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Silnoproudá elektrot..." sheetId="3" r:id="rId3"/>
    <sheet name="03 - Vytápění" sheetId="4" r:id="rId4"/>
    <sheet name="04 - Vzduchotechnika" sheetId="5" r:id="rId5"/>
    <sheet name="08 - Vedlejší náklady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Stavební část'!$C$152:$K$847</definedName>
    <definedName name="_xlnm.Print_Area" localSheetId="1">'01 - Stavební část'!$C$4:$J$76,'01 - Stavební část'!$C$82:$J$134,'01 - Stavební část'!$C$140:$J$847</definedName>
    <definedName name="_xlnm.Print_Titles" localSheetId="1">'01 - Stavební část'!$152:$152</definedName>
    <definedName name="_xlnm._FilterDatabase" localSheetId="2" hidden="1">'02 - Silnoproudá elektrot...'!$C$121:$K$313</definedName>
    <definedName name="_xlnm.Print_Area" localSheetId="2">'02 - Silnoproudá elektrot...'!$C$4:$J$76,'02 - Silnoproudá elektrot...'!$C$82:$J$103,'02 - Silnoproudá elektrot...'!$C$109:$J$313</definedName>
    <definedName name="_xlnm.Print_Titles" localSheetId="2">'02 - Silnoproudá elektrot...'!$121:$121</definedName>
    <definedName name="_xlnm._FilterDatabase" localSheetId="3" hidden="1">'03 - Vytápění'!$C$120:$K$150</definedName>
    <definedName name="_xlnm.Print_Area" localSheetId="3">'03 - Vytápění'!$C$4:$J$76,'03 - Vytápění'!$C$82:$J$102,'03 - Vytápění'!$C$108:$J$150</definedName>
    <definedName name="_xlnm.Print_Titles" localSheetId="3">'03 - Vytápění'!$120:$120</definedName>
    <definedName name="_xlnm._FilterDatabase" localSheetId="4" hidden="1">'04 - Vzduchotechnika'!$C$118:$K$148</definedName>
    <definedName name="_xlnm.Print_Area" localSheetId="4">'04 - Vzduchotechnika'!$C$4:$J$76,'04 - Vzduchotechnika'!$C$82:$J$100,'04 - Vzduchotechnika'!$C$106:$J$148</definedName>
    <definedName name="_xlnm.Print_Titles" localSheetId="4">'04 - Vzduchotechnika'!$118:$118</definedName>
    <definedName name="_xlnm._FilterDatabase" localSheetId="5" hidden="1">'08 - Vedlejší náklady'!$C$116:$K$133</definedName>
    <definedName name="_xlnm.Print_Area" localSheetId="5">'08 - Vedlejší náklady'!$C$4:$J$76,'08 - Vedlejší náklady'!$C$82:$J$98,'08 - Vedlejší náklady'!$C$104:$J$133</definedName>
    <definedName name="_xlnm.Print_Titles" localSheetId="5">'08 - Vedlejší náklady'!$116:$116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113"/>
  <c r="J14"/>
  <c r="J12"/>
  <c r="J89"/>
  <c r="E7"/>
  <c r="E85"/>
  <c i="1" r="AY98"/>
  <c r="AX98"/>
  <c i="5" r="J37"/>
  <c r="J36"/>
  <c r="J35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115"/>
  <c r="J20"/>
  <c r="J18"/>
  <c r="E18"/>
  <c r="F116"/>
  <c r="J17"/>
  <c r="J15"/>
  <c r="E15"/>
  <c r="F115"/>
  <c r="J14"/>
  <c r="J12"/>
  <c r="J89"/>
  <c r="E7"/>
  <c r="E109"/>
  <c i="4" r="J37"/>
  <c r="J36"/>
  <c i="1" r="AY97"/>
  <c i="4" r="J35"/>
  <c i="1" r="AX97"/>
  <c i="4"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89"/>
  <c r="E7"/>
  <c r="E111"/>
  <c i="3" r="J37"/>
  <c r="J36"/>
  <c i="1" r="AY96"/>
  <c i="3" r="J35"/>
  <c i="1" r="AX96"/>
  <c i="3"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0"/>
  <c r="BH290"/>
  <c r="BG290"/>
  <c r="BF290"/>
  <c r="T290"/>
  <c r="R290"/>
  <c r="P290"/>
  <c r="BI289"/>
  <c r="BH289"/>
  <c r="BG289"/>
  <c r="BF289"/>
  <c r="T289"/>
  <c r="R289"/>
  <c r="P289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2" r="J37"/>
  <c r="J36"/>
  <c i="1" r="AY95"/>
  <c i="2" r="J35"/>
  <c i="1" r="AX95"/>
  <c i="2" r="BI844"/>
  <c r="BH844"/>
  <c r="BG844"/>
  <c r="BF844"/>
  <c r="T844"/>
  <c r="R844"/>
  <c r="P844"/>
  <c r="BI840"/>
  <c r="BH840"/>
  <c r="BG840"/>
  <c r="BF840"/>
  <c r="T840"/>
  <c r="R840"/>
  <c r="P840"/>
  <c r="BI836"/>
  <c r="BH836"/>
  <c r="BG836"/>
  <c r="BF836"/>
  <c r="T836"/>
  <c r="R836"/>
  <c r="P836"/>
  <c r="BI832"/>
  <c r="BH832"/>
  <c r="BG832"/>
  <c r="BF832"/>
  <c r="T832"/>
  <c r="R832"/>
  <c r="P832"/>
  <c r="BI829"/>
  <c r="BH829"/>
  <c r="BG829"/>
  <c r="BF829"/>
  <c r="T829"/>
  <c r="R829"/>
  <c r="P829"/>
  <c r="BI827"/>
  <c r="BH827"/>
  <c r="BG827"/>
  <c r="BF827"/>
  <c r="T827"/>
  <c r="R827"/>
  <c r="P827"/>
  <c r="BI823"/>
  <c r="BH823"/>
  <c r="BG823"/>
  <c r="BF823"/>
  <c r="T823"/>
  <c r="R823"/>
  <c r="P823"/>
  <c r="BI822"/>
  <c r="BH822"/>
  <c r="BG822"/>
  <c r="BF822"/>
  <c r="T822"/>
  <c r="R822"/>
  <c r="P822"/>
  <c r="BI819"/>
  <c r="BH819"/>
  <c r="BG819"/>
  <c r="BF819"/>
  <c r="T819"/>
  <c r="R819"/>
  <c r="P819"/>
  <c r="BI806"/>
  <c r="BH806"/>
  <c r="BG806"/>
  <c r="BF806"/>
  <c r="T806"/>
  <c r="T805"/>
  <c r="R806"/>
  <c r="R805"/>
  <c r="P806"/>
  <c r="P805"/>
  <c r="BI802"/>
  <c r="BH802"/>
  <c r="BG802"/>
  <c r="BF802"/>
  <c r="T802"/>
  <c r="T801"/>
  <c r="R802"/>
  <c r="R801"/>
  <c r="P802"/>
  <c r="P801"/>
  <c r="BI798"/>
  <c r="BH798"/>
  <c r="BG798"/>
  <c r="BF798"/>
  <c r="T798"/>
  <c r="R798"/>
  <c r="P798"/>
  <c r="BI797"/>
  <c r="BH797"/>
  <c r="BG797"/>
  <c r="BF797"/>
  <c r="T797"/>
  <c r="R797"/>
  <c r="P797"/>
  <c r="BI796"/>
  <c r="BH796"/>
  <c r="BG796"/>
  <c r="BF796"/>
  <c r="T796"/>
  <c r="R796"/>
  <c r="P796"/>
  <c r="BI793"/>
  <c r="BH793"/>
  <c r="BG793"/>
  <c r="BF793"/>
  <c r="T793"/>
  <c r="R793"/>
  <c r="P793"/>
  <c r="BI792"/>
  <c r="BH792"/>
  <c r="BG792"/>
  <c r="BF792"/>
  <c r="T792"/>
  <c r="R792"/>
  <c r="P792"/>
  <c r="BI791"/>
  <c r="BH791"/>
  <c r="BG791"/>
  <c r="BF791"/>
  <c r="T791"/>
  <c r="R791"/>
  <c r="P791"/>
  <c r="BI789"/>
  <c r="BH789"/>
  <c r="BG789"/>
  <c r="BF789"/>
  <c r="T789"/>
  <c r="R789"/>
  <c r="P789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79"/>
  <c r="BH779"/>
  <c r="BG779"/>
  <c r="BF779"/>
  <c r="T779"/>
  <c r="R779"/>
  <c r="P779"/>
  <c r="BI772"/>
  <c r="BH772"/>
  <c r="BG772"/>
  <c r="BF772"/>
  <c r="T772"/>
  <c r="R772"/>
  <c r="P772"/>
  <c r="BI768"/>
  <c r="BH768"/>
  <c r="BG768"/>
  <c r="BF768"/>
  <c r="T768"/>
  <c r="R768"/>
  <c r="P768"/>
  <c r="BI765"/>
  <c r="BH765"/>
  <c r="BG765"/>
  <c r="BF765"/>
  <c r="T765"/>
  <c r="R765"/>
  <c r="P765"/>
  <c r="BI761"/>
  <c r="BH761"/>
  <c r="BG761"/>
  <c r="BF761"/>
  <c r="T761"/>
  <c r="R761"/>
  <c r="P761"/>
  <c r="BI757"/>
  <c r="BH757"/>
  <c r="BG757"/>
  <c r="BF757"/>
  <c r="T757"/>
  <c r="R757"/>
  <c r="P757"/>
  <c r="BI755"/>
  <c r="BH755"/>
  <c r="BG755"/>
  <c r="BF755"/>
  <c r="T755"/>
  <c r="R755"/>
  <c r="P755"/>
  <c r="BI754"/>
  <c r="BH754"/>
  <c r="BG754"/>
  <c r="BF754"/>
  <c r="T754"/>
  <c r="R754"/>
  <c r="P754"/>
  <c r="BI750"/>
  <c r="BH750"/>
  <c r="BG750"/>
  <c r="BF750"/>
  <c r="T750"/>
  <c r="R750"/>
  <c r="P750"/>
  <c r="BI746"/>
  <c r="BH746"/>
  <c r="BG746"/>
  <c r="BF746"/>
  <c r="T746"/>
  <c r="R746"/>
  <c r="P746"/>
  <c r="BI742"/>
  <c r="BH742"/>
  <c r="BG742"/>
  <c r="BF742"/>
  <c r="T742"/>
  <c r="R742"/>
  <c r="P742"/>
  <c r="BI738"/>
  <c r="BH738"/>
  <c r="BG738"/>
  <c r="BF738"/>
  <c r="T738"/>
  <c r="R738"/>
  <c r="P738"/>
  <c r="BI734"/>
  <c r="BH734"/>
  <c r="BG734"/>
  <c r="BF734"/>
  <c r="T734"/>
  <c r="R734"/>
  <c r="P734"/>
  <c r="BI732"/>
  <c r="BH732"/>
  <c r="BG732"/>
  <c r="BF732"/>
  <c r="T732"/>
  <c r="R732"/>
  <c r="P732"/>
  <c r="BI731"/>
  <c r="BH731"/>
  <c r="BG731"/>
  <c r="BF731"/>
  <c r="T731"/>
  <c r="R731"/>
  <c r="P731"/>
  <c r="BI728"/>
  <c r="BH728"/>
  <c r="BG728"/>
  <c r="BF728"/>
  <c r="T728"/>
  <c r="R728"/>
  <c r="P728"/>
  <c r="BI723"/>
  <c r="BH723"/>
  <c r="BG723"/>
  <c r="BF723"/>
  <c r="T723"/>
  <c r="R723"/>
  <c r="P723"/>
  <c r="BI721"/>
  <c r="BH721"/>
  <c r="BG721"/>
  <c r="BF721"/>
  <c r="T721"/>
  <c r="R721"/>
  <c r="P721"/>
  <c r="BI717"/>
  <c r="BH717"/>
  <c r="BG717"/>
  <c r="BF717"/>
  <c r="T717"/>
  <c r="R717"/>
  <c r="P717"/>
  <c r="BI711"/>
  <c r="BH711"/>
  <c r="BG711"/>
  <c r="BF711"/>
  <c r="T711"/>
  <c r="R711"/>
  <c r="P711"/>
  <c r="BI709"/>
  <c r="BH709"/>
  <c r="BG709"/>
  <c r="BF709"/>
  <c r="T709"/>
  <c r="R709"/>
  <c r="P709"/>
  <c r="BI706"/>
  <c r="BH706"/>
  <c r="BG706"/>
  <c r="BF706"/>
  <c r="T706"/>
  <c r="R706"/>
  <c r="P706"/>
  <c r="BI703"/>
  <c r="BH703"/>
  <c r="BG703"/>
  <c r="BF703"/>
  <c r="T703"/>
  <c r="R703"/>
  <c r="P703"/>
  <c r="BI700"/>
  <c r="BH700"/>
  <c r="BG700"/>
  <c r="BF700"/>
  <c r="T700"/>
  <c r="R700"/>
  <c r="P700"/>
  <c r="BI697"/>
  <c r="BH697"/>
  <c r="BG697"/>
  <c r="BF697"/>
  <c r="T697"/>
  <c r="R697"/>
  <c r="P697"/>
  <c r="BI687"/>
  <c r="BH687"/>
  <c r="BG687"/>
  <c r="BF687"/>
  <c r="T687"/>
  <c r="R687"/>
  <c r="P687"/>
  <c r="BI675"/>
  <c r="BH675"/>
  <c r="BG675"/>
  <c r="BF675"/>
  <c r="T675"/>
  <c r="R675"/>
  <c r="P675"/>
  <c r="BI665"/>
  <c r="BH665"/>
  <c r="BG665"/>
  <c r="BF665"/>
  <c r="T665"/>
  <c r="R665"/>
  <c r="P665"/>
  <c r="BI661"/>
  <c r="BH661"/>
  <c r="BG661"/>
  <c r="BF661"/>
  <c r="T661"/>
  <c r="R661"/>
  <c r="P661"/>
  <c r="BI659"/>
  <c r="BH659"/>
  <c r="BG659"/>
  <c r="BF659"/>
  <c r="T659"/>
  <c r="R659"/>
  <c r="P659"/>
  <c r="BI655"/>
  <c r="BH655"/>
  <c r="BG655"/>
  <c r="BF655"/>
  <c r="T655"/>
  <c r="R655"/>
  <c r="P655"/>
  <c r="BI653"/>
  <c r="BH653"/>
  <c r="BG653"/>
  <c r="BF653"/>
  <c r="T653"/>
  <c r="R653"/>
  <c r="P653"/>
  <c r="BI649"/>
  <c r="BH649"/>
  <c r="BG649"/>
  <c r="BF649"/>
  <c r="T649"/>
  <c r="R649"/>
  <c r="P649"/>
  <c r="BI648"/>
  <c r="BH648"/>
  <c r="BG648"/>
  <c r="BF648"/>
  <c r="T648"/>
  <c r="R648"/>
  <c r="P648"/>
  <c r="BI646"/>
  <c r="BH646"/>
  <c r="BG646"/>
  <c r="BF646"/>
  <c r="T646"/>
  <c r="R646"/>
  <c r="P646"/>
  <c r="BI643"/>
  <c r="BH643"/>
  <c r="BG643"/>
  <c r="BF643"/>
  <c r="T643"/>
  <c r="R643"/>
  <c r="P643"/>
  <c r="BI636"/>
  <c r="BH636"/>
  <c r="BG636"/>
  <c r="BF636"/>
  <c r="T636"/>
  <c r="R636"/>
  <c r="P636"/>
  <c r="BI633"/>
  <c r="BH633"/>
  <c r="BG633"/>
  <c r="BF633"/>
  <c r="T633"/>
  <c r="R633"/>
  <c r="P633"/>
  <c r="BI631"/>
  <c r="BH631"/>
  <c r="BG631"/>
  <c r="BF631"/>
  <c r="T631"/>
  <c r="R631"/>
  <c r="P631"/>
  <c r="BI627"/>
  <c r="BH627"/>
  <c r="BG627"/>
  <c r="BF627"/>
  <c r="T627"/>
  <c r="R627"/>
  <c r="P627"/>
  <c r="BI623"/>
  <c r="BH623"/>
  <c r="BG623"/>
  <c r="BF623"/>
  <c r="T623"/>
  <c r="R623"/>
  <c r="P623"/>
  <c r="BI619"/>
  <c r="BH619"/>
  <c r="BG619"/>
  <c r="BF619"/>
  <c r="T619"/>
  <c r="R619"/>
  <c r="P619"/>
  <c r="BI616"/>
  <c r="BH616"/>
  <c r="BG616"/>
  <c r="BF616"/>
  <c r="T616"/>
  <c r="R616"/>
  <c r="P616"/>
  <c r="BI614"/>
  <c r="BH614"/>
  <c r="BG614"/>
  <c r="BF614"/>
  <c r="T614"/>
  <c r="R614"/>
  <c r="P614"/>
  <c r="BI611"/>
  <c r="BH611"/>
  <c r="BG611"/>
  <c r="BF611"/>
  <c r="T611"/>
  <c r="R611"/>
  <c r="P611"/>
  <c r="BI609"/>
  <c r="BH609"/>
  <c r="BG609"/>
  <c r="BF609"/>
  <c r="T609"/>
  <c r="R609"/>
  <c r="P609"/>
  <c r="BI607"/>
  <c r="BH607"/>
  <c r="BG607"/>
  <c r="BF607"/>
  <c r="T607"/>
  <c r="R607"/>
  <c r="P607"/>
  <c r="BI605"/>
  <c r="BH605"/>
  <c r="BG605"/>
  <c r="BF605"/>
  <c r="T605"/>
  <c r="R605"/>
  <c r="P605"/>
  <c r="BI602"/>
  <c r="BH602"/>
  <c r="BG602"/>
  <c r="BF602"/>
  <c r="T602"/>
  <c r="R602"/>
  <c r="P602"/>
  <c r="BI600"/>
  <c r="BH600"/>
  <c r="BG600"/>
  <c r="BF600"/>
  <c r="T600"/>
  <c r="R600"/>
  <c r="P600"/>
  <c r="BI595"/>
  <c r="BH595"/>
  <c r="BG595"/>
  <c r="BF595"/>
  <c r="T595"/>
  <c r="R595"/>
  <c r="P595"/>
  <c r="BI590"/>
  <c r="BH590"/>
  <c r="BG590"/>
  <c r="BF590"/>
  <c r="T590"/>
  <c r="R590"/>
  <c r="P590"/>
  <c r="BI585"/>
  <c r="BH585"/>
  <c r="BG585"/>
  <c r="BF585"/>
  <c r="T585"/>
  <c r="R585"/>
  <c r="P585"/>
  <c r="BI574"/>
  <c r="BH574"/>
  <c r="BG574"/>
  <c r="BF574"/>
  <c r="T574"/>
  <c r="R574"/>
  <c r="P574"/>
  <c r="BI572"/>
  <c r="BH572"/>
  <c r="BG572"/>
  <c r="BF572"/>
  <c r="T572"/>
  <c r="R572"/>
  <c r="P572"/>
  <c r="BI568"/>
  <c r="BH568"/>
  <c r="BG568"/>
  <c r="BF568"/>
  <c r="T568"/>
  <c r="R568"/>
  <c r="P568"/>
  <c r="BI566"/>
  <c r="BH566"/>
  <c r="BG566"/>
  <c r="BF566"/>
  <c r="T566"/>
  <c r="R566"/>
  <c r="P566"/>
  <c r="BI563"/>
  <c r="BH563"/>
  <c r="BG563"/>
  <c r="BF563"/>
  <c r="T563"/>
  <c r="R563"/>
  <c r="P563"/>
  <c r="BI561"/>
  <c r="BH561"/>
  <c r="BG561"/>
  <c r="BF561"/>
  <c r="T561"/>
  <c r="R561"/>
  <c r="P561"/>
  <c r="BI558"/>
  <c r="BH558"/>
  <c r="BG558"/>
  <c r="BF558"/>
  <c r="T558"/>
  <c r="R558"/>
  <c r="P558"/>
  <c r="BI556"/>
  <c r="BH556"/>
  <c r="BG556"/>
  <c r="BF556"/>
  <c r="T556"/>
  <c r="R556"/>
  <c r="P556"/>
  <c r="BI553"/>
  <c r="BH553"/>
  <c r="BG553"/>
  <c r="BF553"/>
  <c r="T553"/>
  <c r="R553"/>
  <c r="P553"/>
  <c r="BI548"/>
  <c r="BH548"/>
  <c r="BG548"/>
  <c r="BF548"/>
  <c r="T548"/>
  <c r="R548"/>
  <c r="P548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1"/>
  <c r="BH541"/>
  <c r="BG541"/>
  <c r="BF541"/>
  <c r="T541"/>
  <c r="R541"/>
  <c r="P541"/>
  <c r="BI539"/>
  <c r="BH539"/>
  <c r="BG539"/>
  <c r="BF539"/>
  <c r="T539"/>
  <c r="R539"/>
  <c r="P539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3"/>
  <c r="BH523"/>
  <c r="BG523"/>
  <c r="BF523"/>
  <c r="T523"/>
  <c r="R523"/>
  <c r="P523"/>
  <c r="BI517"/>
  <c r="BH517"/>
  <c r="BG517"/>
  <c r="BF517"/>
  <c r="T517"/>
  <c r="R517"/>
  <c r="P517"/>
  <c r="BI512"/>
  <c r="BH512"/>
  <c r="BG512"/>
  <c r="BF512"/>
  <c r="T512"/>
  <c r="R512"/>
  <c r="P512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497"/>
  <c r="BH497"/>
  <c r="BG497"/>
  <c r="BF497"/>
  <c r="T497"/>
  <c r="R497"/>
  <c r="P497"/>
  <c r="BI495"/>
  <c r="BH495"/>
  <c r="BG495"/>
  <c r="BF495"/>
  <c r="T495"/>
  <c r="R495"/>
  <c r="P495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1"/>
  <c r="BH481"/>
  <c r="BG481"/>
  <c r="BF481"/>
  <c r="T481"/>
  <c r="R481"/>
  <c r="P481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71"/>
  <c r="BH471"/>
  <c r="BG471"/>
  <c r="BF471"/>
  <c r="T471"/>
  <c r="R471"/>
  <c r="P471"/>
  <c r="BI467"/>
  <c r="BH467"/>
  <c r="BG467"/>
  <c r="BF467"/>
  <c r="T467"/>
  <c r="R467"/>
  <c r="P467"/>
  <c r="BI465"/>
  <c r="BH465"/>
  <c r="BG465"/>
  <c r="BF465"/>
  <c r="T465"/>
  <c r="T464"/>
  <c r="R465"/>
  <c r="R464"/>
  <c r="P465"/>
  <c r="P464"/>
  <c r="BI463"/>
  <c r="BH463"/>
  <c r="BG463"/>
  <c r="BF463"/>
  <c r="T463"/>
  <c r="R463"/>
  <c r="P463"/>
  <c r="BI460"/>
  <c r="BH460"/>
  <c r="BG460"/>
  <c r="BF460"/>
  <c r="T460"/>
  <c r="R460"/>
  <c r="P460"/>
  <c r="BI459"/>
  <c r="BH459"/>
  <c r="BG459"/>
  <c r="BF459"/>
  <c r="T459"/>
  <c r="R459"/>
  <c r="P459"/>
  <c r="BI458"/>
  <c r="BH458"/>
  <c r="BG458"/>
  <c r="BF458"/>
  <c r="T458"/>
  <c r="R458"/>
  <c r="P458"/>
  <c r="BI454"/>
  <c r="BH454"/>
  <c r="BG454"/>
  <c r="BF454"/>
  <c r="T454"/>
  <c r="R454"/>
  <c r="P454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9"/>
  <c r="BH409"/>
  <c r="BG409"/>
  <c r="BF409"/>
  <c r="T409"/>
  <c r="T408"/>
  <c r="R409"/>
  <c r="R408"/>
  <c r="P409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5"/>
  <c r="BH315"/>
  <c r="BG315"/>
  <c r="BF315"/>
  <c r="T315"/>
  <c r="R315"/>
  <c r="P315"/>
  <c r="BI308"/>
  <c r="BH308"/>
  <c r="BG308"/>
  <c r="BF308"/>
  <c r="T308"/>
  <c r="R308"/>
  <c r="P308"/>
  <c r="BI301"/>
  <c r="BH301"/>
  <c r="BG301"/>
  <c r="BF301"/>
  <c r="T301"/>
  <c r="R301"/>
  <c r="P301"/>
  <c r="BI293"/>
  <c r="BH293"/>
  <c r="BG293"/>
  <c r="BF293"/>
  <c r="T293"/>
  <c r="R293"/>
  <c r="P293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4"/>
  <c r="BH264"/>
  <c r="BG264"/>
  <c r="BF264"/>
  <c r="T264"/>
  <c r="R264"/>
  <c r="P264"/>
  <c r="BI263"/>
  <c r="BH263"/>
  <c r="BG263"/>
  <c r="BF263"/>
  <c r="T263"/>
  <c r="R263"/>
  <c r="P263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57"/>
  <c r="BH157"/>
  <c r="BG157"/>
  <c r="BF157"/>
  <c r="T157"/>
  <c r="R157"/>
  <c r="P157"/>
  <c r="BI156"/>
  <c r="BH156"/>
  <c r="BG156"/>
  <c r="BF156"/>
  <c r="T156"/>
  <c r="R156"/>
  <c r="P156"/>
  <c r="J150"/>
  <c r="J149"/>
  <c r="F149"/>
  <c r="F147"/>
  <c r="E145"/>
  <c r="J92"/>
  <c r="J91"/>
  <c r="F91"/>
  <c r="F89"/>
  <c r="E87"/>
  <c r="J18"/>
  <c r="E18"/>
  <c r="F150"/>
  <c r="J17"/>
  <c r="J12"/>
  <c r="J147"/>
  <c r="E7"/>
  <c r="E143"/>
  <c i="1" r="L90"/>
  <c r="AM90"/>
  <c r="AM89"/>
  <c r="L89"/>
  <c r="AM87"/>
  <c r="L87"/>
  <c r="L85"/>
  <c r="L84"/>
  <c i="6" r="J130"/>
  <c r="J129"/>
  <c r="J119"/>
  <c i="5" r="J148"/>
  <c r="J147"/>
  <c r="BK145"/>
  <c r="BK142"/>
  <c r="J141"/>
  <c i="4" r="BK140"/>
  <c r="BK137"/>
  <c r="J136"/>
  <c r="BK127"/>
  <c r="BK124"/>
  <c i="3" r="BK309"/>
  <c r="BK306"/>
  <c r="BK303"/>
  <c r="J302"/>
  <c r="BK285"/>
  <c r="J284"/>
  <c r="BK283"/>
  <c r="BK273"/>
  <c r="BK270"/>
  <c r="J267"/>
  <c r="BK266"/>
  <c r="BK258"/>
  <c r="BK231"/>
  <c r="J221"/>
  <c r="J219"/>
  <c r="BK214"/>
  <c r="J211"/>
  <c r="BK210"/>
  <c r="BK208"/>
  <c r="BK197"/>
  <c r="BK186"/>
  <c r="BK182"/>
  <c r="BK181"/>
  <c r="BK174"/>
  <c r="BK161"/>
  <c r="BK160"/>
  <c r="BK152"/>
  <c r="J144"/>
  <c i="2" r="BK772"/>
  <c r="J765"/>
  <c r="J755"/>
  <c r="BK731"/>
  <c r="J697"/>
  <c r="BK675"/>
  <c r="J649"/>
  <c r="J636"/>
  <c r="BK558"/>
  <c r="J546"/>
  <c r="J507"/>
  <c r="BK505"/>
  <c r="J503"/>
  <c r="J491"/>
  <c r="BK478"/>
  <c r="J471"/>
  <c r="BK465"/>
  <c r="J447"/>
  <c r="BK443"/>
  <c r="J409"/>
  <c r="BK336"/>
  <c r="J331"/>
  <c r="BK267"/>
  <c r="BK230"/>
  <c r="BK219"/>
  <c r="BK189"/>
  <c r="BK183"/>
  <c r="J157"/>
  <c i="6" r="BK133"/>
  <c r="BK132"/>
  <c r="BK127"/>
  <c r="BK124"/>
  <c i="5" r="BK141"/>
  <c r="J137"/>
  <c r="BK135"/>
  <c r="J134"/>
  <c r="BK131"/>
  <c r="BK129"/>
  <c r="BK124"/>
  <c r="BK123"/>
  <c r="J122"/>
  <c i="4" r="J146"/>
  <c r="J145"/>
  <c r="J126"/>
  <c r="J125"/>
  <c i="3" r="J305"/>
  <c r="J300"/>
  <c r="BK294"/>
  <c r="J280"/>
  <c r="BK279"/>
  <c r="BK278"/>
  <c r="BK243"/>
  <c r="BK236"/>
  <c r="J203"/>
  <c r="J195"/>
  <c r="BK177"/>
  <c r="J174"/>
  <c r="J160"/>
  <c r="J149"/>
  <c i="2" r="J734"/>
  <c r="BK703"/>
  <c r="J675"/>
  <c r="BK665"/>
  <c r="J655"/>
  <c r="BK614"/>
  <c r="J611"/>
  <c r="J607"/>
  <c r="BK595"/>
  <c r="J585"/>
  <c r="BK507"/>
  <c r="BK495"/>
  <c r="J463"/>
  <c r="BK431"/>
  <c r="BK422"/>
  <c r="BK417"/>
  <c r="BK393"/>
  <c i="6" r="J131"/>
  <c r="BK125"/>
  <c r="J123"/>
  <c r="J121"/>
  <c i="5" r="J126"/>
  <c r="BK125"/>
  <c i="3" r="J308"/>
  <c r="J295"/>
  <c r="BK274"/>
  <c r="J204"/>
  <c r="BK198"/>
  <c r="BK183"/>
  <c r="J170"/>
  <c r="BK166"/>
  <c r="J158"/>
  <c r="BK128"/>
  <c i="2" r="J768"/>
  <c r="BK757"/>
  <c r="J750"/>
  <c r="BK742"/>
  <c r="J738"/>
  <c r="BK723"/>
  <c r="BK721"/>
  <c r="J717"/>
  <c r="BK709"/>
  <c r="J566"/>
  <c r="J556"/>
  <c r="J497"/>
  <c r="BK491"/>
  <c r="BK488"/>
  <c r="BK481"/>
  <c r="BK471"/>
  <c r="BK460"/>
  <c r="J336"/>
  <c r="BK325"/>
  <c r="J236"/>
  <c r="BK222"/>
  <c r="J219"/>
  <c r="BK212"/>
  <c r="J200"/>
  <c r="BK197"/>
  <c r="J180"/>
  <c r="J177"/>
  <c r="J164"/>
  <c i="1" r="AS94"/>
  <c i="6" r="J133"/>
  <c r="J132"/>
  <c r="BK130"/>
  <c r="BK120"/>
  <c i="5" r="J146"/>
  <c r="J138"/>
  <c i="4" r="BK146"/>
  <c r="BK139"/>
  <c r="BK138"/>
  <c i="3" r="J313"/>
  <c r="J311"/>
  <c r="BK310"/>
  <c r="J307"/>
  <c r="J257"/>
  <c r="J251"/>
  <c r="J246"/>
  <c r="BK241"/>
  <c r="BK240"/>
  <c r="J238"/>
  <c r="BK237"/>
  <c r="BK235"/>
  <c r="J229"/>
  <c r="J213"/>
  <c r="J210"/>
  <c r="J207"/>
  <c r="BK205"/>
  <c r="J186"/>
  <c r="J184"/>
  <c r="J180"/>
  <c r="J176"/>
  <c r="J168"/>
  <c r="BK167"/>
  <c r="BK165"/>
  <c r="J155"/>
  <c r="BK143"/>
  <c r="J140"/>
  <c r="BK135"/>
  <c r="BK133"/>
  <c r="J131"/>
  <c r="J126"/>
  <c i="2" r="J791"/>
  <c r="BK789"/>
  <c r="BK786"/>
  <c r="J772"/>
  <c r="BK768"/>
  <c r="BK761"/>
  <c r="J728"/>
  <c r="J721"/>
  <c r="J706"/>
  <c r="J648"/>
  <c r="BK646"/>
  <c r="BK574"/>
  <c r="BK572"/>
  <c r="BK561"/>
  <c r="J533"/>
  <c r="J443"/>
  <c r="BK440"/>
  <c r="J425"/>
  <c r="BK338"/>
  <c r="BK264"/>
  <c r="J263"/>
  <c r="J258"/>
  <c r="BK255"/>
  <c r="J212"/>
  <c r="BK208"/>
  <c r="J194"/>
  <c i="5" r="J125"/>
  <c i="4" r="J149"/>
  <c i="3" r="BK308"/>
  <c r="J297"/>
  <c r="J279"/>
  <c r="BK277"/>
  <c r="BK267"/>
  <c r="J244"/>
  <c r="J235"/>
  <c r="BK232"/>
  <c r="BK230"/>
  <c r="J224"/>
  <c r="J218"/>
  <c r="BK207"/>
  <c r="BK188"/>
  <c r="BK180"/>
  <c r="BK179"/>
  <c r="BK169"/>
  <c r="J157"/>
  <c r="BK149"/>
  <c r="J130"/>
  <c i="2" r="J844"/>
  <c r="J832"/>
  <c r="BK827"/>
  <c r="J823"/>
  <c r="BK819"/>
  <c r="BK796"/>
  <c r="BK779"/>
  <c r="BK738"/>
  <c r="BK728"/>
  <c r="J723"/>
  <c r="BK717"/>
  <c r="BK711"/>
  <c r="BK556"/>
  <c r="BK548"/>
  <c r="BK497"/>
  <c r="BK475"/>
  <c r="BK472"/>
  <c r="J460"/>
  <c r="BK454"/>
  <c r="J420"/>
  <c r="J419"/>
  <c r="J399"/>
  <c r="J396"/>
  <c r="J386"/>
  <c r="J366"/>
  <c r="J360"/>
  <c r="J308"/>
  <c r="J255"/>
  <c r="J226"/>
  <c r="J225"/>
  <c r="BK203"/>
  <c r="BK186"/>
  <c r="BK177"/>
  <c r="J176"/>
  <c r="J173"/>
  <c r="BK170"/>
  <c i="5" r="BK134"/>
  <c r="J132"/>
  <c r="J129"/>
  <c r="J128"/>
  <c i="4" r="J130"/>
  <c r="BK126"/>
  <c i="3" r="BK304"/>
  <c r="BK284"/>
  <c r="J274"/>
  <c r="J273"/>
  <c r="J265"/>
  <c r="BK264"/>
  <c r="J253"/>
  <c r="J252"/>
  <c r="J247"/>
  <c r="J233"/>
  <c r="J228"/>
  <c r="BK224"/>
  <c r="BK219"/>
  <c r="J217"/>
  <c r="BK216"/>
  <c r="J198"/>
  <c r="BK195"/>
  <c r="BK192"/>
  <c r="J191"/>
  <c r="J181"/>
  <c r="J173"/>
  <c r="J172"/>
  <c r="J167"/>
  <c r="J165"/>
  <c r="J164"/>
  <c r="J161"/>
  <c r="J154"/>
  <c r="J134"/>
  <c r="J132"/>
  <c r="BK131"/>
  <c r="BK129"/>
  <c i="2" r="BK844"/>
  <c r="J836"/>
  <c r="J829"/>
  <c r="BK822"/>
  <c r="BK802"/>
  <c r="J798"/>
  <c r="J797"/>
  <c r="BK793"/>
  <c r="BK792"/>
  <c r="J786"/>
  <c r="BK784"/>
  <c r="BK782"/>
  <c r="J779"/>
  <c r="J742"/>
  <c r="J732"/>
  <c r="J687"/>
  <c r="BK636"/>
  <c r="J619"/>
  <c r="BK563"/>
  <c r="J561"/>
  <c r="J558"/>
  <c r="J523"/>
  <c r="BK517"/>
  <c r="J481"/>
  <c r="J478"/>
  <c r="J467"/>
  <c r="J458"/>
  <c r="BK451"/>
  <c r="BK434"/>
  <c r="J422"/>
  <c r="BK420"/>
  <c r="BK409"/>
  <c r="BK396"/>
  <c i="6" r="BK131"/>
  <c r="BK129"/>
  <c r="J125"/>
  <c r="J124"/>
  <c r="BK123"/>
  <c r="BK121"/>
  <c r="J120"/>
  <c r="BK119"/>
  <c i="5" r="BK127"/>
  <c r="BK126"/>
  <c r="J123"/>
  <c r="BK122"/>
  <c i="4" r="J127"/>
  <c i="3" r="J270"/>
  <c r="J263"/>
  <c r="BK255"/>
  <c i="2" r="BK643"/>
  <c r="J627"/>
  <c r="BK619"/>
  <c r="BK609"/>
  <c r="BK607"/>
  <c r="BK602"/>
  <c r="J572"/>
  <c r="J568"/>
  <c r="BK566"/>
  <c r="J563"/>
  <c r="BK544"/>
  <c r="J541"/>
  <c r="BK538"/>
  <c r="BK459"/>
  <c r="BK447"/>
  <c r="J431"/>
  <c r="BK425"/>
  <c r="J380"/>
  <c r="J369"/>
  <c r="BK364"/>
  <c r="J358"/>
  <c r="BK356"/>
  <c r="J341"/>
  <c r="BK331"/>
  <c r="BK326"/>
  <c r="J321"/>
  <c r="BK263"/>
  <c r="J251"/>
  <c r="J181"/>
  <c r="BK180"/>
  <c r="BK176"/>
  <c r="BK156"/>
  <c i="6" r="J127"/>
  <c i="5" r="J140"/>
  <c r="J139"/>
  <c r="J136"/>
  <c r="J131"/>
  <c r="BK128"/>
  <c i="4" r="BK150"/>
  <c i="3" r="BK272"/>
  <c r="BK227"/>
  <c r="BK223"/>
  <c r="J222"/>
  <c r="BK221"/>
  <c i="2" r="J659"/>
  <c r="BK648"/>
  <c r="BK616"/>
  <c r="J600"/>
  <c r="BK541"/>
  <c r="BK539"/>
  <c r="J538"/>
  <c r="BK536"/>
  <c r="BK530"/>
  <c r="J488"/>
  <c r="BK458"/>
  <c r="J411"/>
  <c r="BK386"/>
  <c r="BK383"/>
  <c r="J372"/>
  <c r="J362"/>
  <c r="BK285"/>
  <c r="BK225"/>
  <c r="J208"/>
  <c i="5" r="J142"/>
  <c r="J135"/>
  <c r="BK133"/>
  <c i="4" r="J150"/>
  <c r="BK149"/>
  <c r="BK143"/>
  <c r="J140"/>
  <c r="J137"/>
  <c r="J135"/>
  <c r="J124"/>
  <c i="3" r="J299"/>
  <c r="BK297"/>
  <c r="BK295"/>
  <c r="J282"/>
  <c r="J277"/>
  <c r="J275"/>
  <c r="J266"/>
  <c r="BK263"/>
  <c r="BK260"/>
  <c r="BK256"/>
  <c r="J254"/>
  <c r="BK249"/>
  <c r="BK247"/>
  <c r="BK244"/>
  <c r="J240"/>
  <c r="BK239"/>
  <c r="J237"/>
  <c r="J234"/>
  <c r="BK229"/>
  <c r="BK228"/>
  <c r="J212"/>
  <c r="J209"/>
  <c r="BK206"/>
  <c r="BK204"/>
  <c r="BK203"/>
  <c r="J202"/>
  <c r="BK200"/>
  <c r="BK199"/>
  <c r="J193"/>
  <c r="BK184"/>
  <c r="J183"/>
  <c r="J182"/>
  <c r="J177"/>
  <c r="J175"/>
  <c r="BK173"/>
  <c r="BK155"/>
  <c r="J152"/>
  <c r="BK147"/>
  <c r="J143"/>
  <c r="J129"/>
  <c r="J125"/>
  <c i="2" r="BK840"/>
  <c r="BK836"/>
  <c r="BK806"/>
  <c r="BK797"/>
  <c r="BK791"/>
  <c r="J784"/>
  <c r="BK746"/>
  <c r="J665"/>
  <c r="J661"/>
  <c r="J545"/>
  <c r="BK533"/>
  <c r="J517"/>
  <c r="J512"/>
  <c r="BK463"/>
  <c r="BK390"/>
  <c r="BK380"/>
  <c r="J378"/>
  <c r="J375"/>
  <c r="BK372"/>
  <c r="BK369"/>
  <c r="J317"/>
  <c r="BK293"/>
  <c r="BK279"/>
  <c r="BK273"/>
  <c r="BK253"/>
  <c r="BK236"/>
  <c r="BK209"/>
  <c r="BK200"/>
  <c r="J197"/>
  <c r="J189"/>
  <c r="J186"/>
  <c r="J183"/>
  <c r="BK167"/>
  <c r="BK157"/>
  <c i="5" r="J133"/>
  <c r="BK132"/>
  <c r="J130"/>
  <c r="J127"/>
  <c i="4" r="BK144"/>
  <c i="3" r="J301"/>
  <c r="BK282"/>
  <c r="J268"/>
  <c r="BK252"/>
  <c r="J249"/>
  <c r="J236"/>
  <c r="BK217"/>
  <c r="J216"/>
  <c r="J214"/>
  <c r="BK213"/>
  <c r="BK194"/>
  <c r="BK193"/>
  <c r="BK191"/>
  <c r="J190"/>
  <c r="J189"/>
  <c r="J185"/>
  <c r="J171"/>
  <c r="BK170"/>
  <c r="J141"/>
  <c r="BK140"/>
  <c i="2" r="BK765"/>
  <c r="J757"/>
  <c r="BK755"/>
  <c r="J754"/>
  <c r="BK750"/>
  <c r="J633"/>
  <c r="BK627"/>
  <c r="BK611"/>
  <c r="J605"/>
  <c r="J590"/>
  <c r="J574"/>
  <c r="BK568"/>
  <c r="BK546"/>
  <c r="J505"/>
  <c r="J472"/>
  <c r="J465"/>
  <c r="J459"/>
  <c r="BK437"/>
  <c r="BK402"/>
  <c r="J383"/>
  <c r="J364"/>
  <c r="BK362"/>
  <c r="BK360"/>
  <c r="J264"/>
  <c r="BK258"/>
  <c r="J253"/>
  <c r="J247"/>
  <c r="BK244"/>
  <c r="BK232"/>
  <c r="J230"/>
  <c r="BK229"/>
  <c r="BK226"/>
  <c i="3" r="BK313"/>
  <c r="BK311"/>
  <c r="J310"/>
  <c r="J309"/>
  <c r="BK307"/>
  <c r="J306"/>
  <c r="BK302"/>
  <c r="J290"/>
  <c r="BK289"/>
  <c r="BK269"/>
  <c r="J264"/>
  <c r="J259"/>
  <c r="J256"/>
  <c r="J255"/>
  <c r="J241"/>
  <c r="J230"/>
  <c r="BK218"/>
  <c r="BK201"/>
  <c r="J200"/>
  <c r="J199"/>
  <c r="J197"/>
  <c r="J169"/>
  <c r="BK168"/>
  <c r="BK157"/>
  <c r="BK151"/>
  <c r="BK146"/>
  <c r="J135"/>
  <c r="BK134"/>
  <c r="BK130"/>
  <c i="2" r="J840"/>
  <c r="BK832"/>
  <c r="BK829"/>
  <c r="J822"/>
  <c r="J782"/>
  <c r="J761"/>
  <c r="BK754"/>
  <c r="BK706"/>
  <c r="BK697"/>
  <c r="J646"/>
  <c r="BK633"/>
  <c r="BK631"/>
  <c r="J609"/>
  <c r="J602"/>
  <c r="BK590"/>
  <c r="BK523"/>
  <c r="BK512"/>
  <c r="J495"/>
  <c r="J437"/>
  <c r="J417"/>
  <c r="BK378"/>
  <c r="BK343"/>
  <c r="J329"/>
  <c r="J326"/>
  <c r="BK315"/>
  <c r="J301"/>
  <c r="BK237"/>
  <c r="J175"/>
  <c r="J170"/>
  <c r="J156"/>
  <c i="5" r="BK148"/>
  <c r="BK146"/>
  <c r="J145"/>
  <c r="BK140"/>
  <c r="BK137"/>
  <c i="4" r="J144"/>
  <c r="J143"/>
  <c r="BK142"/>
  <c r="J138"/>
  <c r="BK136"/>
  <c r="BK135"/>
  <c r="J133"/>
  <c r="BK130"/>
  <c i="3" r="BK296"/>
  <c r="BK290"/>
  <c r="J285"/>
  <c r="BK280"/>
  <c r="BK275"/>
  <c r="BK268"/>
  <c r="BK246"/>
  <c r="J243"/>
  <c r="BK226"/>
  <c r="BK225"/>
  <c r="J223"/>
  <c r="BK212"/>
  <c r="BK209"/>
  <c r="J208"/>
  <c r="J206"/>
  <c r="J205"/>
  <c r="J201"/>
  <c r="BK196"/>
  <c r="J194"/>
  <c r="BK190"/>
  <c r="BK187"/>
  <c r="BK185"/>
  <c r="J178"/>
  <c r="BK175"/>
  <c r="J166"/>
  <c r="J163"/>
  <c r="BK154"/>
  <c r="J133"/>
  <c r="BK132"/>
  <c r="BK126"/>
  <c i="2" r="J746"/>
  <c r="J731"/>
  <c r="J711"/>
  <c r="J703"/>
  <c r="J700"/>
  <c r="BK655"/>
  <c r="J653"/>
  <c r="BK649"/>
  <c r="BK600"/>
  <c r="BK585"/>
  <c r="J553"/>
  <c r="J544"/>
  <c r="J536"/>
  <c r="J494"/>
  <c r="BK411"/>
  <c r="BK405"/>
  <c r="BK366"/>
  <c r="J356"/>
  <c r="BK301"/>
  <c r="J267"/>
  <c r="J237"/>
  <c r="J209"/>
  <c r="J203"/>
  <c r="BK194"/>
  <c r="BK181"/>
  <c i="4" r="BK145"/>
  <c r="J139"/>
  <c i="3" r="BK305"/>
  <c r="BK301"/>
  <c r="BK300"/>
  <c r="J294"/>
  <c r="J283"/>
  <c r="J276"/>
  <c r="BK254"/>
  <c r="BK253"/>
  <c r="BK251"/>
  <c r="BK234"/>
  <c r="J232"/>
  <c r="J231"/>
  <c r="J225"/>
  <c r="BK222"/>
  <c r="J220"/>
  <c r="J196"/>
  <c r="J192"/>
  <c r="J187"/>
  <c r="J179"/>
  <c r="BK176"/>
  <c r="BK172"/>
  <c r="BK164"/>
  <c r="BK163"/>
  <c r="BK158"/>
  <c r="J151"/>
  <c r="J147"/>
  <c r="J146"/>
  <c r="BK144"/>
  <c r="BK141"/>
  <c r="J128"/>
  <c r="BK125"/>
  <c i="2" r="J827"/>
  <c r="BK823"/>
  <c r="J819"/>
  <c r="J806"/>
  <c r="J802"/>
  <c r="BK798"/>
  <c r="J796"/>
  <c r="J793"/>
  <c r="J792"/>
  <c r="J789"/>
  <c r="BK653"/>
  <c r="J643"/>
  <c r="J631"/>
  <c r="BK553"/>
  <c r="BK503"/>
  <c r="BK467"/>
  <c r="J405"/>
  <c r="J402"/>
  <c r="BK399"/>
  <c r="J393"/>
  <c r="J390"/>
  <c r="BK341"/>
  <c r="J325"/>
  <c r="BK317"/>
  <c r="J315"/>
  <c r="BK308"/>
  <c r="J285"/>
  <c r="J273"/>
  <c i="5" r="BK139"/>
  <c i="4" r="BK147"/>
  <c r="BK133"/>
  <c i="3" r="J296"/>
  <c r="J269"/>
  <c r="BK265"/>
  <c r="J260"/>
  <c r="BK259"/>
  <c r="J258"/>
  <c r="J239"/>
  <c r="BK238"/>
  <c r="BK233"/>
  <c r="J227"/>
  <c r="J226"/>
  <c r="BK220"/>
  <c r="BK211"/>
  <c r="BK202"/>
  <c r="BK189"/>
  <c r="J188"/>
  <c r="BK178"/>
  <c r="BK171"/>
  <c i="2" r="BK734"/>
  <c r="BK732"/>
  <c r="BK687"/>
  <c r="BK661"/>
  <c r="BK659"/>
  <c r="J623"/>
  <c r="J595"/>
  <c r="J539"/>
  <c r="J527"/>
  <c r="BK428"/>
  <c r="BK414"/>
  <c r="BK375"/>
  <c r="J343"/>
  <c r="J338"/>
  <c r="BK329"/>
  <c r="BK321"/>
  <c r="J279"/>
  <c r="BK247"/>
  <c r="J232"/>
  <c i="5" r="BK144"/>
  <c r="BK138"/>
  <c r="BK130"/>
  <c i="4" r="BK125"/>
  <c i="3" r="J304"/>
  <c r="BK299"/>
  <c r="J289"/>
  <c r="J278"/>
  <c r="BK257"/>
  <c i="2" r="BK623"/>
  <c r="J616"/>
  <c r="BK605"/>
  <c r="BK527"/>
  <c r="J475"/>
  <c i="5" r="BK147"/>
  <c r="J144"/>
  <c r="BK136"/>
  <c r="J124"/>
  <c i="4" r="J147"/>
  <c r="J142"/>
  <c i="3" r="J303"/>
  <c r="BK276"/>
  <c r="J272"/>
  <c i="2" r="J709"/>
  <c r="BK700"/>
  <c r="J614"/>
  <c r="J548"/>
  <c r="BK545"/>
  <c r="J530"/>
  <c r="BK494"/>
  <c r="J454"/>
  <c r="J451"/>
  <c r="J440"/>
  <c r="J434"/>
  <c r="J428"/>
  <c r="BK419"/>
  <c r="J414"/>
  <c r="BK358"/>
  <c r="J293"/>
  <c r="BK251"/>
  <c r="J244"/>
  <c r="J229"/>
  <c r="J222"/>
  <c r="BK175"/>
  <c r="BK173"/>
  <c r="J167"/>
  <c r="BK164"/>
  <c i="3" l="1" r="P124"/>
  <c i="4" r="R141"/>
  <c i="3" r="BK124"/>
  <c i="2" r="P202"/>
  <c r="R266"/>
  <c r="R379"/>
  <c r="T430"/>
  <c r="P506"/>
  <c r="R573"/>
  <c r="R632"/>
  <c r="P790"/>
  <c i="3" r="P271"/>
  <c i="4" r="BK134"/>
  <c r="J134"/>
  <c r="J99"/>
  <c i="2" r="T211"/>
  <c r="R257"/>
  <c r="T266"/>
  <c r="T395"/>
  <c r="R430"/>
  <c r="T450"/>
  <c r="BK537"/>
  <c r="J537"/>
  <c r="J118"/>
  <c r="R552"/>
  <c r="P601"/>
  <c r="T632"/>
  <c r="R722"/>
  <c r="T790"/>
  <c r="BK831"/>
  <c r="J831"/>
  <c r="J133"/>
  <c i="3" r="BK242"/>
  <c r="J242"/>
  <c r="J99"/>
  <c r="T262"/>
  <c i="4" r="P123"/>
  <c r="BK141"/>
  <c r="J141"/>
  <c r="J100"/>
  <c i="2" r="BK202"/>
  <c r="J202"/>
  <c r="J99"/>
  <c r="R250"/>
  <c r="P284"/>
  <c r="P379"/>
  <c r="BK410"/>
  <c r="J410"/>
  <c r="J110"/>
  <c r="P421"/>
  <c r="BK466"/>
  <c r="J466"/>
  <c r="J116"/>
  <c r="P537"/>
  <c r="T573"/>
  <c r="P733"/>
  <c r="T818"/>
  <c r="P155"/>
  <c r="P250"/>
  <c r="R284"/>
  <c r="T307"/>
  <c r="BK395"/>
  <c r="J395"/>
  <c r="J108"/>
  <c r="P410"/>
  <c r="P466"/>
  <c r="BK540"/>
  <c r="J540"/>
  <c r="J119"/>
  <c r="T647"/>
  <c r="BK785"/>
  <c r="J785"/>
  <c r="J128"/>
  <c r="P831"/>
  <c i="3" r="R271"/>
  <c i="2" r="R202"/>
  <c r="BK257"/>
  <c r="J257"/>
  <c r="J102"/>
  <c r="P266"/>
  <c r="P307"/>
  <c r="P395"/>
  <c r="BK430"/>
  <c r="J430"/>
  <c r="J112"/>
  <c r="P450"/>
  <c r="T457"/>
  <c r="R537"/>
  <c r="P647"/>
  <c r="T722"/>
  <c r="R790"/>
  <c r="R831"/>
  <c i="3" r="P242"/>
  <c i="4" r="R123"/>
  <c r="P148"/>
  <c i="2" r="R211"/>
  <c r="BK266"/>
  <c r="J266"/>
  <c r="J103"/>
  <c r="BK307"/>
  <c r="J307"/>
  <c r="J105"/>
  <c r="T379"/>
  <c r="R410"/>
  <c r="R466"/>
  <c r="P552"/>
  <c r="BK632"/>
  <c r="J632"/>
  <c r="J124"/>
  <c i="3" r="T242"/>
  <c i="4" r="T141"/>
  <c r="R134"/>
  <c i="5" r="T143"/>
  <c i="3" r="T271"/>
  <c i="4" r="P134"/>
  <c r="BK148"/>
  <c r="J148"/>
  <c r="J101"/>
  <c i="5" r="P143"/>
  <c i="2" r="T155"/>
  <c r="BK250"/>
  <c r="J250"/>
  <c r="J101"/>
  <c r="P257"/>
  <c r="BK284"/>
  <c r="J284"/>
  <c r="J104"/>
  <c r="R307"/>
  <c r="P540"/>
  <c r="T552"/>
  <c r="T601"/>
  <c r="T733"/>
  <c i="3" r="BK271"/>
  <c r="J271"/>
  <c r="J102"/>
  <c i="4" r="BK123"/>
  <c r="J123"/>
  <c r="J98"/>
  <c r="R148"/>
  <c i="5" r="BK121"/>
  <c r="BK120"/>
  <c i="2" r="BK316"/>
  <c r="J316"/>
  <c r="J106"/>
  <c r="T421"/>
  <c r="BK506"/>
  <c r="J506"/>
  <c r="J117"/>
  <c r="BK647"/>
  <c r="J647"/>
  <c r="J125"/>
  <c r="BK790"/>
  <c r="J790"/>
  <c r="J129"/>
  <c r="BK818"/>
  <c r="J818"/>
  <c r="J132"/>
  <c i="3" r="R262"/>
  <c r="R261"/>
  <c i="4" r="T123"/>
  <c r="T148"/>
  <c i="5" r="R121"/>
  <c r="R120"/>
  <c i="2" r="R155"/>
  <c r="T250"/>
  <c r="T257"/>
  <c r="T284"/>
  <c r="BK379"/>
  <c r="J379"/>
  <c r="J107"/>
  <c r="R421"/>
  <c r="R450"/>
  <c r="P457"/>
  <c r="R506"/>
  <c r="R540"/>
  <c r="BK573"/>
  <c r="J573"/>
  <c r="J122"/>
  <c r="R647"/>
  <c r="P722"/>
  <c r="T785"/>
  <c r="P818"/>
  <c i="5" r="T121"/>
  <c r="T120"/>
  <c r="T119"/>
  <c i="2" r="BK155"/>
  <c r="J155"/>
  <c r="J98"/>
  <c r="T202"/>
  <c r="R316"/>
  <c r="BK421"/>
  <c r="J421"/>
  <c r="J111"/>
  <c r="BK450"/>
  <c r="J450"/>
  <c r="J113"/>
  <c r="R457"/>
  <c r="T537"/>
  <c r="P573"/>
  <c r="BK733"/>
  <c r="J733"/>
  <c r="J127"/>
  <c r="P785"/>
  <c r="R818"/>
  <c i="3" r="R124"/>
  <c r="P262"/>
  <c r="P261"/>
  <c i="5" r="BK143"/>
  <c r="J143"/>
  <c r="J99"/>
  <c i="2" r="BK211"/>
  <c r="J211"/>
  <c r="J100"/>
  <c r="T316"/>
  <c r="T410"/>
  <c r="T466"/>
  <c r="T540"/>
  <c r="BK601"/>
  <c r="J601"/>
  <c r="J123"/>
  <c r="P632"/>
  <c r="BK722"/>
  <c r="J722"/>
  <c r="J126"/>
  <c r="R785"/>
  <c r="T831"/>
  <c i="3" r="R242"/>
  <c i="4" r="P141"/>
  <c i="5" r="R143"/>
  <c i="2" r="P211"/>
  <c r="P316"/>
  <c r="R395"/>
  <c r="P430"/>
  <c r="BK457"/>
  <c r="J457"/>
  <c r="J114"/>
  <c r="T506"/>
  <c r="BK552"/>
  <c r="J552"/>
  <c r="J121"/>
  <c r="R601"/>
  <c r="R733"/>
  <c i="3" r="T124"/>
  <c r="T123"/>
  <c r="BK262"/>
  <c r="J262"/>
  <c r="J101"/>
  <c i="4" r="T134"/>
  <c i="5" r="P121"/>
  <c r="P120"/>
  <c r="P119"/>
  <c i="1" r="AU98"/>
  <c i="6" r="BK118"/>
  <c r="J118"/>
  <c r="J97"/>
  <c r="P118"/>
  <c r="P117"/>
  <c i="1" r="AU99"/>
  <c i="6" r="R118"/>
  <c r="R117"/>
  <c r="T118"/>
  <c r="T117"/>
  <c i="2" r="E85"/>
  <c r="BE176"/>
  <c r="BE177"/>
  <c r="BE301"/>
  <c r="BE331"/>
  <c r="BE362"/>
  <c r="BE369"/>
  <c r="BE422"/>
  <c r="BE491"/>
  <c r="BE558"/>
  <c r="BE703"/>
  <c i="3" r="BE260"/>
  <c r="BE296"/>
  <c r="BE306"/>
  <c i="4" r="BE124"/>
  <c r="BE145"/>
  <c i="5" r="J91"/>
  <c r="BE127"/>
  <c i="2" r="BE443"/>
  <c r="BE497"/>
  <c r="BE505"/>
  <c r="BE646"/>
  <c r="BE665"/>
  <c r="BE697"/>
  <c i="4" r="F92"/>
  <c r="BE149"/>
  <c i="5" r="J116"/>
  <c r="BE133"/>
  <c r="BE140"/>
  <c i="2" r="J89"/>
  <c r="BE157"/>
  <c r="BE180"/>
  <c r="BE209"/>
  <c r="BE356"/>
  <c r="BE364"/>
  <c r="BE380"/>
  <c r="BE419"/>
  <c r="BE507"/>
  <c r="BE556"/>
  <c r="BE561"/>
  <c r="BE600"/>
  <c r="BE611"/>
  <c r="BE700"/>
  <c r="BE750"/>
  <c r="BE755"/>
  <c i="3" r="BE133"/>
  <c r="BE134"/>
  <c r="BE143"/>
  <c r="BE161"/>
  <c r="BE167"/>
  <c r="BE179"/>
  <c r="BE192"/>
  <c r="BE203"/>
  <c r="BE228"/>
  <c r="BE236"/>
  <c r="BE251"/>
  <c r="BE255"/>
  <c r="BE263"/>
  <c r="BE266"/>
  <c r="BE274"/>
  <c r="BE280"/>
  <c i="4" r="J91"/>
  <c r="BE135"/>
  <c i="5" r="BE126"/>
  <c r="BE136"/>
  <c i="2" r="BE329"/>
  <c r="BE336"/>
  <c r="BE372"/>
  <c r="BE527"/>
  <c r="BE786"/>
  <c r="BE797"/>
  <c r="BE822"/>
  <c r="BE840"/>
  <c r="BK464"/>
  <c r="J464"/>
  <c r="J115"/>
  <c i="3" r="BE129"/>
  <c r="BE165"/>
  <c r="BE170"/>
  <c r="BE171"/>
  <c r="BE177"/>
  <c r="BE181"/>
  <c r="BE183"/>
  <c r="BE204"/>
  <c r="BE205"/>
  <c r="BE206"/>
  <c r="BE224"/>
  <c r="BE238"/>
  <c r="BE241"/>
  <c r="BE246"/>
  <c r="BE277"/>
  <c r="BE284"/>
  <c r="BE295"/>
  <c r="BE304"/>
  <c i="4" r="BE137"/>
  <c i="5" r="F91"/>
  <c r="BE122"/>
  <c i="2" r="BE186"/>
  <c r="BE200"/>
  <c r="BE212"/>
  <c r="BE219"/>
  <c r="BE226"/>
  <c r="BE230"/>
  <c r="BE263"/>
  <c r="BE285"/>
  <c r="BE317"/>
  <c r="BE341"/>
  <c r="BE459"/>
  <c r="BE545"/>
  <c r="BE636"/>
  <c r="BE648"/>
  <c r="BE706"/>
  <c r="BE742"/>
  <c r="BE757"/>
  <c r="BE768"/>
  <c i="3" r="BE128"/>
  <c r="BE140"/>
  <c r="BE160"/>
  <c r="BE180"/>
  <c r="BE186"/>
  <c r="BE189"/>
  <c r="BE197"/>
  <c r="BE217"/>
  <c r="BE220"/>
  <c r="BE222"/>
  <c r="BE235"/>
  <c r="BE239"/>
  <c r="BE269"/>
  <c r="BE289"/>
  <c i="5" r="BE135"/>
  <c r="BE142"/>
  <c i="2" r="F92"/>
  <c r="BE164"/>
  <c r="BE194"/>
  <c r="BE247"/>
  <c r="BE366"/>
  <c r="BE390"/>
  <c r="BE402"/>
  <c r="BE405"/>
  <c r="BE417"/>
  <c r="BE428"/>
  <c r="BE530"/>
  <c r="BE605"/>
  <c r="BE649"/>
  <c r="BE661"/>
  <c r="BE765"/>
  <c r="BE806"/>
  <c r="BE819"/>
  <c r="BE823"/>
  <c r="BE827"/>
  <c r="BE836"/>
  <c r="BE844"/>
  <c i="3" r="J89"/>
  <c r="BE126"/>
  <c r="BE185"/>
  <c r="BE198"/>
  <c r="BE207"/>
  <c r="BE218"/>
  <c r="BE221"/>
  <c r="BE273"/>
  <c r="BE305"/>
  <c r="BE307"/>
  <c i="4" r="E85"/>
  <c r="J92"/>
  <c i="2" r="BE236"/>
  <c r="BE279"/>
  <c r="BE375"/>
  <c r="BE440"/>
  <c r="BE447"/>
  <c r="BE454"/>
  <c r="BE463"/>
  <c r="BE478"/>
  <c r="BE488"/>
  <c r="BE494"/>
  <c r="BE533"/>
  <c r="BE544"/>
  <c r="BE595"/>
  <c r="BE607"/>
  <c r="BE616"/>
  <c r="BE734"/>
  <c r="BE746"/>
  <c i="3" r="BE157"/>
  <c r="BE173"/>
  <c r="BE182"/>
  <c r="BE199"/>
  <c r="BE201"/>
  <c r="BE211"/>
  <c r="BE225"/>
  <c r="BE226"/>
  <c r="BE247"/>
  <c r="BE265"/>
  <c r="BE283"/>
  <c i="4" r="F117"/>
  <c r="BE126"/>
  <c r="BE127"/>
  <c r="BE130"/>
  <c i="5" r="BE128"/>
  <c r="BE129"/>
  <c i="2" r="BE181"/>
  <c r="BE237"/>
  <c r="BE251"/>
  <c r="BE308"/>
  <c r="BE315"/>
  <c r="BE358"/>
  <c r="BE386"/>
  <c r="BE425"/>
  <c r="BE536"/>
  <c r="BE538"/>
  <c r="BE541"/>
  <c r="BE609"/>
  <c r="BE653"/>
  <c r="BE832"/>
  <c i="3" r="BE131"/>
  <c r="BE144"/>
  <c r="BE146"/>
  <c r="BE151"/>
  <c r="BE155"/>
  <c r="BE176"/>
  <c r="BE178"/>
  <c r="BE195"/>
  <c r="BE227"/>
  <c r="BE230"/>
  <c r="BE231"/>
  <c r="BE232"/>
  <c r="BE268"/>
  <c r="BE278"/>
  <c r="BE290"/>
  <c r="BE297"/>
  <c r="BE300"/>
  <c i="4" r="BE150"/>
  <c i="5" r="E85"/>
  <c r="BE132"/>
  <c r="BE137"/>
  <c r="BE145"/>
  <c i="2" r="BE229"/>
  <c r="BE232"/>
  <c r="BE255"/>
  <c r="BE273"/>
  <c r="BE293"/>
  <c r="BE434"/>
  <c r="BE451"/>
  <c r="BE471"/>
  <c r="BE546"/>
  <c r="BE574"/>
  <c r="BE590"/>
  <c i="3" r="BE210"/>
  <c r="BE213"/>
  <c r="BE214"/>
  <c r="BE216"/>
  <c r="BE270"/>
  <c i="4" r="BE144"/>
  <c i="5" r="J113"/>
  <c r="BE123"/>
  <c r="BE130"/>
  <c r="BE138"/>
  <c r="BE141"/>
  <c i="6" r="J91"/>
  <c r="F114"/>
  <c r="BE121"/>
  <c r="BE123"/>
  <c i="2" r="BE167"/>
  <c r="BE183"/>
  <c r="BE189"/>
  <c r="BE225"/>
  <c r="BE258"/>
  <c r="BE264"/>
  <c r="BE267"/>
  <c r="BE383"/>
  <c r="BE437"/>
  <c r="BE460"/>
  <c r="BE633"/>
  <c i="3" r="BE256"/>
  <c r="BE258"/>
  <c r="BE259"/>
  <c r="BE301"/>
  <c r="BE303"/>
  <c i="5" r="F92"/>
  <c i="6" r="J111"/>
  <c r="BE120"/>
  <c r="BE127"/>
  <c r="BE130"/>
  <c i="2" r="BE393"/>
  <c r="BE472"/>
  <c r="BE475"/>
  <c r="BE523"/>
  <c r="BE568"/>
  <c r="BE623"/>
  <c r="BE627"/>
  <c r="BE731"/>
  <c r="BE738"/>
  <c r="BE779"/>
  <c r="BE789"/>
  <c r="BE791"/>
  <c r="BE796"/>
  <c r="BE798"/>
  <c r="BE829"/>
  <c i="3" r="BE169"/>
  <c r="BE234"/>
  <c r="BE240"/>
  <c r="BE243"/>
  <c r="BE249"/>
  <c r="BE267"/>
  <c r="BE272"/>
  <c r="BE299"/>
  <c r="BE302"/>
  <c i="4" r="J115"/>
  <c r="BE146"/>
  <c i="5" r="BE124"/>
  <c r="BE125"/>
  <c r="BE131"/>
  <c r="BE146"/>
  <c i="2" r="BE208"/>
  <c r="BE321"/>
  <c r="BE338"/>
  <c r="BE343"/>
  <c r="BE378"/>
  <c r="BE458"/>
  <c r="BE465"/>
  <c r="BE563"/>
  <c r="BE631"/>
  <c r="BE754"/>
  <c r="BE782"/>
  <c r="BE793"/>
  <c r="BE802"/>
  <c i="3" r="BE152"/>
  <c r="BE166"/>
  <c r="BE184"/>
  <c r="BE257"/>
  <c r="BE310"/>
  <c r="BE311"/>
  <c i="4" r="BE125"/>
  <c r="BE147"/>
  <c i="2" r="BE197"/>
  <c r="BE203"/>
  <c r="BE222"/>
  <c r="BE244"/>
  <c r="BE253"/>
  <c r="BE325"/>
  <c r="BE326"/>
  <c r="BE431"/>
  <c r="BE495"/>
  <c r="BE503"/>
  <c r="BE566"/>
  <c r="BE619"/>
  <c r="BE675"/>
  <c r="BE687"/>
  <c r="BE709"/>
  <c r="BE711"/>
  <c r="BE717"/>
  <c r="BE721"/>
  <c r="BE723"/>
  <c r="BE732"/>
  <c r="BE784"/>
  <c r="BE792"/>
  <c i="3" r="F92"/>
  <c r="BE130"/>
  <c r="BE132"/>
  <c r="BE158"/>
  <c r="BE163"/>
  <c r="BE164"/>
  <c r="BE172"/>
  <c r="BE174"/>
  <c r="BE188"/>
  <c r="BE212"/>
  <c r="BE313"/>
  <c i="5" r="BE139"/>
  <c r="BE144"/>
  <c i="6" r="J92"/>
  <c r="BE119"/>
  <c r="BE129"/>
  <c r="BE131"/>
  <c i="2" r="BE170"/>
  <c r="BE173"/>
  <c r="BE175"/>
  <c r="BE360"/>
  <c r="BE411"/>
  <c r="BE420"/>
  <c r="BE467"/>
  <c r="BE548"/>
  <c r="BE572"/>
  <c r="BE585"/>
  <c r="BE728"/>
  <c r="BE772"/>
  <c r="BK805"/>
  <c r="J805"/>
  <c r="J131"/>
  <c i="3" r="BE135"/>
  <c r="BE141"/>
  <c r="BE168"/>
  <c r="BE187"/>
  <c r="BE190"/>
  <c r="BE191"/>
  <c r="BE194"/>
  <c r="BE196"/>
  <c r="BE202"/>
  <c r="BE208"/>
  <c r="BE209"/>
  <c r="BE223"/>
  <c r="BE252"/>
  <c r="BE253"/>
  <c r="BE254"/>
  <c r="BE279"/>
  <c r="BE282"/>
  <c r="BE285"/>
  <c r="BE309"/>
  <c i="6" r="E107"/>
  <c r="BE124"/>
  <c r="BE133"/>
  <c i="2" r="BE396"/>
  <c r="BE399"/>
  <c r="BE409"/>
  <c r="BE414"/>
  <c r="BE512"/>
  <c r="BE517"/>
  <c r="BE602"/>
  <c r="BE659"/>
  <c r="BK408"/>
  <c r="J408"/>
  <c r="J109"/>
  <c r="BK801"/>
  <c r="J801"/>
  <c r="J130"/>
  <c i="3" r="E85"/>
  <c r="BE125"/>
  <c r="BE147"/>
  <c r="BE193"/>
  <c r="BE200"/>
  <c r="BE219"/>
  <c r="BE233"/>
  <c r="BE237"/>
  <c r="BE244"/>
  <c r="BE275"/>
  <c r="BE276"/>
  <c i="4" r="BE133"/>
  <c r="BE136"/>
  <c r="BE138"/>
  <c r="BE139"/>
  <c r="BE140"/>
  <c r="BE142"/>
  <c r="BE143"/>
  <c i="5" r="BE134"/>
  <c r="BE147"/>
  <c i="6" r="F91"/>
  <c r="BE125"/>
  <c i="2" r="BE156"/>
  <c r="BE481"/>
  <c r="BE539"/>
  <c r="BE553"/>
  <c r="BE614"/>
  <c r="BE643"/>
  <c r="BE655"/>
  <c r="BE761"/>
  <c i="3" r="BE149"/>
  <c r="BE154"/>
  <c r="BE175"/>
  <c r="BE229"/>
  <c r="BE264"/>
  <c r="BE294"/>
  <c r="BE308"/>
  <c i="5" r="BE148"/>
  <c i="6" r="BE132"/>
  <c i="2" r="F37"/>
  <c i="1" r="BD95"/>
  <c i="2" r="J34"/>
  <c i="1" r="AW95"/>
  <c i="4" r="F35"/>
  <c i="1" r="BB97"/>
  <c i="5" r="F37"/>
  <c i="1" r="BD98"/>
  <c i="6" r="J34"/>
  <c i="1" r="AW99"/>
  <c i="3" r="F36"/>
  <c i="1" r="BC96"/>
  <c i="5" r="J34"/>
  <c i="1" r="AW98"/>
  <c i="5" r="F35"/>
  <c i="1" r="BB98"/>
  <c i="6" r="F35"/>
  <c i="1" r="BB99"/>
  <c i="6" r="F37"/>
  <c i="1" r="BD99"/>
  <c i="3" r="F35"/>
  <c i="1" r="BB96"/>
  <c i="4" r="F34"/>
  <c i="1" r="BA97"/>
  <c i="2" r="F35"/>
  <c i="1" r="BB95"/>
  <c i="6" r="F34"/>
  <c i="1" r="BA99"/>
  <c i="6" r="F36"/>
  <c i="1" r="BC99"/>
  <c i="3" r="F34"/>
  <c i="1" r="BA96"/>
  <c i="2" r="F34"/>
  <c i="1" r="BA95"/>
  <c i="2" r="F36"/>
  <c i="1" r="BC95"/>
  <c i="4" r="F37"/>
  <c i="1" r="BD97"/>
  <c i="4" r="F36"/>
  <c i="1" r="BC97"/>
  <c i="3" r="F37"/>
  <c i="1" r="BD96"/>
  <c i="5" r="F36"/>
  <c i="1" r="BC98"/>
  <c i="4" r="J34"/>
  <c i="1" r="AW97"/>
  <c i="5" r="F34"/>
  <c i="1" r="BA98"/>
  <c i="3" r="J34"/>
  <c i="1" r="AW96"/>
  <c i="5" l="1" r="R119"/>
  <c r="BK119"/>
  <c r="J119"/>
  <c r="J96"/>
  <c i="4" r="R122"/>
  <c r="R121"/>
  <c i="2" r="T154"/>
  <c r="R154"/>
  <c r="P551"/>
  <c i="4" r="T122"/>
  <c r="T121"/>
  <c i="3" r="T261"/>
  <c i="2" r="T551"/>
  <c i="3" r="T122"/>
  <c r="R123"/>
  <c r="R122"/>
  <c i="2" r="R551"/>
  <c r="P154"/>
  <c r="P153"/>
  <c i="1" r="AU95"/>
  <c i="3" r="BK123"/>
  <c i="4" r="P122"/>
  <c r="P121"/>
  <c i="1" r="AU97"/>
  <c i="3" r="P123"/>
  <c r="P122"/>
  <c i="1" r="AU96"/>
  <c i="3" r="J124"/>
  <c r="J98"/>
  <c i="2" r="BK154"/>
  <c r="J154"/>
  <c r="J97"/>
  <c i="5" r="J120"/>
  <c r="J97"/>
  <c r="J121"/>
  <c r="J98"/>
  <c i="2" r="BK551"/>
  <c r="J551"/>
  <c r="J120"/>
  <c i="3" r="BK261"/>
  <c r="J261"/>
  <c r="J100"/>
  <c i="4" r="BK122"/>
  <c r="J122"/>
  <c r="J97"/>
  <c i="6" r="BK117"/>
  <c r="J117"/>
  <c r="J96"/>
  <c i="2" r="J33"/>
  <c i="1" r="AV95"/>
  <c r="AT95"/>
  <c i="3" r="F33"/>
  <c i="1" r="AZ96"/>
  <c i="3" r="J33"/>
  <c i="1" r="AV96"/>
  <c r="AT96"/>
  <c r="BD94"/>
  <c r="W33"/>
  <c i="6" r="F33"/>
  <c i="1" r="AZ99"/>
  <c r="BB94"/>
  <c r="W31"/>
  <c i="2" r="F33"/>
  <c i="1" r="AZ95"/>
  <c i="4" r="J33"/>
  <c i="1" r="AV97"/>
  <c r="AT97"/>
  <c r="BC94"/>
  <c r="AY94"/>
  <c i="5" r="F33"/>
  <c i="1" r="AZ98"/>
  <c r="BA94"/>
  <c r="AW94"/>
  <c r="AK30"/>
  <c i="6" r="J33"/>
  <c i="1" r="AV99"/>
  <c r="AT99"/>
  <c i="4" r="F33"/>
  <c i="1" r="AZ97"/>
  <c i="5" r="J33"/>
  <c i="1" r="AV98"/>
  <c r="AT98"/>
  <c i="3" l="1" r="BK122"/>
  <c r="J122"/>
  <c i="2" r="R153"/>
  <c r="T153"/>
  <c i="4" r="BK121"/>
  <c r="J121"/>
  <c r="J96"/>
  <c i="3" r="J123"/>
  <c r="J97"/>
  <c i="2" r="BK153"/>
  <c r="J153"/>
  <c i="3" r="J30"/>
  <c i="1" r="AG96"/>
  <c r="AN96"/>
  <c r="AU94"/>
  <c r="W30"/>
  <c r="AX94"/>
  <c i="5" r="J30"/>
  <c i="1" r="AG98"/>
  <c r="AN98"/>
  <c i="2" r="J30"/>
  <c i="1" r="AG95"/>
  <c r="AN95"/>
  <c i="6" r="J30"/>
  <c i="1" r="AG99"/>
  <c r="AN99"/>
  <c r="AZ94"/>
  <c r="AV94"/>
  <c r="AK29"/>
  <c r="W32"/>
  <c i="2" l="1" r="J96"/>
  <c r="J39"/>
  <c i="3" r="J96"/>
  <c i="6" r="J39"/>
  <c i="5" r="J39"/>
  <c i="3" r="J39"/>
  <c i="1" r="W29"/>
  <c i="4" r="J30"/>
  <c i="1" r="AG97"/>
  <c r="AN97"/>
  <c r="AT94"/>
  <c i="4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<sst xmlns="http://schemas.openxmlformats.org/spreadsheetml/2006/main">
  <si>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</si>
  <si>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</si>
  <si>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</si>
  <si>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</si>
  <si>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</si>
  <si>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{e2a8f160-8a3b-4e7a-9ef4-3c036be28b2a}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</si>
  <si>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</si>
  <si>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</si>
  <si>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</si>
  <si>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</si>
  <si>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</si>
  <si>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</si>
  <si>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</si>
  <si>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SONA6964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</si>
  <si>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</si>
  <si>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</si>
  <si>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parkovací kapacity pro RZP vozidlo v Ostrově</t>
  </si>
  <si>
    <t>KSO:</t>
  </si>
  <si>
    <t>CC-CZ:</t>
  </si>
  <si>
    <t>Místo:</t>
  </si>
  <si>
    <t xml:space="preserve"> </t>
  </si>
  <si>
    <t>Datum:</t>
  </si>
  <si>
    <t>11. 3. 2025</t>
  </si>
  <si>
    <t>Zadavatel:</t>
  </si>
  <si>
    <t>IČ:</t>
  </si>
  <si>
    <t>Zdravotnická záchranná služba Karl.kraje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</si>
  <si>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</si>
  <si>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</si>
  <si>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</si>
  <si>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</si>
  <si>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</si>
  <si>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</si>
  <si>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</si>
  <si>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</si>
  <si>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</si>
  <si>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</si>
  <si>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</si>
  <si>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</si>
  <si>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</si>
  <si>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</si>
  <si>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</si>
  <si>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</si>
  <si>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</si>
  <si>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</si>
  <si>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</si>
  <si>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</si>
  <si>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</si>
  <si>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</si>
  <si>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</si>
  <si>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</si>
  <si>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</si>
  <si>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</si>
  <si>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</si>
  <si>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</si>
  <si>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</si>
  <si>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</si>
  <si>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</si>
  <si>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</si>
  <si>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</si>
  <si>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</si>
  <si>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</si>
  <si>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</si>
  <si>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</si>
  <si>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</si>
  <si>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</si>
  <si>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</si>
  <si>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</si>
  <si>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</si>
  <si>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</si>
  <si>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</si>
  <si>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</si>
  <si>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</si>
  <si>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</si>
  <si>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</si>
  <si>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</si>
  <si>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</si>
  <si>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</si>
  <si>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</si>
  <si>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</si>
  <si>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</si>
  <si>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</si>
  <si>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</si>
  <si>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</si>
  <si>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</si>
  <si>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{7579c9ac-1bd7-4432-ae18-8dfd7ab6f196}</t>
  </si>
  <si>
    <t>2</t>
  </si>
  <si>
    <t>02</t>
  </si>
  <si>
    <t>Silnoproudá elektrotechnika</t>
  </si>
  <si>
    <t>{ae05c720-3103-4c5e-99bb-257bf70130b3}</t>
  </si>
  <si>
    <t>03</t>
  </si>
  <si>
    <t>Vytápění</t>
  </si>
  <si>
    <t>{e345bba5-148f-4aff-b0e4-565b47f9c2e0}</t>
  </si>
  <si>
    <t>04</t>
  </si>
  <si>
    <t>Vzduchotechnika</t>
  </si>
  <si>
    <t>{75b122d5-1009-4797-9b02-3350cec6778f}</t>
  </si>
  <si>
    <t>08</t>
  </si>
  <si>
    <t>Vedlejší náklady</t>
  </si>
  <si>
    <t>{f422c812-8e19-4a4c-b6c7-d426188e5a2e}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</si>
  <si>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</si>
  <si>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</si>
  <si>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</si>
  <si>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</si>
  <si>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</si>
  <si>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</si>
  <si>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</si>
  <si>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</si>
  <si>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</si>
  <si>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</si>
  <si>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</si>
  <si>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2 - Zakládání</t>
  </si>
  <si>
    <t xml:space="preserve">    24 - Zakládání - studny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</si>
  <si>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</si>
  <si>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</si>
  <si>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</si>
  <si>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</si>
  <si>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</si>
  <si>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</si>
  <si>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Doplňující konstrukce a práce pozemních komunikací, letišť a ploch</t>
  </si>
  <si>
    <t xml:space="preserve">    93 - Dokončovací konstrukce a práce inženýrských staveb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</si>
  <si>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</si>
  <si>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</si>
  <si>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</si>
  <si>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</si>
  <si>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Doprava suti a vybouraných hmot</t>
  </si>
  <si>
    <t xml:space="preserve">    998 - Přesun hmot</t>
  </si>
  <si>
    <t xml:space="preserve">    ODV - Odvodnění střechy - zemní práce</t>
  </si>
  <si>
    <t xml:space="preserve">    OPL - Oplocení</t>
  </si>
  <si>
    <t xml:space="preserve">    PRI - Přístřešky</t>
  </si>
  <si>
    <t xml:space="preserve">    SAN - Sanace pláně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</si>
  <si>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</si>
  <si>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</si>
  <si>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</si>
  <si>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</si>
  <si>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</si>
  <si>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</si>
  <si>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</si>
  <si>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</si>
  <si>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</si>
  <si>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</si>
  <si>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</si>
  <si>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784 - Dokončovací práce - malby a tapety</t>
  </si>
  <si>
    <t xml:space="preserve">    DEM - Demontáže</t>
  </si>
  <si>
    <t xml:space="preserve">    OTV - Výplně otvorů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</si>
  <si>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</si>
  <si>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</si>
  <si>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</si>
  <si>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</si>
  <si>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</si>
  <si>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</si>
  <si>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</si>
  <si>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</si>
  <si>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</si>
  <si>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</si>
  <si>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</si>
  <si>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</si>
  <si>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</si>
  <si>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</si>
  <si>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</si>
  <si>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</si>
  <si>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</si>
  <si>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</si>
  <si>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1151012R1</t>
  </si>
  <si>
    <t xml:space="preserve">Čerpání vody nutné při výstavbě </t>
  </si>
  <si>
    <t>kpl</t>
  </si>
  <si>
    <t>4</t>
  </si>
  <si>
    <t>-981690068</t>
  </si>
  <si>
    <t>122151102</t>
  </si>
  <si>
    <t>Odkopávky a prokopávky nezapažené v hornině třídy těžitelnosti I skupiny 1 a 2 objem do 50 m3 strojně</t>
  </si>
  <si>
    <t>m3</t>
  </si>
  <si>
    <t>2027127602</t>
  </si>
  <si>
    <t>VV</t>
  </si>
  <si>
    <t>pro nové zpevněné plochy</t>
  </si>
  <si>
    <t>pro náhradní zdroj</t>
  </si>
  <si>
    <t>7,50*0,37+2,2*0,55+0,01</t>
  </si>
  <si>
    <t>pro nové parkování</t>
  </si>
  <si>
    <t>70*0,37+0,10</t>
  </si>
  <si>
    <t>Součet</t>
  </si>
  <si>
    <t>3</t>
  </si>
  <si>
    <t>131151103</t>
  </si>
  <si>
    <t>Hloubení jam nezapažených v hornině třídy těžitelnosti I skupiny 1 a 2 objem do 100 m3 strojně</t>
  </si>
  <si>
    <t>1799654405</t>
  </si>
  <si>
    <t>odtěžení vrstvy zeminy do úrovně -0,80</t>
  </si>
  <si>
    <t>0,80*9*10</t>
  </si>
  <si>
    <t>132151101</t>
  </si>
  <si>
    <t>Hloubení rýh nezapažených š do 800 mm v hornině třídy těžitelnosti I skupiny 1 a 2 objem do 20 m3 strojně</t>
  </si>
  <si>
    <t>406864387</t>
  </si>
  <si>
    <t>pro dělené chráničky v základech</t>
  </si>
  <si>
    <t>1*0,30*(6+9)</t>
  </si>
  <si>
    <t>5</t>
  </si>
  <si>
    <t>174151101</t>
  </si>
  <si>
    <t>Zásyp jam, šachet rýh nebo kolem objektů sypaninou se zhutněním</t>
  </si>
  <si>
    <t>463363794</t>
  </si>
  <si>
    <t>po osazení dělené chráničky</t>
  </si>
  <si>
    <t>1,0*0,30*(9+6)</t>
  </si>
  <si>
    <t>6</t>
  </si>
  <si>
    <t>134702112</t>
  </si>
  <si>
    <t>Vykopávky do 4 m2 pro studny nespouštěné v hornině třídy těžitelnosti I a II skupiny 1 - 4 s hnaným pažením hl přes 2 do 6 m</t>
  </si>
  <si>
    <t>2007375394</t>
  </si>
  <si>
    <t>3,14*0,60*0,60*2,50*6+0,04</t>
  </si>
  <si>
    <t>7</t>
  </si>
  <si>
    <t>1340000R1</t>
  </si>
  <si>
    <t>Příplatek za vyjmutí a rozbití případných bludných kamenů při výkopů kopané studny</t>
  </si>
  <si>
    <t>359443718</t>
  </si>
  <si>
    <t>8</t>
  </si>
  <si>
    <t>1300000R1</t>
  </si>
  <si>
    <t>Příplatek za opatrnost při výkopech v blízkosti stávajících sítí</t>
  </si>
  <si>
    <t>1402040765</t>
  </si>
  <si>
    <t>9</t>
  </si>
  <si>
    <t>162751117.1</t>
  </si>
  <si>
    <t>Vodorovné přemístění přes 9 000 do 10000 m výkopku/sypaniny z horniny třídy těžitelnosti I skupiny 1 až 3</t>
  </si>
  <si>
    <t>1098665697</t>
  </si>
  <si>
    <t>přebytečná zemina</t>
  </si>
  <si>
    <t>30+72+17</t>
  </si>
  <si>
    <t>10</t>
  </si>
  <si>
    <t>171251201.1</t>
  </si>
  <si>
    <t>Uložení sypaniny na skládky nebo meziskládky</t>
  </si>
  <si>
    <t>-965645195</t>
  </si>
  <si>
    <t>11</t>
  </si>
  <si>
    <t>171201231</t>
  </si>
  <si>
    <t>Poplatek za uložení zeminy a kamení na recyklační skládce (skládkovné) kód odpadu 17 05 04</t>
  </si>
  <si>
    <t>t</t>
  </si>
  <si>
    <t>963819658</t>
  </si>
  <si>
    <t>119*2,0</t>
  </si>
  <si>
    <t>181951112</t>
  </si>
  <si>
    <t>Úprava pláně v hornině třídy těžitelnosti I skupiny 1 až 3 se zhutněním strojně</t>
  </si>
  <si>
    <t>m2</t>
  </si>
  <si>
    <t>-690135164</t>
  </si>
  <si>
    <t>pod novou zámkovou dlažbu</t>
  </si>
  <si>
    <t>10+70</t>
  </si>
  <si>
    <t>13</t>
  </si>
  <si>
    <t>181951111</t>
  </si>
  <si>
    <t>Úprava pláně v hornině třídy těžitelnosti I skupiny 1 až 3 bez zhutnění strojně</t>
  </si>
  <si>
    <t>-1251360720</t>
  </si>
  <si>
    <t>pod ohumusování na upravovaných zelených plochách</t>
  </si>
  <si>
    <t>60</t>
  </si>
  <si>
    <t>14</t>
  </si>
  <si>
    <t>181351003</t>
  </si>
  <si>
    <t>Rozprostření ornice tl vrstvy do 200 mm pl do 100 m2 v rovině nebo ve svahu do 1:5 strojně</t>
  </si>
  <si>
    <t>1695304164</t>
  </si>
  <si>
    <t>nové zelené plochy</t>
  </si>
  <si>
    <t>ornice se nakoupí</t>
  </si>
  <si>
    <t>úprava dotčených ploch</t>
  </si>
  <si>
    <t>15</t>
  </si>
  <si>
    <t>M</t>
  </si>
  <si>
    <t>10364101</t>
  </si>
  <si>
    <t>zemina pro terénní úpravy - ornice</t>
  </si>
  <si>
    <t>-727293307</t>
  </si>
  <si>
    <t>60*0,1*1,50</t>
  </si>
  <si>
    <t>16</t>
  </si>
  <si>
    <t>181411121</t>
  </si>
  <si>
    <t>Založení lučního trávníku výsevem pl do 1000 m2 v rovině a ve svahu do 1:5</t>
  </si>
  <si>
    <t>1337010595</t>
  </si>
  <si>
    <t>17</t>
  </si>
  <si>
    <t>00572100</t>
  </si>
  <si>
    <t>osivo jetelotráva intenzivní víceletá</t>
  </si>
  <si>
    <t>kg</t>
  </si>
  <si>
    <t>-834039424</t>
  </si>
  <si>
    <t>60*0,05*1,03</t>
  </si>
  <si>
    <t>Přípravné a přidružené zemní práce</t>
  </si>
  <si>
    <t>18</t>
  </si>
  <si>
    <t>113106171</t>
  </si>
  <si>
    <t>Rozebrání dlažeb vozovek ze zámkové dlažby s ložem z kameniva ručně</t>
  </si>
  <si>
    <t>-154120001</t>
  </si>
  <si>
    <t xml:space="preserve">odstranění zámkové dlažby </t>
  </si>
  <si>
    <t>pod přístřeškem pod náhradní zdroj</t>
  </si>
  <si>
    <t>očistí se a ponechá jako rezerva</t>
  </si>
  <si>
    <t>7,50</t>
  </si>
  <si>
    <t>19</t>
  </si>
  <si>
    <t>979054451</t>
  </si>
  <si>
    <t>Očištění vybouraných zámkových dlaždic s původním spárováním z kameniva těženého</t>
  </si>
  <si>
    <t>1892067516</t>
  </si>
  <si>
    <t>20</t>
  </si>
  <si>
    <t>113202111</t>
  </si>
  <si>
    <t>Vytrhání obrub krajníků obrubníků stojatých</t>
  </si>
  <si>
    <t>m</t>
  </si>
  <si>
    <t>1575861586</t>
  </si>
  <si>
    <t>11+6+3+6,5*2+1,5</t>
  </si>
  <si>
    <t>Zakládání</t>
  </si>
  <si>
    <t>2715422R1</t>
  </si>
  <si>
    <t>Podsyp pod základové konstrukce se zhutněním ze směsného recyklátu 0-32mm</t>
  </si>
  <si>
    <t>-543999465</t>
  </si>
  <si>
    <t>pod základovou desku garáže</t>
  </si>
  <si>
    <t>0,25*7,62*3,8*2</t>
  </si>
  <si>
    <t>pod základ náhradního zdroje</t>
  </si>
  <si>
    <t>0,05*1,0*2,20</t>
  </si>
  <si>
    <t>0,41</t>
  </si>
  <si>
    <t>22</t>
  </si>
  <si>
    <t>273313911</t>
  </si>
  <si>
    <t>Základové desky z betonu tř. C 30/37</t>
  </si>
  <si>
    <t>-1806954305</t>
  </si>
  <si>
    <t>pod náhradní zdroj</t>
  </si>
  <si>
    <t>0,50*1,0*2,20</t>
  </si>
  <si>
    <t>23</t>
  </si>
  <si>
    <t>273351121</t>
  </si>
  <si>
    <t>Zřízení bednění základových desek</t>
  </si>
  <si>
    <t>1834191457</t>
  </si>
  <si>
    <t>deska pod náhradní zdroj</t>
  </si>
  <si>
    <t>0,50*(1,0*2+2,2*2)</t>
  </si>
  <si>
    <t>24</t>
  </si>
  <si>
    <t>273351122</t>
  </si>
  <si>
    <t>Odstranění bednění základových desek</t>
  </si>
  <si>
    <t>759475739</t>
  </si>
  <si>
    <t>25</t>
  </si>
  <si>
    <t>273322611</t>
  </si>
  <si>
    <t>Základové desky ze ŽB se zvýšenými nároky na prostředí tř. C 30/37</t>
  </si>
  <si>
    <t>-672474750</t>
  </si>
  <si>
    <t>základová deska</t>
  </si>
  <si>
    <t>0,30*3,80*7,62*2</t>
  </si>
  <si>
    <t>26</t>
  </si>
  <si>
    <t>2743200R1</t>
  </si>
  <si>
    <t>Příplatek za propojení nového základu se stávající základovou deskou</t>
  </si>
  <si>
    <t>-554103709</t>
  </si>
  <si>
    <t>27</t>
  </si>
  <si>
    <t>274322611</t>
  </si>
  <si>
    <t>Základové pasy ze ŽB se zvýšenými nároky na prostředí tř. C 30/37</t>
  </si>
  <si>
    <t>256571072</t>
  </si>
  <si>
    <t>0,35*0,60*(8,64*2+7,62*3)</t>
  </si>
  <si>
    <t>28</t>
  </si>
  <si>
    <t>274351121</t>
  </si>
  <si>
    <t>Zřízení bednění základových pasů rovného</t>
  </si>
  <si>
    <t>-752741634</t>
  </si>
  <si>
    <t>0,6*(8,32*2+8,64*2)</t>
  </si>
  <si>
    <t>0,30*(7,62*4+3,8*4)+0,95</t>
  </si>
  <si>
    <t>29</t>
  </si>
  <si>
    <t>274351122</t>
  </si>
  <si>
    <t>Odstranění bednění základových pasů rovného</t>
  </si>
  <si>
    <t>-255037090</t>
  </si>
  <si>
    <t>30</t>
  </si>
  <si>
    <t>273361821</t>
  </si>
  <si>
    <t>Výztuž základových desek betonářskou ocelí 10 505 (R)</t>
  </si>
  <si>
    <t>1532813890</t>
  </si>
  <si>
    <t>120kg/m3</t>
  </si>
  <si>
    <t>17,37*120/1000</t>
  </si>
  <si>
    <t>navíc po celém obvodu uzavírací profily</t>
  </si>
  <si>
    <t>R8 po 200mm</t>
  </si>
  <si>
    <t>0,395*1,25*170/1000</t>
  </si>
  <si>
    <t>31</t>
  </si>
  <si>
    <t>273362021</t>
  </si>
  <si>
    <t>Výztuž základových desek svařovanými sítěmi Kari</t>
  </si>
  <si>
    <t>572188314</t>
  </si>
  <si>
    <t>2x síť 8/100x8/100</t>
  </si>
  <si>
    <t>8*8,64*8,32*2/1000*1,20</t>
  </si>
  <si>
    <t>32</t>
  </si>
  <si>
    <t>274361821</t>
  </si>
  <si>
    <t>Výztuž základových pasů betonářskou ocelí 10 505 (R)</t>
  </si>
  <si>
    <t>-1958011235</t>
  </si>
  <si>
    <t>170kg/m3</t>
  </si>
  <si>
    <t>8,43*170/1000</t>
  </si>
  <si>
    <t>Zakládání - studny</t>
  </si>
  <si>
    <t>33</t>
  </si>
  <si>
    <t>242111113</t>
  </si>
  <si>
    <t>Osazení pláště kopané studny z betonových skruží celokruhových DN 1 m</t>
  </si>
  <si>
    <t>77822339</t>
  </si>
  <si>
    <t>2,50*6</t>
  </si>
  <si>
    <t>34</t>
  </si>
  <si>
    <t>59224100</t>
  </si>
  <si>
    <t>skruž betonová studniční 100x25x9cm</t>
  </si>
  <si>
    <t>kus</t>
  </si>
  <si>
    <t>-351817152</t>
  </si>
  <si>
    <t>10*6</t>
  </si>
  <si>
    <t>35</t>
  </si>
  <si>
    <t>243311112</t>
  </si>
  <si>
    <t>Výplň studny hloubky do 10 m z betonu se zvýšenými nároky na prostředí tř. C 30/37</t>
  </si>
  <si>
    <t>-51404328</t>
  </si>
  <si>
    <t>3,14*0,5*0,5*2,50*6+0,22</t>
  </si>
  <si>
    <t>Svislé a kompletní konstrukce</t>
  </si>
  <si>
    <t>36</t>
  </si>
  <si>
    <t>311274124</t>
  </si>
  <si>
    <t>Zdivo nosné z tvárnic zvukově izolačních z betonu lehkého keramického tl 240 mm</t>
  </si>
  <si>
    <t>-264546624</t>
  </si>
  <si>
    <t>nové zdivo</t>
  </si>
  <si>
    <t>0,24*3,25*(8,54*2+8,25*2)</t>
  </si>
  <si>
    <t>-0,24*(6,54*2,3+3*3*2+1,5*0,5+1,5*1,5+1,5*2,3)+0,29</t>
  </si>
  <si>
    <t>37</t>
  </si>
  <si>
    <t>317144157</t>
  </si>
  <si>
    <t>Překlad z lehkého betonu střední š 240 v 240 dl 2240 mm</t>
  </si>
  <si>
    <t>1514302734</t>
  </si>
  <si>
    <t>38</t>
  </si>
  <si>
    <t>3889900R1</t>
  </si>
  <si>
    <t>Chránička kabelů z trub HDPE dělená DN 160 - montáž a dodávka</t>
  </si>
  <si>
    <t>-7120963</t>
  </si>
  <si>
    <t>6+9*2</t>
  </si>
  <si>
    <t>Vodorovné konstrukce</t>
  </si>
  <si>
    <t>39</t>
  </si>
  <si>
    <t>417351711</t>
  </si>
  <si>
    <t>Ztracené bednění věnců z U-profilů z lehkého keramického betonu pro zdivo tl 240 mm</t>
  </si>
  <si>
    <t>-580249782</t>
  </si>
  <si>
    <t>výkres č.03</t>
  </si>
  <si>
    <t>V1 - monolitický obvodový věnec</t>
  </si>
  <si>
    <t xml:space="preserve">+ MP1 monolit.překlad nad vraty </t>
  </si>
  <si>
    <t>věncovka U24</t>
  </si>
  <si>
    <t>19,70+7,20</t>
  </si>
  <si>
    <t>40</t>
  </si>
  <si>
    <t>417321414</t>
  </si>
  <si>
    <t>Ztužující pásy a věnce ze ŽB tř. C 20/25</t>
  </si>
  <si>
    <t>-690122049</t>
  </si>
  <si>
    <t>výplň věncovky U24</t>
  </si>
  <si>
    <t>0,68+0,25</t>
  </si>
  <si>
    <t>41</t>
  </si>
  <si>
    <t>417361821</t>
  </si>
  <si>
    <t>Výztuž ztužujících pásů a věnců betonářskou ocelí 10 505</t>
  </si>
  <si>
    <t>-1307413659</t>
  </si>
  <si>
    <t>(60+70,30)/1000</t>
  </si>
  <si>
    <t>Komunikace pozemní</t>
  </si>
  <si>
    <t>42</t>
  </si>
  <si>
    <t>564871011</t>
  </si>
  <si>
    <t>Podklad ze štěrkodrtě ŠD plochy do 100 m2 tl 250 mm</t>
  </si>
  <si>
    <t>-139073497</t>
  </si>
  <si>
    <t>zvětšená zpevněná plocha před garáží</t>
  </si>
  <si>
    <t>70</t>
  </si>
  <si>
    <t>nová zpevněná plocha pod náhradní zdroj</t>
  </si>
  <si>
    <t>rezerva po vybourání přístřešku</t>
  </si>
  <si>
    <t>2,50</t>
  </si>
  <si>
    <t>43</t>
  </si>
  <si>
    <t>596212211</t>
  </si>
  <si>
    <t>Kladení zámkové dlažby pozemních komunikací ručně tl 80 mm skupiny A pl přes 50 do 100 m2 do lože</t>
  </si>
  <si>
    <t>2136317683</t>
  </si>
  <si>
    <t>44</t>
  </si>
  <si>
    <t>59245020</t>
  </si>
  <si>
    <t>dlažba skladebná betonová 200x100mm tl 80mm přírodní</t>
  </si>
  <si>
    <t>-804546150</t>
  </si>
  <si>
    <t>70*1,05+0,50</t>
  </si>
  <si>
    <t>nová zpevněná plocha pod náhradní zdroj + rezerva</t>
  </si>
  <si>
    <t>10*1,03+0,70</t>
  </si>
  <si>
    <t>61</t>
  </si>
  <si>
    <t>Úprava povrchů vnitřních</t>
  </si>
  <si>
    <t>45</t>
  </si>
  <si>
    <t>612341121</t>
  </si>
  <si>
    <t>Sádrová nebo vápenosádrová omítka hladká jednovrstvá vnitřních stěn nanášená ručně</t>
  </si>
  <si>
    <t>-2061781443</t>
  </si>
  <si>
    <t>3,22*(8,04*2+7,75*2)</t>
  </si>
  <si>
    <t>-(3,0*3,0*2+1,5*0,5+1,5*1,5+1,5*2,3+1,6*2,30)</t>
  </si>
  <si>
    <t>0,15*(1,5+0,5*2+1,5*3+1,5+2,3*2)+0,25*(1,6+2,3*2+6,54+2,3*2)</t>
  </si>
  <si>
    <t>0,25*3,0*3*2</t>
  </si>
  <si>
    <t>84*0,05+0,44</t>
  </si>
  <si>
    <t>46</t>
  </si>
  <si>
    <t>612341131</t>
  </si>
  <si>
    <t>Sádrový štuk vnitřních stěn tloušťky do 3 mm</t>
  </si>
  <si>
    <t>264463322</t>
  </si>
  <si>
    <t>62</t>
  </si>
  <si>
    <t>Úprava povrchů vnějších</t>
  </si>
  <si>
    <t>47</t>
  </si>
  <si>
    <t>621142001</t>
  </si>
  <si>
    <t>Sklovláknité pletivo vnějších podhledů vtlačené do tmelu</t>
  </si>
  <si>
    <t>-705275777</t>
  </si>
  <si>
    <t>výkres č.08</t>
  </si>
  <si>
    <t>detail 1</t>
  </si>
  <si>
    <t>(0,15+0,64)*36+0,56</t>
  </si>
  <si>
    <t>48</t>
  </si>
  <si>
    <t>621521012</t>
  </si>
  <si>
    <t>Tenkovrstvá silikátová zatíraná omítka zrnitost 1,5 mm vnějších podhledů</t>
  </si>
  <si>
    <t>1878971153</t>
  </si>
  <si>
    <t>49</t>
  </si>
  <si>
    <t>621151011</t>
  </si>
  <si>
    <t>Penetrační silikátový nátěr vnějších pastovitých tenkovrstvých omítek podhledů</t>
  </si>
  <si>
    <t>624379886</t>
  </si>
  <si>
    <t>50</t>
  </si>
  <si>
    <t>622211011</t>
  </si>
  <si>
    <t>Montáž kontaktního zateplení vnějších stěn lepením a mechanickým kotvením polystyrénových desek do betonu a zdiva tl přes 40 do 80 mm</t>
  </si>
  <si>
    <t>-1116935306</t>
  </si>
  <si>
    <t>skladba F2 - sokl nad terénem</t>
  </si>
  <si>
    <t>0,20*(8,74+8,35*2-3*2-1,50)+0,41</t>
  </si>
  <si>
    <t>51</t>
  </si>
  <si>
    <t>28376421</t>
  </si>
  <si>
    <t>deska XPS hrana polodrážková a hladký povrch 300kPA λ=0,035 tl 80mm</t>
  </si>
  <si>
    <t>1461833284</t>
  </si>
  <si>
    <t>4,0*1,05</t>
  </si>
  <si>
    <t>52</t>
  </si>
  <si>
    <t>622211021</t>
  </si>
  <si>
    <t>Montáž kontaktního zateplení vnějších stěn lepením a mechanickým kotvením polystyrénových desek do betonu a zdiva tl přes 80 do 120 mm</t>
  </si>
  <si>
    <t>-576119040</t>
  </si>
  <si>
    <t>skladba F3</t>
  </si>
  <si>
    <t>3,30*(8,74+8,35*2)</t>
  </si>
  <si>
    <t>-(3,0*3,0*2+1,5*0,5+1,5*1,5+1,5*2,3)+0,50</t>
  </si>
  <si>
    <t>53</t>
  </si>
  <si>
    <t>28375938</t>
  </si>
  <si>
    <t>deska EPS 70 fasádní λ=0,039 tl 100mm</t>
  </si>
  <si>
    <t>1948642262</t>
  </si>
  <si>
    <t>60*1,05</t>
  </si>
  <si>
    <t>54</t>
  </si>
  <si>
    <t>622252001</t>
  </si>
  <si>
    <t>Montáž profilů kontaktního zateplení připevněných mechanicky</t>
  </si>
  <si>
    <t>-2131920125</t>
  </si>
  <si>
    <t>zakládací</t>
  </si>
  <si>
    <t>8,8+8,35*2</t>
  </si>
  <si>
    <t>55</t>
  </si>
  <si>
    <t>59051647</t>
  </si>
  <si>
    <t>profil zakládací Al tl 0,7mm pro ETICS pro izolant tl 100mm</t>
  </si>
  <si>
    <t>-1029931977</t>
  </si>
  <si>
    <t>25,50*1,05+0,22</t>
  </si>
  <si>
    <t>56</t>
  </si>
  <si>
    <t>622252002</t>
  </si>
  <si>
    <t>Montáž profilů kontaktního zateplení lepených</t>
  </si>
  <si>
    <t>472995212</t>
  </si>
  <si>
    <t>rohové</t>
  </si>
  <si>
    <t>3,3*2</t>
  </si>
  <si>
    <t>3,0*3*2+0,5*2+1,5*2+2,3*2</t>
  </si>
  <si>
    <t>s okapničkou</t>
  </si>
  <si>
    <t>3*2+1,5*3</t>
  </si>
  <si>
    <t>parapetní</t>
  </si>
  <si>
    <t>1,5*2</t>
  </si>
  <si>
    <t>okenní</t>
  </si>
  <si>
    <t>1,5+0,5*2+1,5*3</t>
  </si>
  <si>
    <t>dilatační mezi objekty</t>
  </si>
  <si>
    <t>57</t>
  </si>
  <si>
    <t>63127416</t>
  </si>
  <si>
    <t>profil rohový PVC s výztužnou tkaninou š 100/100mm</t>
  </si>
  <si>
    <t>1722066344</t>
  </si>
  <si>
    <t>33,20*1,05+0,14</t>
  </si>
  <si>
    <t>58</t>
  </si>
  <si>
    <t>59051510</t>
  </si>
  <si>
    <t>profil napojovací nadokenní PVC s okapnicí s výztužnou tkaninou</t>
  </si>
  <si>
    <t>-1781163240</t>
  </si>
  <si>
    <t>10,50*1,05-0,03</t>
  </si>
  <si>
    <t>59</t>
  </si>
  <si>
    <t>28341022</t>
  </si>
  <si>
    <t>profil napojovací parapetní PVC s výztužnou tkaninou</t>
  </si>
  <si>
    <t>311621170</t>
  </si>
  <si>
    <t>3*1,05</t>
  </si>
  <si>
    <t>59051476</t>
  </si>
  <si>
    <t>profil napojovací okenní PVC s výztužnou tkaninou 9mm</t>
  </si>
  <si>
    <t>-2088790306</t>
  </si>
  <si>
    <t>7*1,05</t>
  </si>
  <si>
    <t>19416050</t>
  </si>
  <si>
    <t>profil dilatační stěnový Al s výztužnou tkaninou</t>
  </si>
  <si>
    <t>1405967103</t>
  </si>
  <si>
    <t>6,6*1,05+0,07</t>
  </si>
  <si>
    <t>6222500R1</t>
  </si>
  <si>
    <t>Zatmelení dilatačních spojů trvale pružným tmelem</t>
  </si>
  <si>
    <t>1597989123</t>
  </si>
  <si>
    <t>dilatační u oken na fasádě</t>
  </si>
  <si>
    <t>63</t>
  </si>
  <si>
    <t>622151011</t>
  </si>
  <si>
    <t>Penetrační silikátový nátěr vnějších pastovitých tenkovrstvých omítek stěn</t>
  </si>
  <si>
    <t>2013461851</t>
  </si>
  <si>
    <t>60+0,10*(3,0*3*2+1,5+0,5*2+1,5*3+1,5+2,3*2)+0,89</t>
  </si>
  <si>
    <t>64</t>
  </si>
  <si>
    <t>622521012</t>
  </si>
  <si>
    <t>Tenkovrstvá silikátová zatíraná omítka zrnitost 1,5 mm vnějších stěn</t>
  </si>
  <si>
    <t>1525661455</t>
  </si>
  <si>
    <t>65</t>
  </si>
  <si>
    <t>622511112</t>
  </si>
  <si>
    <t>Tenkovrstvá akrylátová mozaiková střednězrnná omítka vnějších stěn</t>
  </si>
  <si>
    <t>1775674143</t>
  </si>
  <si>
    <t>4,0</t>
  </si>
  <si>
    <t>66</t>
  </si>
  <si>
    <t>622151021</t>
  </si>
  <si>
    <t>Penetrační akrylátový nátěr vnějších mozaikových tenkovrstvých omítek stěn</t>
  </si>
  <si>
    <t>1864446459</t>
  </si>
  <si>
    <t>Podlahy a podlahové konstrukce</t>
  </si>
  <si>
    <t>67</t>
  </si>
  <si>
    <t>631311113</t>
  </si>
  <si>
    <t>Mazanina tl přes 50 do 80 mm z betonu prostého bez zvýšených nároků na prostředí tř. C 12/15</t>
  </si>
  <si>
    <t>-865283079</t>
  </si>
  <si>
    <t>podkladní beton pod základovou deskou</t>
  </si>
  <si>
    <t>0,05*7,62*3,8*2</t>
  </si>
  <si>
    <t>68</t>
  </si>
  <si>
    <t>6324512R1</t>
  </si>
  <si>
    <t>Potěr cementový litý C20 tl.120mm</t>
  </si>
  <si>
    <t>1429540965</t>
  </si>
  <si>
    <t>skladba podlahy P1</t>
  </si>
  <si>
    <t>69</t>
  </si>
  <si>
    <t>631362021</t>
  </si>
  <si>
    <t>Výztuž mazanin svařovanými sítěmi Kari</t>
  </si>
  <si>
    <t>1700645961</t>
  </si>
  <si>
    <t>výztuž litého cementového potěru</t>
  </si>
  <si>
    <t>síť Q188A</t>
  </si>
  <si>
    <t>3,01*65*1,2/1000</t>
  </si>
  <si>
    <t>637211121</t>
  </si>
  <si>
    <t>Okapový chodník z betonových dlaždic tl 40 mm kladených do písku se zalitím spár MC</t>
  </si>
  <si>
    <t>366803307</t>
  </si>
  <si>
    <t>okapový chodník</t>
  </si>
  <si>
    <t>0,30*(9,4+8,35-1,5)+0,12</t>
  </si>
  <si>
    <t>71</t>
  </si>
  <si>
    <t>637311131</t>
  </si>
  <si>
    <t>Okapový chodník z betonových záhonových obrubníků lože beton</t>
  </si>
  <si>
    <t>-1296327921</t>
  </si>
  <si>
    <t>9,4+8,65-1,5</t>
  </si>
  <si>
    <t>91</t>
  </si>
  <si>
    <t>Doplňující konstrukce a práce pozemních komunikací, letišť a ploch</t>
  </si>
  <si>
    <t>72</t>
  </si>
  <si>
    <t>916131213</t>
  </si>
  <si>
    <t>Osazení silničního obrubníku betonového stojatého s boční opěrou do lože z betonu prostého</t>
  </si>
  <si>
    <t>1426668735</t>
  </si>
  <si>
    <t>4+14+2</t>
  </si>
  <si>
    <t>73</t>
  </si>
  <si>
    <t>59217031</t>
  </si>
  <si>
    <t>obrubník silniční betonový 1000x150x250mm</t>
  </si>
  <si>
    <t>271253481</t>
  </si>
  <si>
    <t>20*1,02+0,6</t>
  </si>
  <si>
    <t>74</t>
  </si>
  <si>
    <t>916231213</t>
  </si>
  <si>
    <t>Osazení chodníkového obrubníku betonového stojatého s boční opěrou do lože z betonu prostého</t>
  </si>
  <si>
    <t>-1694511221</t>
  </si>
  <si>
    <t>k nové zpevněné ploše pod náhradní zdroj</t>
  </si>
  <si>
    <t>1,5+6,5*2+0,5</t>
  </si>
  <si>
    <t>75</t>
  </si>
  <si>
    <t>59217016</t>
  </si>
  <si>
    <t>obrubník betonový chodníkový 1000x80x250mm</t>
  </si>
  <si>
    <t>965381431</t>
  </si>
  <si>
    <t>15*1,02+0,7</t>
  </si>
  <si>
    <t>93</t>
  </si>
  <si>
    <t>Dokončovací konstrukce a práce inženýrských staveb</t>
  </si>
  <si>
    <t>76</t>
  </si>
  <si>
    <t>9359324R1</t>
  </si>
  <si>
    <t>Odvodňovací žlab pro zatížení D400 vnitřní š 100 mm - montáž a dodávka vč.dopravy</t>
  </si>
  <si>
    <t>-2047854616</t>
  </si>
  <si>
    <t>94</t>
  </si>
  <si>
    <t>Lešení a stavební výtahy</t>
  </si>
  <si>
    <t>77</t>
  </si>
  <si>
    <t>949101111</t>
  </si>
  <si>
    <t>Lešení pomocné pro objekty pozemních staveb s lešeňovou podlahou v do 1,9 m zatížení do 150 kg/m2</t>
  </si>
  <si>
    <t>-642891627</t>
  </si>
  <si>
    <t>vnitřní lešení</t>
  </si>
  <si>
    <t>78</t>
  </si>
  <si>
    <t>941111121</t>
  </si>
  <si>
    <t>Montáž lešení řadového trubkového lehkého s podlahami zatížení do 200 kg/m2 š od 0,9 do 1,2 m v do 10 m</t>
  </si>
  <si>
    <t>-100875497</t>
  </si>
  <si>
    <t>fasádní</t>
  </si>
  <si>
    <t>(3,5-1,5)*(8,74+8,35*2+1,0*6)+0,12</t>
  </si>
  <si>
    <t>79</t>
  </si>
  <si>
    <t>941111221</t>
  </si>
  <si>
    <t>Příplatek k lešení řadovému trubkovému lehkému s podlahami do 200 kg/m2 š od 0,9 do 1,2 m v 10 m za každý den použití</t>
  </si>
  <si>
    <t>-2025299535</t>
  </si>
  <si>
    <t>63*30</t>
  </si>
  <si>
    <t>80</t>
  </si>
  <si>
    <t>941111821</t>
  </si>
  <si>
    <t>Demontáž lešení řadového trubkového lehkého s podlahami zatížení do 200 kg/m2 š od 0,9 do 1,2 m v do 10 m</t>
  </si>
  <si>
    <t>-805352616</t>
  </si>
  <si>
    <t>81</t>
  </si>
  <si>
    <t>993111111</t>
  </si>
  <si>
    <t>Dovoz a odvoz lešení řadového do 10 km včetně naložení a složení</t>
  </si>
  <si>
    <t>-207154460</t>
  </si>
  <si>
    <t>95</t>
  </si>
  <si>
    <t>Dokončovací konstrukce a práce pozemních staveb</t>
  </si>
  <si>
    <t>82</t>
  </si>
  <si>
    <t>9500000R1</t>
  </si>
  <si>
    <t>Ochranný roh na zeď z odolné pryže tl.8mm vč.pruhů z reflexní fólie - montáž a dodávka vč.dopravy</t>
  </si>
  <si>
    <t>-1128442765</t>
  </si>
  <si>
    <t>na rohy garáže do v.2m</t>
  </si>
  <si>
    <t>2*4</t>
  </si>
  <si>
    <t>83</t>
  </si>
  <si>
    <t>953945122</t>
  </si>
  <si>
    <t>Kotva mechanická M 10 dl 110 mm pro střední zatížení do betonu, ŽB nebo kamene s vyvrtáním otvoru</t>
  </si>
  <si>
    <t>-1293833563</t>
  </si>
  <si>
    <t>detail 3 - vjezd garáže</t>
  </si>
  <si>
    <t>7*2</t>
  </si>
  <si>
    <t>84</t>
  </si>
  <si>
    <t>952901221</t>
  </si>
  <si>
    <t>Vyčištění budov průmyslových objektů při jakékoliv výšce podlaží</t>
  </si>
  <si>
    <t>1670654576</t>
  </si>
  <si>
    <t>8,8*8,35+0,52</t>
  </si>
  <si>
    <t>96</t>
  </si>
  <si>
    <t>Bourání konstrukcí</t>
  </si>
  <si>
    <t>85</t>
  </si>
  <si>
    <t>961044111</t>
  </si>
  <si>
    <t>Bourání základů z betonu prostého</t>
  </si>
  <si>
    <t>-8657580</t>
  </si>
  <si>
    <t>základy přístřešku pro náhradní zdroj</t>
  </si>
  <si>
    <t>1,2</t>
  </si>
  <si>
    <t>86</t>
  </si>
  <si>
    <t>966080103</t>
  </si>
  <si>
    <t>Bourání kontaktního zateplení z polystyrenových desek tl přes 60 do 120 mm</t>
  </si>
  <si>
    <t>-1991926393</t>
  </si>
  <si>
    <t>odstraněná stávajícího zateplovacího systému</t>
  </si>
  <si>
    <t>6,54*2,30</t>
  </si>
  <si>
    <t>87</t>
  </si>
  <si>
    <t>966081120</t>
  </si>
  <si>
    <t>Bourání kontaktního zateplení z polystyrenových desek malých ploch jednotlivě do 0,25 m2</t>
  </si>
  <si>
    <t>-2133687479</t>
  </si>
  <si>
    <t xml:space="preserve">zvětšení otvoru ve stávající části pro VZT </t>
  </si>
  <si>
    <t>1,0</t>
  </si>
  <si>
    <t>88</t>
  </si>
  <si>
    <t>967031132</t>
  </si>
  <si>
    <t>Přisekání rovných ostění v cihelném zdivu na MV nebo MVC</t>
  </si>
  <si>
    <t>-2060132922</t>
  </si>
  <si>
    <t>po vybourání otvorů</t>
  </si>
  <si>
    <t>0,25*0,50*4+0,25*1,80*2</t>
  </si>
  <si>
    <t>89</t>
  </si>
  <si>
    <t>968082015</t>
  </si>
  <si>
    <t>Vybourání plastových rámů oken včetně křídel plochy do 1 m2</t>
  </si>
  <si>
    <t>877489742</t>
  </si>
  <si>
    <t>vybourat stávající okno</t>
  </si>
  <si>
    <t xml:space="preserve">vč.parapetu </t>
  </si>
  <si>
    <t>1,60*0,50</t>
  </si>
  <si>
    <t>90</t>
  </si>
  <si>
    <t>9680000R1</t>
  </si>
  <si>
    <t>Vybourání venkovní rolety s truhlíkem</t>
  </si>
  <si>
    <t>1491201533</t>
  </si>
  <si>
    <t>nad bouraným stávajícím oknem</t>
  </si>
  <si>
    <t>97</t>
  </si>
  <si>
    <t>Prorážení otvorů a ostatní bourací práce</t>
  </si>
  <si>
    <t>971033441</t>
  </si>
  <si>
    <t>Vybourání otvorů ve zdivu cihelném pl do 0,25 m2 na MVC nebo MV tl do 300 mm</t>
  </si>
  <si>
    <t>1273767728</t>
  </si>
  <si>
    <t>92</t>
  </si>
  <si>
    <t>971033641</t>
  </si>
  <si>
    <t>Vybourání otvorů ve zdivu cihelném pl do 4 m2 na MVC nebo MV tl do 300 mm</t>
  </si>
  <si>
    <t>-720182286</t>
  </si>
  <si>
    <t>vybourání parapetu mezi novou a stávající částí</t>
  </si>
  <si>
    <t>0,25*1,60*1,80</t>
  </si>
  <si>
    <t>997</t>
  </si>
  <si>
    <t>Doprava suti a vybouraných hmot</t>
  </si>
  <si>
    <t>997013151</t>
  </si>
  <si>
    <t>Vnitrostaveništní doprava suti a vybouraných hmot pro budovy v do 6 m s omezením mechanizace</t>
  </si>
  <si>
    <t>1191900546</t>
  </si>
  <si>
    <t>997013501.1</t>
  </si>
  <si>
    <t>Odvoz suti a vybouraných hmot na skládku nebo meziskládku do 1 km se složením</t>
  </si>
  <si>
    <t>-696155683</t>
  </si>
  <si>
    <t>997013509.1</t>
  </si>
  <si>
    <t>Příplatek k odvozu suti a vybouraných hmot na skládku za každý další 1 km přes 1 km</t>
  </si>
  <si>
    <t>937024150</t>
  </si>
  <si>
    <t>celkem 10km</t>
  </si>
  <si>
    <t>12,04*9</t>
  </si>
  <si>
    <t>997013869</t>
  </si>
  <si>
    <t>Poplatek za uložení stavebního odpadu na recyklační skládce (skládkovné) ze směsí betonu, cihel a keramických výrobků kód odpadu 17 01 07</t>
  </si>
  <si>
    <t>2032364629</t>
  </si>
  <si>
    <t>998</t>
  </si>
  <si>
    <t>Přesun hmot</t>
  </si>
  <si>
    <t>998011001</t>
  </si>
  <si>
    <t>Přesun hmot pro budovy zděné v do 6 m</t>
  </si>
  <si>
    <t>2032774843</t>
  </si>
  <si>
    <t>ODV</t>
  </si>
  <si>
    <t>Odvodnění střechy - zemní práce</t>
  </si>
  <si>
    <t>98</t>
  </si>
  <si>
    <t>132251251</t>
  </si>
  <si>
    <t>Hloubení rýh nezapažených š do 2000 mm v hornině třídy těžitelnosti I skupiny 3 objem do 20 m3 strojně</t>
  </si>
  <si>
    <t>1041734307</t>
  </si>
  <si>
    <t>výkop pro dešťovou kanalizaci</t>
  </si>
  <si>
    <t>v místě nové zámkové dlažby</t>
  </si>
  <si>
    <t>1,0*(1,5-0,37)*11+0,07</t>
  </si>
  <si>
    <t>99</t>
  </si>
  <si>
    <t>1390000R1</t>
  </si>
  <si>
    <t>Příplatek za ruční výkop v blízkosti stávajících sítí</t>
  </si>
  <si>
    <t>1785654496</t>
  </si>
  <si>
    <t>100</t>
  </si>
  <si>
    <t>451572111</t>
  </si>
  <si>
    <t>Lože pod potrubí otevřený výkop z kameniva drobného těženého</t>
  </si>
  <si>
    <t>-551043178</t>
  </si>
  <si>
    <t>pod potrubí</t>
  </si>
  <si>
    <t>1,0*0,10*11</t>
  </si>
  <si>
    <t>101</t>
  </si>
  <si>
    <t>175151101</t>
  </si>
  <si>
    <t>Obsypání potrubí strojně sypaninou bez prohození, uloženou do 3 m</t>
  </si>
  <si>
    <t>-1310278211</t>
  </si>
  <si>
    <t>pro potrubí</t>
  </si>
  <si>
    <t>1,0*0,50*11</t>
  </si>
  <si>
    <t>102</t>
  </si>
  <si>
    <t>58337331</t>
  </si>
  <si>
    <t>štěrkopísek frakce 0/22</t>
  </si>
  <si>
    <t>-1819763120</t>
  </si>
  <si>
    <t>pro obsyp potrubí</t>
  </si>
  <si>
    <t>5,50*2,0</t>
  </si>
  <si>
    <t>103</t>
  </si>
  <si>
    <t>380183571</t>
  </si>
  <si>
    <t>zeminou</t>
  </si>
  <si>
    <t>výkop</t>
  </si>
  <si>
    <t>12,50</t>
  </si>
  <si>
    <t xml:space="preserve">méně podsypy a obsypy </t>
  </si>
  <si>
    <t>-1,1-5,5</t>
  </si>
  <si>
    <t>104</t>
  </si>
  <si>
    <t>167151101</t>
  </si>
  <si>
    <t>Nakládání výkopku z hornin třídy těžitelnosti I skupiny 1 až 3 do 100 m3</t>
  </si>
  <si>
    <t>828845780</t>
  </si>
  <si>
    <t>část na zpětný zásyp, přebytek na skládku</t>
  </si>
  <si>
    <t>105</t>
  </si>
  <si>
    <t>1528794168</t>
  </si>
  <si>
    <t>12,50-5,90</t>
  </si>
  <si>
    <t>106</t>
  </si>
  <si>
    <t>712770860</t>
  </si>
  <si>
    <t>107</t>
  </si>
  <si>
    <t>1750354869</t>
  </si>
  <si>
    <t>6,60*2,0</t>
  </si>
  <si>
    <t>108</t>
  </si>
  <si>
    <t>162251102</t>
  </si>
  <si>
    <t>Vodorovné přemístění přes 20 do 50 m výkopku/sypaniny z horniny třídy těžitelnosti I skupiny 1 až 3</t>
  </si>
  <si>
    <t>-226232952</t>
  </si>
  <si>
    <t>přemístění materiálu pro podsypy a obsypy</t>
  </si>
  <si>
    <t>po stavbě k místu upotřebení</t>
  </si>
  <si>
    <t>náhrada přesunu hmot dle 827-1</t>
  </si>
  <si>
    <t>dle ÚRS Praha</t>
  </si>
  <si>
    <t>1,1+5,5</t>
  </si>
  <si>
    <t>109</t>
  </si>
  <si>
    <t>899722114</t>
  </si>
  <si>
    <t>Krytí potrubí z plastů výstražnou fólií z PVC přes 34 do 40 cm</t>
  </si>
  <si>
    <t>1752093882</t>
  </si>
  <si>
    <t>10+1</t>
  </si>
  <si>
    <t>110</t>
  </si>
  <si>
    <t>8990000R2</t>
  </si>
  <si>
    <t xml:space="preserve">Vyčištění potrubí po pokládce, provedení zkoušky těsnosti a průchodnosti kanalizace </t>
  </si>
  <si>
    <t>1770942077</t>
  </si>
  <si>
    <t>OPL</t>
  </si>
  <si>
    <t>Oplocení</t>
  </si>
  <si>
    <t>111</t>
  </si>
  <si>
    <t>9660000R1</t>
  </si>
  <si>
    <t>Demontáž stávajícího oplocení vč.branky, kovových sloupků, podhrabových desek k opětovnému použití</t>
  </si>
  <si>
    <t>1573791275</t>
  </si>
  <si>
    <t>rozebrání je v délce 12m</t>
  </si>
  <si>
    <t>jedno pole (2,5m) včetně branky (1m) se použije zpět</t>
  </si>
  <si>
    <t>ostatní se odveze do depozitu dle určení investora (Karlovy Vary)</t>
  </si>
  <si>
    <t>112</t>
  </si>
  <si>
    <t>997013501</t>
  </si>
  <si>
    <t>-769722128</t>
  </si>
  <si>
    <t>odvoz zdemontovaného oplocení</t>
  </si>
  <si>
    <t>mimo jednoho pole a branky, které</t>
  </si>
  <si>
    <t xml:space="preserve">se použijí zpět k uložení do depozitu </t>
  </si>
  <si>
    <t>30*(12-3,5)/1000</t>
  </si>
  <si>
    <t>113</t>
  </si>
  <si>
    <t>997013509</t>
  </si>
  <si>
    <t>1939885875</t>
  </si>
  <si>
    <t>celkem cca 10km</t>
  </si>
  <si>
    <t>30*(12-3,5)/1000*9</t>
  </si>
  <si>
    <t>114</t>
  </si>
  <si>
    <t>338171123</t>
  </si>
  <si>
    <t>Osazování sloupků a vzpěr plotových ocelových v přes 2 do 2,6 m se zabetonováním</t>
  </si>
  <si>
    <t>-159374093</t>
  </si>
  <si>
    <t>P</t>
  </si>
  <si>
    <t>Poznámka k položce:_x000d_
včetně dodávky betonu</t>
  </si>
  <si>
    <t>budou použity demontované sloupky</t>
  </si>
  <si>
    <t>115</t>
  </si>
  <si>
    <t>348121221</t>
  </si>
  <si>
    <t>Osazení podhrabových desek dl přes 2 do 3 m na ocelové plotové sloupky</t>
  </si>
  <si>
    <t>-106735933</t>
  </si>
  <si>
    <t>budou použity demontované podhrabové desky</t>
  </si>
  <si>
    <t>116</t>
  </si>
  <si>
    <t>348171146</t>
  </si>
  <si>
    <t>Montáž panelového svařovaného oplocení v přes 1,5 do 2,0 m</t>
  </si>
  <si>
    <t>1913037643</t>
  </si>
  <si>
    <t xml:space="preserve">budou použity demontované svařované panely </t>
  </si>
  <si>
    <t>3,5-1,0</t>
  </si>
  <si>
    <t>117</t>
  </si>
  <si>
    <t>348101210</t>
  </si>
  <si>
    <t>Osazení vrat nebo vrátek k oplocení na ocelové sloupky pl do 2 m2</t>
  </si>
  <si>
    <t>-1654502053</t>
  </si>
  <si>
    <t>bude použita demontovaná branka</t>
  </si>
  <si>
    <t>118</t>
  </si>
  <si>
    <t>3480000R1</t>
  </si>
  <si>
    <t xml:space="preserve">Ostatní drobné práce potřebné pro zpětné osazení oplocení vč.branky </t>
  </si>
  <si>
    <t>-1725626296</t>
  </si>
  <si>
    <t>PRI</t>
  </si>
  <si>
    <t>Přístřešky</t>
  </si>
  <si>
    <t>119</t>
  </si>
  <si>
    <t>9800000R1</t>
  </si>
  <si>
    <t>Přístřešek pro parkování 3,5 x 6,5m - rozebrání konstrukce + odvoz na deponii dle určení investora (Karlovy Vary)</t>
  </si>
  <si>
    <t>-1896451706</t>
  </si>
  <si>
    <t>120</t>
  </si>
  <si>
    <t>9800000R2</t>
  </si>
  <si>
    <t>Přístřešek pro náhradní zdroj 1,8 x 3,0 m - rozebrání konstrukce + dočasné uložení + opětovná montáž</t>
  </si>
  <si>
    <t>-1223889436</t>
  </si>
  <si>
    <t>SAN</t>
  </si>
  <si>
    <t>Sanace pláně</t>
  </si>
  <si>
    <t>121</t>
  </si>
  <si>
    <t>-1522122530</t>
  </si>
  <si>
    <t>v místě nového parkování</t>
  </si>
  <si>
    <t>70*0,25</t>
  </si>
  <si>
    <t>122</t>
  </si>
  <si>
    <t>427217685</t>
  </si>
  <si>
    <t>123</t>
  </si>
  <si>
    <t>130822383</t>
  </si>
  <si>
    <t>124</t>
  </si>
  <si>
    <t>20274219</t>
  </si>
  <si>
    <t>17,50*2,0</t>
  </si>
  <si>
    <t>125</t>
  </si>
  <si>
    <t>-2076279124</t>
  </si>
  <si>
    <t>PSV</t>
  </si>
  <si>
    <t>Práce a dodávky PSV</t>
  </si>
  <si>
    <t>711</t>
  </si>
  <si>
    <t>Izolace proti vodě, vlhkosti a plynům</t>
  </si>
  <si>
    <t>126</t>
  </si>
  <si>
    <t>711111001</t>
  </si>
  <si>
    <t>Provedení izolace proti zemní vlhkosti vodorovné za studena nátěrem penetračním</t>
  </si>
  <si>
    <t>-497608685</t>
  </si>
  <si>
    <t>8,64*8,32+0,12</t>
  </si>
  <si>
    <t>127</t>
  </si>
  <si>
    <t>11163150</t>
  </si>
  <si>
    <t>lak penetrační asfaltový</t>
  </si>
  <si>
    <t>-220721458</t>
  </si>
  <si>
    <t>72*0,0003</t>
  </si>
  <si>
    <t>128</t>
  </si>
  <si>
    <t>711131101</t>
  </si>
  <si>
    <t>Provedení izolace proti zemní vlhkosti pásy na sucho vodorovné AIP nebo tkaninou</t>
  </si>
  <si>
    <t>304563892</t>
  </si>
  <si>
    <t>129</t>
  </si>
  <si>
    <t>62811120</t>
  </si>
  <si>
    <t>asfaltový pás separační bez krycí vrstvy (impregnovaná vložka), typu A</t>
  </si>
  <si>
    <t>1444283188</t>
  </si>
  <si>
    <t>65*1,1655+0,24</t>
  </si>
  <si>
    <t>130</t>
  </si>
  <si>
    <t>711141559</t>
  </si>
  <si>
    <t>Provedení izolace proti zemní vlhkosti pásy přitavením vodorovné NAIP</t>
  </si>
  <si>
    <t>844808862</t>
  </si>
  <si>
    <t>131</t>
  </si>
  <si>
    <t>62832001</t>
  </si>
  <si>
    <t>pás asfaltový natavitelný oxidovaný s vložkou ze skleněné rohože typu V60 s jemnozrnným minerálním posypem tl 3,5mm</t>
  </si>
  <si>
    <t>1988263759</t>
  </si>
  <si>
    <t>72*1,1655+0,08</t>
  </si>
  <si>
    <t>132</t>
  </si>
  <si>
    <t>711161212</t>
  </si>
  <si>
    <t>Izolace proti zemní vlhkosti nopovou fólií svislá, výška nopu 8,0 mm, tl do 0,6 mm</t>
  </si>
  <si>
    <t>-1521482698</t>
  </si>
  <si>
    <t>skladba F1 - sokl pod terénem</t>
  </si>
  <si>
    <t>přes izolaci tepelnou</t>
  </si>
  <si>
    <t>0,60*(8,64+8,32*2-3,0*2)+0,43</t>
  </si>
  <si>
    <t>133</t>
  </si>
  <si>
    <t>998711101</t>
  </si>
  <si>
    <t>Přesun hmot tonážní pro izolace proti vodě, vlhkosti a plynům v objektech v do 6 m</t>
  </si>
  <si>
    <t>-624056997</t>
  </si>
  <si>
    <t>712</t>
  </si>
  <si>
    <t>Povlakové krytiny</t>
  </si>
  <si>
    <t>134</t>
  </si>
  <si>
    <t>7124617R1</t>
  </si>
  <si>
    <t>Montáž fólie - difúzní, parozábrany</t>
  </si>
  <si>
    <t>-410538805</t>
  </si>
  <si>
    <t xml:space="preserve">Poznámka k položce:_x000d_
fólie lepené se svařovanými či lepenými spoji </t>
  </si>
  <si>
    <t>skladba střechy S1</t>
  </si>
  <si>
    <t>separační difúzní střešní fólie</t>
  </si>
  <si>
    <t>10,30*13,40/0,94+0,17</t>
  </si>
  <si>
    <t>pojistná difúzní fólie</t>
  </si>
  <si>
    <t>(10,0*8,30+10*5,0/2)/0,94+0,11</t>
  </si>
  <si>
    <t>parozábrana</t>
  </si>
  <si>
    <t>10*8,30</t>
  </si>
  <si>
    <t>135</t>
  </si>
  <si>
    <t>28329044R</t>
  </si>
  <si>
    <t xml:space="preserve">fólie kontaktní separační difuzně propustná </t>
  </si>
  <si>
    <t>649461795</t>
  </si>
  <si>
    <t>ztratné 20%</t>
  </si>
  <si>
    <t>separační difúzní fólie</t>
  </si>
  <si>
    <t>(10,30*13,40/0,94+0,17)*1,20+0,60</t>
  </si>
  <si>
    <t>136</t>
  </si>
  <si>
    <t>28329070R</t>
  </si>
  <si>
    <t>fólie pojistná difuzně propustná</t>
  </si>
  <si>
    <t>1615249636</t>
  </si>
  <si>
    <t>((10,0*8,30+10*5,0/2)/0,94+0,11)*1,20</t>
  </si>
  <si>
    <t>137</t>
  </si>
  <si>
    <t>62853002R</t>
  </si>
  <si>
    <t>fólie s reflexní Al vrstvou a výztužnou mřížkou - dodávka vč.dopravy</t>
  </si>
  <si>
    <t>425305886</t>
  </si>
  <si>
    <t>83*1,20+0,40</t>
  </si>
  <si>
    <t>138</t>
  </si>
  <si>
    <t>998712101</t>
  </si>
  <si>
    <t>Přesun hmot tonážní pro krytiny povlakové v objektech v do 6 m</t>
  </si>
  <si>
    <t>-645298908</t>
  </si>
  <si>
    <t>713</t>
  </si>
  <si>
    <t>Izolace tepelné</t>
  </si>
  <si>
    <t>139</t>
  </si>
  <si>
    <t>713121111</t>
  </si>
  <si>
    <t>Montáž izolace tepelné podlah volně kladenými rohožemi, pásy, dílci, deskami 1 vrstva</t>
  </si>
  <si>
    <t>-1899878629</t>
  </si>
  <si>
    <t>140</t>
  </si>
  <si>
    <t>28375922</t>
  </si>
  <si>
    <t>deska EPS 200 pro konstrukce s velmi vysokým zatížením λ=0,034 tl 60mm</t>
  </si>
  <si>
    <t>593891992</t>
  </si>
  <si>
    <t>65*1,02+0,70</t>
  </si>
  <si>
    <t>141</t>
  </si>
  <si>
    <t>713121211</t>
  </si>
  <si>
    <t>Montáž izolace tepelné podlah volně kladenými okrajovými pásky</t>
  </si>
  <si>
    <t>-345760500</t>
  </si>
  <si>
    <t>8,04*2+7,75*2+0,42</t>
  </si>
  <si>
    <t>142</t>
  </si>
  <si>
    <t>63152004</t>
  </si>
  <si>
    <t>pásek izolační minerální podlahový λ=0,036 15x100x1000mm</t>
  </si>
  <si>
    <t>-1050995051</t>
  </si>
  <si>
    <t>32*1,05+0,40</t>
  </si>
  <si>
    <t>143</t>
  </si>
  <si>
    <t>713131141</t>
  </si>
  <si>
    <t>Montáž izolace tepelné stěn lepením celoplošně rohoží, pásů, dílců, desek</t>
  </si>
  <si>
    <t>1120339763</t>
  </si>
  <si>
    <t xml:space="preserve">skladba F1 - sokl pod terénem (mimo vjezdů) </t>
  </si>
  <si>
    <t>144</t>
  </si>
  <si>
    <t>28376422</t>
  </si>
  <si>
    <t>deska XPS hrana polodrážková a hladký povrch 300kPA λ=0,035 tl 100mm</t>
  </si>
  <si>
    <t>1402597913</t>
  </si>
  <si>
    <t>12*1,05+0,40</t>
  </si>
  <si>
    <t>145</t>
  </si>
  <si>
    <t>713151111</t>
  </si>
  <si>
    <t>Montáž izolace tepelné střech šikmých kladené volně mezi krokve rohoží, pásů, desek</t>
  </si>
  <si>
    <t>-166971596</t>
  </si>
  <si>
    <t>146</t>
  </si>
  <si>
    <t>63148011</t>
  </si>
  <si>
    <t>deska tepelně izolační minerální univerzální λ=0,038-0,039 tl 200mm</t>
  </si>
  <si>
    <t>-1052294748</t>
  </si>
  <si>
    <t>mezi vazníky</t>
  </si>
  <si>
    <t>10*8,30*1,02+0,34</t>
  </si>
  <si>
    <t>147</t>
  </si>
  <si>
    <t>713151121</t>
  </si>
  <si>
    <t>Montáž izolace tepelné střech šikmých kladené volně pod krokve rohoží, pásů, desek</t>
  </si>
  <si>
    <t>-1211755556</t>
  </si>
  <si>
    <t>pod vazníky</t>
  </si>
  <si>
    <t>148</t>
  </si>
  <si>
    <t>63148101</t>
  </si>
  <si>
    <t>deska tepelně izolační minerální univerzální λ=0,038-0,039 tl 50mm</t>
  </si>
  <si>
    <t>-1381526278</t>
  </si>
  <si>
    <t>149</t>
  </si>
  <si>
    <t>998713101</t>
  </si>
  <si>
    <t>Přesun hmot tonážní pro izolace tepelné v objektech v do 6 m</t>
  </si>
  <si>
    <t>713243623</t>
  </si>
  <si>
    <t>721</t>
  </si>
  <si>
    <t>Zdravotechnika - vnitřní kanalizace</t>
  </si>
  <si>
    <t>150</t>
  </si>
  <si>
    <t>721171809</t>
  </si>
  <si>
    <t>Demontáž potrubí z PVC D přes 114 do 160</t>
  </si>
  <si>
    <t>-1736812940</t>
  </si>
  <si>
    <t>demontáž stávající kanalizace</t>
  </si>
  <si>
    <t>151</t>
  </si>
  <si>
    <t>721173402</t>
  </si>
  <si>
    <t>Potrubí kanalizační z PVC SN 4 svodné DN 125</t>
  </si>
  <si>
    <t>1808873106</t>
  </si>
  <si>
    <t>Poznámka k položce:_x000d_
montáž a dodávka vč.tvarovek</t>
  </si>
  <si>
    <t>vodorovně</t>
  </si>
  <si>
    <t>svisle</t>
  </si>
  <si>
    <t>152</t>
  </si>
  <si>
    <t>721171916</t>
  </si>
  <si>
    <t>Potrubí z PVC - propojení potrubí DN 125</t>
  </si>
  <si>
    <t>-641242014</t>
  </si>
  <si>
    <t xml:space="preserve">napojení nového potrubí na stávající </t>
  </si>
  <si>
    <t>153</t>
  </si>
  <si>
    <t>721242105</t>
  </si>
  <si>
    <t>Lapač střešních splavenin z PP se zápachovou klapkou a lapacím košem DN 110</t>
  </si>
  <si>
    <t>-1901257419</t>
  </si>
  <si>
    <t>762</t>
  </si>
  <si>
    <t>Konstrukce tesařské</t>
  </si>
  <si>
    <t>154</t>
  </si>
  <si>
    <t>7623400R1</t>
  </si>
  <si>
    <t>Příplatek za vytvoření provětrávaného hřebene ze dřeva</t>
  </si>
  <si>
    <t>-1341750319</t>
  </si>
  <si>
    <t>155</t>
  </si>
  <si>
    <t>762341210</t>
  </si>
  <si>
    <t>Montáž bednění střech rovných a šikmých sklonu do 60° z hrubých prken na sraz tl do 32 mm</t>
  </si>
  <si>
    <t>-448427323</t>
  </si>
  <si>
    <t>na doplněné vazníky</t>
  </si>
  <si>
    <t>156</t>
  </si>
  <si>
    <t>60515111</t>
  </si>
  <si>
    <t>řezivo jehličnaté boční prkno 20-30mm</t>
  </si>
  <si>
    <t>-463609508</t>
  </si>
  <si>
    <t>115*0,025*1,10</t>
  </si>
  <si>
    <t>157</t>
  </si>
  <si>
    <t>762341680</t>
  </si>
  <si>
    <t>Montáž bednění štítových okapových říms z cementotřískových na sraz</t>
  </si>
  <si>
    <t>1541426974</t>
  </si>
  <si>
    <t>(0,12+0,15+0,64)*36+0,24</t>
  </si>
  <si>
    <t>158</t>
  </si>
  <si>
    <t>59590737</t>
  </si>
  <si>
    <t>deska cementotřísková bez povrchové úpravy tl 12mm</t>
  </si>
  <si>
    <t>-1290237571</t>
  </si>
  <si>
    <t>33*1,10+0,70</t>
  </si>
  <si>
    <t>159</t>
  </si>
  <si>
    <t>762342216</t>
  </si>
  <si>
    <t>Montáž laťování na střechách jednoduchých sklonu do 60° osové vzdálenosti přes 360 do 600 mm</t>
  </si>
  <si>
    <t>-1825518315</t>
  </si>
  <si>
    <t>pro tepelnou izolaci</t>
  </si>
  <si>
    <t>160</t>
  </si>
  <si>
    <t>762342511</t>
  </si>
  <si>
    <t>Montáž kontralatí na podklad bez tepelné izolace</t>
  </si>
  <si>
    <t>-2081415532</t>
  </si>
  <si>
    <t>srovnatelně pro montáž latí 40/40</t>
  </si>
  <si>
    <t>pod bednění z cementových desek</t>
  </si>
  <si>
    <t>36*3</t>
  </si>
  <si>
    <t>kontralatě</t>
  </si>
  <si>
    <t>115/0,90+0,22</t>
  </si>
  <si>
    <t>161</t>
  </si>
  <si>
    <t>60514114</t>
  </si>
  <si>
    <t>řezivo jehličnaté lať impregnovaná dl 4 m</t>
  </si>
  <si>
    <t>1940121984</t>
  </si>
  <si>
    <t>výměra dle TZ</t>
  </si>
  <si>
    <t>0,40</t>
  </si>
  <si>
    <t xml:space="preserve">skladba střechy S1 </t>
  </si>
  <si>
    <t>latě 50/50 po 600mm</t>
  </si>
  <si>
    <t>0,05*0,05*83/0,60*1,10</t>
  </si>
  <si>
    <t>kontralatě 40/60 po 900mm</t>
  </si>
  <si>
    <t>0,04*0,06*128*1,10</t>
  </si>
  <si>
    <t>162</t>
  </si>
  <si>
    <t>762395000</t>
  </si>
  <si>
    <t>Spojovací prostředky krovů, bednění, laťování, nadstřešních konstrukcí</t>
  </si>
  <si>
    <t>-2097032506</t>
  </si>
  <si>
    <t>bednění</t>
  </si>
  <si>
    <t>115*0,025</t>
  </si>
  <si>
    <t>římsa</t>
  </si>
  <si>
    <t>33*0,012+0,04*0,04*108</t>
  </si>
  <si>
    <t>laťování střechy S1</t>
  </si>
  <si>
    <t>0,05*0,05*83/0,60</t>
  </si>
  <si>
    <t>0,04*0,06*128</t>
  </si>
  <si>
    <t>163</t>
  </si>
  <si>
    <t>762526130</t>
  </si>
  <si>
    <t>Položení polštáře pod podlahy při osové vzdálenosti přes 65 do 100 cm</t>
  </si>
  <si>
    <t>1562489352</t>
  </si>
  <si>
    <t>revizní lávka</t>
  </si>
  <si>
    <t>0,80*4,50</t>
  </si>
  <si>
    <t>164</t>
  </si>
  <si>
    <t>60512125</t>
  </si>
  <si>
    <t>hranol stavební řezivo průřezu do 120cm2 do dl 6m</t>
  </si>
  <si>
    <t>-1529126250</t>
  </si>
  <si>
    <t>pro podkladní hranoly revizní lávky</t>
  </si>
  <si>
    <t>0,08*0,16*(4,5*4+0,8*4)*1,10</t>
  </si>
  <si>
    <t>165</t>
  </si>
  <si>
    <t>762523104</t>
  </si>
  <si>
    <t>Položení podlahy z hoblovaných prken na sraz</t>
  </si>
  <si>
    <t>-8427451</t>
  </si>
  <si>
    <t>166</t>
  </si>
  <si>
    <t>904167156</t>
  </si>
  <si>
    <t>0,80*4,50*0,025*1,10</t>
  </si>
  <si>
    <t>167</t>
  </si>
  <si>
    <t>762595001</t>
  </si>
  <si>
    <t>Spojovací prostředky pro položení dřevěných podlah a zakrytí kanálů</t>
  </si>
  <si>
    <t>1747012852</t>
  </si>
  <si>
    <t>168</t>
  </si>
  <si>
    <t>762083122</t>
  </si>
  <si>
    <t>Impregnace řeziva proti dřevokaznému hmyzu, houbám a plísním máčením třída ohrožení 3 a 4</t>
  </si>
  <si>
    <t>-1270708602</t>
  </si>
  <si>
    <t>(115+3,60)*0,025</t>
  </si>
  <si>
    <t>podkladní hranoly revizní lávky</t>
  </si>
  <si>
    <t>0,08*0,16*(4,5*4+0,8*4)</t>
  </si>
  <si>
    <t>169</t>
  </si>
  <si>
    <t>762361312</t>
  </si>
  <si>
    <t>Konstrukční a vyrovnávací vrstva pod klempířské prvky (atiky) z desek dřevoštěpkových tl 22 mm</t>
  </si>
  <si>
    <t>-368377820</t>
  </si>
  <si>
    <t>0,30*36</t>
  </si>
  <si>
    <t>170</t>
  </si>
  <si>
    <t>998762101</t>
  </si>
  <si>
    <t>Přesun hmot tonážní pro kce tesařské v objektech v do 6 m</t>
  </si>
  <si>
    <t>-1270615568</t>
  </si>
  <si>
    <t>763</t>
  </si>
  <si>
    <t>Konstrukce suché výstavby</t>
  </si>
  <si>
    <t>171</t>
  </si>
  <si>
    <t>7637321R1</t>
  </si>
  <si>
    <t>Dřevěné vazníky uložené na obvodových stěnách vč.pozednice a zavětrování, vč.impregnace - montáž a dodávka vč.dopravy</t>
  </si>
  <si>
    <t>-1391560508</t>
  </si>
  <si>
    <t>doplnění vazníků</t>
  </si>
  <si>
    <t>včetně potřebných prací pro napojení na stávající krov</t>
  </si>
  <si>
    <t>172</t>
  </si>
  <si>
    <t>763131431</t>
  </si>
  <si>
    <t>SDK podhled deska 1xDF 12,5 bez izolace dvouvrstvá spodní kce profil CD+UD REI do 90</t>
  </si>
  <si>
    <t>502467862</t>
  </si>
  <si>
    <t>podhled v garáži</t>
  </si>
  <si>
    <t>64,32</t>
  </si>
  <si>
    <t>173</t>
  </si>
  <si>
    <t>763131714</t>
  </si>
  <si>
    <t>SDK podhled základní penetrační nátěr</t>
  </si>
  <si>
    <t>-1709790218</t>
  </si>
  <si>
    <t>174</t>
  </si>
  <si>
    <t>998763100</t>
  </si>
  <si>
    <t>Přesun hmot tonážní pro dřevostavby v objektech v do 6 m</t>
  </si>
  <si>
    <t>-1259065651</t>
  </si>
  <si>
    <t>764</t>
  </si>
  <si>
    <t>Konstrukce klempířské</t>
  </si>
  <si>
    <t>175</t>
  </si>
  <si>
    <t>764121401</t>
  </si>
  <si>
    <t>Krytina střechy rovné drážkováním ze svitků z Al plechu rš 500 mm sklonu do 30°</t>
  </si>
  <si>
    <t>-364852049</t>
  </si>
  <si>
    <t>Poznámka k položce:_x000d_
falcovaný Al plech lakovaný tl.0,7mm vč.příponek</t>
  </si>
  <si>
    <t>176</t>
  </si>
  <si>
    <t>7642214R1</t>
  </si>
  <si>
    <t>Oplechování větraného hřebene s větrací mřížkou z Al plechu rš 750 mm</t>
  </si>
  <si>
    <t>-2128191678</t>
  </si>
  <si>
    <t>Poznámka k položce:_x000d_
lakovaný hliníkový plech</t>
  </si>
  <si>
    <t>prvek K5</t>
  </si>
  <si>
    <t>8,50</t>
  </si>
  <si>
    <t>177</t>
  </si>
  <si>
    <t>764222431</t>
  </si>
  <si>
    <t>Oplechování rovné okapové hrany z Al plechu rš 150 mm</t>
  </si>
  <si>
    <t>1244735865</t>
  </si>
  <si>
    <t>prvek K6 - odvetraný hřeben</t>
  </si>
  <si>
    <t>8,50*2</t>
  </si>
  <si>
    <t>178</t>
  </si>
  <si>
    <t>764222433</t>
  </si>
  <si>
    <t>Oplechování rovné okapové hrany z Al plechu rš 250 mm</t>
  </si>
  <si>
    <t>966822341</t>
  </si>
  <si>
    <t>prvek K4 - rš.220mm</t>
  </si>
  <si>
    <t>13,40+10,30+12,30</t>
  </si>
  <si>
    <t>179</t>
  </si>
  <si>
    <t>764222434</t>
  </si>
  <si>
    <t>Oplechování rovné okapové hrany z Al plechu rš 330 mm</t>
  </si>
  <si>
    <t>1429369619</t>
  </si>
  <si>
    <t>prvek K2</t>
  </si>
  <si>
    <t>180</t>
  </si>
  <si>
    <t>764223452</t>
  </si>
  <si>
    <t>Střešní výlez pro krytinu skládanou nebo plechovou z Al plechu</t>
  </si>
  <si>
    <t>-587310148</t>
  </si>
  <si>
    <t>181</t>
  </si>
  <si>
    <t>764223456</t>
  </si>
  <si>
    <t>Sněhový zachytávač krytiny z Al plechu průběžný dvoutrubkový</t>
  </si>
  <si>
    <t>1714717062</t>
  </si>
  <si>
    <t>2+3+3</t>
  </si>
  <si>
    <t>182</t>
  </si>
  <si>
    <t>764226403</t>
  </si>
  <si>
    <t>Oplechování parapetů rovných mechanicky kotvené z Al plechu rš 250 mm</t>
  </si>
  <si>
    <t>1022989059</t>
  </si>
  <si>
    <t>prvek K7</t>
  </si>
  <si>
    <t>1,55*2</t>
  </si>
  <si>
    <t>183</t>
  </si>
  <si>
    <t>764521404</t>
  </si>
  <si>
    <t>Žlab podokapní půlkruhový z Al plechu rš 330 mm</t>
  </si>
  <si>
    <t>-1100208268</t>
  </si>
  <si>
    <t>Poznámka k položce:_x000d_
včetně háků a doplňků_x000d_
_x000d_
lakovaný hliníkový plech</t>
  </si>
  <si>
    <t>prvek K1</t>
  </si>
  <si>
    <t>184</t>
  </si>
  <si>
    <t>764521444</t>
  </si>
  <si>
    <t>Kotlík oválný (trychtýřový) pro podokapní žlaby z Al plechu 330/100 mm</t>
  </si>
  <si>
    <t>-1304691654</t>
  </si>
  <si>
    <t>prvek K3</t>
  </si>
  <si>
    <t>185</t>
  </si>
  <si>
    <t>764528422</t>
  </si>
  <si>
    <t>Svody kruhové včetně objímek, kolen, odskoků z Al plechu průměru 100 mm</t>
  </si>
  <si>
    <t>1800299804</t>
  </si>
  <si>
    <t>186</t>
  </si>
  <si>
    <t>7640000R1</t>
  </si>
  <si>
    <t>Perforovaný plech r.š.85mm - montáž a dodávka</t>
  </si>
  <si>
    <t>310962885</t>
  </si>
  <si>
    <t>detail 2</t>
  </si>
  <si>
    <t>8,5*2</t>
  </si>
  <si>
    <t>187</t>
  </si>
  <si>
    <t>7640000R2</t>
  </si>
  <si>
    <t>Demontáž, dočasné uložení a zpětná montáž sněhového zachytače dvoutrubkového</t>
  </si>
  <si>
    <t>442519815</t>
  </si>
  <si>
    <t>na stávající střeše</t>
  </si>
  <si>
    <t>188</t>
  </si>
  <si>
    <t>7651920R2</t>
  </si>
  <si>
    <t>Provizorní ochrana části původní odkryté střechy proti zatečení</t>
  </si>
  <si>
    <t>-1048028868</t>
  </si>
  <si>
    <t>Poznámka k položce:_x000d_
položka zahrnuje všechna opatření nutná proti zatečení do konstrukcí_x000d_
zahrnuje i případnou nosnou konstrukci pro toto opatření</t>
  </si>
  <si>
    <t>189</t>
  </si>
  <si>
    <t>998764101</t>
  </si>
  <si>
    <t>Přesun hmot tonážní pro konstrukce klempířské v objektech v do 6 m</t>
  </si>
  <si>
    <t>776458798</t>
  </si>
  <si>
    <t>766</t>
  </si>
  <si>
    <t>Konstrukce truhlářské</t>
  </si>
  <si>
    <t>190</t>
  </si>
  <si>
    <t>766694116</t>
  </si>
  <si>
    <t>Montáž parapetních desek dřevěných nebo plastových š do 30 cm</t>
  </si>
  <si>
    <t>-319014852</t>
  </si>
  <si>
    <t>pro nová okna</t>
  </si>
  <si>
    <t>1,50*2</t>
  </si>
  <si>
    <t>191</t>
  </si>
  <si>
    <t>60794101</t>
  </si>
  <si>
    <t>parapet dřevotřískový vnitřní povrch laminátový š 200mm</t>
  </si>
  <si>
    <t>381047968</t>
  </si>
  <si>
    <t>767</t>
  </si>
  <si>
    <t>Konstrukce zámečnické</t>
  </si>
  <si>
    <t>192</t>
  </si>
  <si>
    <t>767881132</t>
  </si>
  <si>
    <t>Montáž bodů záchytného systému do šikmé střechy se střešní krytinou falcovanou</t>
  </si>
  <si>
    <t>-666115151</t>
  </si>
  <si>
    <t>193</t>
  </si>
  <si>
    <t>70921424</t>
  </si>
  <si>
    <t>kotvicí bod pro šikmé střechy s falcovanou krytinou</t>
  </si>
  <si>
    <t>622626769</t>
  </si>
  <si>
    <t>194</t>
  </si>
  <si>
    <t>7651352R1</t>
  </si>
  <si>
    <t>Montáž stoupací plošiny do 1,0 m</t>
  </si>
  <si>
    <t>920470279</t>
  </si>
  <si>
    <t xml:space="preserve">prvek SP1 </t>
  </si>
  <si>
    <t>195</t>
  </si>
  <si>
    <t>55351097</t>
  </si>
  <si>
    <t>plošina stoupací pro falcované i skládané Al střechy 250x800mm</t>
  </si>
  <si>
    <t>1268401138</t>
  </si>
  <si>
    <t>196</t>
  </si>
  <si>
    <t>55351072</t>
  </si>
  <si>
    <t>držák stoupací plošiny pro falcované i skládané hliníkové střechy</t>
  </si>
  <si>
    <t>1281351705</t>
  </si>
  <si>
    <t>197</t>
  </si>
  <si>
    <t>7679900R1</t>
  </si>
  <si>
    <t>Doplňující konstrukce z kompozitních profilů - montáž a dodávka vč.dopravy</t>
  </si>
  <si>
    <t>1309284504</t>
  </si>
  <si>
    <t>výkres č.08 - detail 3</t>
  </si>
  <si>
    <t>75*2</t>
  </si>
  <si>
    <t>777</t>
  </si>
  <si>
    <t>Podlahy lité</t>
  </si>
  <si>
    <t>198</t>
  </si>
  <si>
    <t>7776121R1</t>
  </si>
  <si>
    <t>Epoxidový protiskluzný nátěr podlahy odolný ropným produktům</t>
  </si>
  <si>
    <t>-1145326487</t>
  </si>
  <si>
    <t>65+0,15*(8,04*2+7,75*2)+0,26</t>
  </si>
  <si>
    <t>784</t>
  </si>
  <si>
    <t>Dokončovací práce - malby a tapety</t>
  </si>
  <si>
    <t>199</t>
  </si>
  <si>
    <t>7840000R1</t>
  </si>
  <si>
    <t>Malba vnitřních stěn dvojnásobná</t>
  </si>
  <si>
    <t>789123198</t>
  </si>
  <si>
    <t>strop</t>
  </si>
  <si>
    <t>Mezisoučet</t>
  </si>
  <si>
    <t>stěny</t>
  </si>
  <si>
    <t>-3,0*3,0*2+4,0*2</t>
  </si>
  <si>
    <t>102*0,05+0,41</t>
  </si>
  <si>
    <t>DEM</t>
  </si>
  <si>
    <t>Demontáže</t>
  </si>
  <si>
    <t>200</t>
  </si>
  <si>
    <t>713130821</t>
  </si>
  <si>
    <t>Odstranění tepelné izolace stěn volně kladené z polystyrenu tl do 100 mm</t>
  </si>
  <si>
    <t>-1005532152</t>
  </si>
  <si>
    <t>odstranění tepelné izolace stávajícího základu</t>
  </si>
  <si>
    <t>0,6*10</t>
  </si>
  <si>
    <t>201</t>
  </si>
  <si>
    <t>7620000R1</t>
  </si>
  <si>
    <t>Demontáž stávající římsy vč.podhledu</t>
  </si>
  <si>
    <t>837279715</t>
  </si>
  <si>
    <t>202</t>
  </si>
  <si>
    <t>764001821</t>
  </si>
  <si>
    <t>Demontáž krytiny ze svitků nebo tabulí do suti</t>
  </si>
  <si>
    <t>1384408290</t>
  </si>
  <si>
    <t>výkres č.04</t>
  </si>
  <si>
    <t>demontáž krytiny na stávající valbě vč.2 přilehlých trojúhelníkových stran</t>
  </si>
  <si>
    <t>10*5/0,94+0,81</t>
  </si>
  <si>
    <t>203</t>
  </si>
  <si>
    <t>764004801</t>
  </si>
  <si>
    <t>Demontáž podokapního žlabu do suti</t>
  </si>
  <si>
    <t>-1826687554</t>
  </si>
  <si>
    <t>4+10+8</t>
  </si>
  <si>
    <t>204</t>
  </si>
  <si>
    <t>764004861</t>
  </si>
  <si>
    <t>Demontáž svodu do suti</t>
  </si>
  <si>
    <t>-1154583345</t>
  </si>
  <si>
    <t>4*2</t>
  </si>
  <si>
    <t>OTV</t>
  </si>
  <si>
    <t>Výplně otvorů</t>
  </si>
  <si>
    <t>205</t>
  </si>
  <si>
    <t>7600000R1</t>
  </si>
  <si>
    <t>Prvek D1 - sekční garážová vrata automatická 3000x3000cm dvoustěnná s tepelnou izolací - montáž a dodávka vč.dopravy</t>
  </si>
  <si>
    <t>-857501137</t>
  </si>
  <si>
    <t>Poznámka k položce:_x000d_
Parametry a doplňky viz výkres Výplně otvorů</t>
  </si>
  <si>
    <t>výkres č.09</t>
  </si>
  <si>
    <t>206</t>
  </si>
  <si>
    <t>7600000R2</t>
  </si>
  <si>
    <t>Prvek D2 - venkovní plastové dveře 1250x2175mm otevíravé jednokřídlové vč.plastové zárubně s izol.dvojsklem - montáž a dodávka vč.dopravy</t>
  </si>
  <si>
    <t>-312942404</t>
  </si>
  <si>
    <t>Poznámka k položce:_x000d_
Parametry a doplňky viz výkres Výplně otvorů_x000d_
_x000d_
dveře jako celek bezpečnostní třídy RC2</t>
  </si>
  <si>
    <t>207</t>
  </si>
  <si>
    <t>7600000R3</t>
  </si>
  <si>
    <t>Prvek O1 - plastové okno sklápěcí jednokřídlové 1500x500mm s izol.dvojsklem vč.pákového ovládání - montáž a dodávka vč.dopravy</t>
  </si>
  <si>
    <t>1351323867</t>
  </si>
  <si>
    <t>208</t>
  </si>
  <si>
    <t>7600000R4</t>
  </si>
  <si>
    <t>Prvek O2 - plastové okno sklápěcí jednokřídlové 1500x1500 mm s izol.dvojsklem vč.sítě proti hmyzu - montáž a dodávka vč.dopravy</t>
  </si>
  <si>
    <t>1443551428</t>
  </si>
  <si>
    <t>02 - Silnoproudá elektrotechnika</t>
  </si>
  <si>
    <t>72270179</t>
  </si>
  <si>
    <t>Klimešová Miroslava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</si>
  <si>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</si>
  <si>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</si>
  <si>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</si>
  <si>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</si>
  <si>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</si>
  <si>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</si>
  <si>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</si>
  <si>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741110053</t>
  </si>
  <si>
    <t>Montáž trubek elektroinstalačních s nasunutím nebo našroubováním do krabic plastových ohebných, uložených volně, vnější Ø přes 35 mm</t>
  </si>
  <si>
    <t>878188635</t>
  </si>
  <si>
    <t>10.153.153</t>
  </si>
  <si>
    <t xml:space="preserve">KOPOS Trubka KOPOFLEX  40, ohebná,  oranžová, bezhalogenová, balení 50m</t>
  </si>
  <si>
    <t>-2043516911</t>
  </si>
  <si>
    <t>50*1,05 "Přepočtené koeficientem množství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</si>
  <si>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</si>
  <si>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</si>
  <si>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1951710459</t>
  </si>
  <si>
    <t>34571457</t>
  </si>
  <si>
    <t>krabice pod omítku PVC odbočná kruhová D 70mm s víčkem</t>
  </si>
  <si>
    <t>-526011855</t>
  </si>
  <si>
    <t>741112061</t>
  </si>
  <si>
    <t>Montáž krabic elektroinstalačních bez napojení na trubky a lišty, demontáže a montáže víčka a přístroje přístrojových zapuštěných plastových kruhových do zdiva</t>
  </si>
  <si>
    <t>-261560658</t>
  </si>
  <si>
    <t>34571451</t>
  </si>
  <si>
    <t>krabice pod omítku PVC přístrojová kruhová D 70mm hluboká</t>
  </si>
  <si>
    <t>1803579389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</si>
  <si>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</si>
  <si>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</si>
  <si>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-1097984747</t>
  </si>
  <si>
    <t>34571521</t>
  </si>
  <si>
    <t>krabice pod omítku PVC odbočná kruhová D 70mm s víčkem a svorkovnicí</t>
  </si>
  <si>
    <t>1749704111</t>
  </si>
  <si>
    <t>741122015</t>
  </si>
  <si>
    <t>Montáž kabelů měděných bez ukončení uložených pod omítku plných kulatých (např. CYKY), počtu a průřezu žil 3x1,5 mm2</t>
  </si>
  <si>
    <t>1146947892</t>
  </si>
  <si>
    <t>34111030</t>
  </si>
  <si>
    <t>kabel instalační jádro Cu plné izolace PVC plášť PVC 450/750V (CYKY) 3x1,5mm2</t>
  </si>
  <si>
    <t>-1746275242</t>
  </si>
  <si>
    <t>150 "J"</t>
  </si>
  <si>
    <t>35 "O"</t>
  </si>
  <si>
    <t>185*1,15 "Přepočtené koeficientem množství</t>
  </si>
  <si>
    <t>741122016</t>
  </si>
  <si>
    <t>Montáž kabelů měděných bez ukončení uložených pod omítku plných kulatých (např. CYKY), počtu a průřezu žil 3x2,5 až 6 mm2</t>
  </si>
  <si>
    <t>1140388910</t>
  </si>
  <si>
    <t>34111036</t>
  </si>
  <si>
    <t>kabel instalační jádro Cu plné izolace PVC plášť PVC 450/750V (CYKY) 3x2,5mm2</t>
  </si>
  <si>
    <t>-1279842166</t>
  </si>
  <si>
    <t>200*1,15 "Přepočtené koeficientem množství</t>
  </si>
  <si>
    <t>741122031</t>
  </si>
  <si>
    <t>Montáž kabelů měděných bez ukončení uložených pod omítku plných kulatých (např. CYKY), počtu a průřezu žil 5x1,5 až 2,5 mm2</t>
  </si>
  <si>
    <t>1030698334</t>
  </si>
  <si>
    <t>34111094</t>
  </si>
  <si>
    <t>kabel instalační jádro Cu plné izolace PVC plášť PVC 450/750V (CYKY) 5x2,5mm2</t>
  </si>
  <si>
    <t>497954847</t>
  </si>
  <si>
    <t>55*1,15 "Přepočtené koeficientem množství</t>
  </si>
  <si>
    <t>741122121</t>
  </si>
  <si>
    <t>Montáž kabelů měděných bez ukončení uložených v trubkách zatažených plných kulatých nebo bezhalogenových (např. CYKY) počtu a průřezu žil 2x1,5 až 6 mm2</t>
  </si>
  <si>
    <t>696058926</t>
  </si>
  <si>
    <t>34111324</t>
  </si>
  <si>
    <t>kabel silový oheň retardující bezhalogenový s funkční schopností při požáru 180min a P60-R třída reakce na oheň B2cas1d0 jádro Cu 0,6/1kV (1-CXKH-V) 2x1,5mm2</t>
  </si>
  <si>
    <t>-1762721197</t>
  </si>
  <si>
    <t>15*1,15 "Přepočtené koeficientem množství</t>
  </si>
  <si>
    <t>1234179</t>
  </si>
  <si>
    <t>KABEL EUROFIRE 180 SC 2X1</t>
  </si>
  <si>
    <t>92274735</t>
  </si>
  <si>
    <t>741122122</t>
  </si>
  <si>
    <t>Montáž kabelů měděných bez ukončení uložených v trubkách zatažených plných kulatých nebo bezhalogenových (např. CYKY) počtu a průřezu žil 3x1,5 až 6 mm2</t>
  </si>
  <si>
    <t>-1730297361</t>
  </si>
  <si>
    <t>1839860619</t>
  </si>
  <si>
    <t>30*1,15 "Přepočtené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</si>
  <si>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</si>
  <si>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</si>
  <si>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48967573</t>
  </si>
  <si>
    <t>34111098</t>
  </si>
  <si>
    <t>kabel instalační jádro Cu plné izolace PVC plášť PVC 450/750V (CYKY) 5x4mm2</t>
  </si>
  <si>
    <t>-969544571</t>
  </si>
  <si>
    <t>741122148</t>
  </si>
  <si>
    <t>Montáž kabelů měděných bez ukončení uložených v trubkách zatažených plných kulatých nebo bezhalogenových (např. CYKY) počtu a průřezu žil 12x1,5 mm2</t>
  </si>
  <si>
    <t>537002870</t>
  </si>
  <si>
    <t>34111130</t>
  </si>
  <si>
    <t>kabel instalační jádro Cu plné izolace PVC plášť PVC 450/750V (CYKY) 12x1,5mm2</t>
  </si>
  <si>
    <t>239787532</t>
  </si>
  <si>
    <t>741122223</t>
  </si>
  <si>
    <t>Montáž kabelů měděných bez ukončení uložených volně nebo v liště plných kulatých (např. CYKY) počtu a průřezu žil 4x16 až 25 mm2</t>
  </si>
  <si>
    <t>-1561872319</t>
  </si>
  <si>
    <t>34111080</t>
  </si>
  <si>
    <t>kabel instalační jádro Cu plné izolace PVC plášť PVC 450/750V (CYKY) 4x16mm2</t>
  </si>
  <si>
    <t>-1087906275</t>
  </si>
  <si>
    <t>20*1,15 "Přepočtené koeficientem množství</t>
  </si>
  <si>
    <t>741122821</t>
  </si>
  <si>
    <t>Demontáž kabelů měděných uložených v trubkách zatažených plných kulatých nebo bezhalogenových počtu a průřezu žil 2x1,5 až 6 mm2, 3x1,5 až 10 mm2, 4x1,5 až 10 mm2, 5x1,5 až 6 mm2, 7x1,5 až 4 mm2, 12x1,5 mm2</t>
  </si>
  <si>
    <t>-857719407</t>
  </si>
  <si>
    <t>741122825</t>
  </si>
  <si>
    <t>Demontáž kabelů měděných uložených v trubkách zatažených plných kulatých nebo bezhalogenových počtu a průřezu žil 3x25 až 35 mm2, 4x16 až 25 mm2, 5x16 mm2, 24x2,5 mm2, 37x1,5 mm2, 48x1,5 mm2</t>
  </si>
  <si>
    <t>-1448613156</t>
  </si>
  <si>
    <t>741130001</t>
  </si>
  <si>
    <t>Ukončení vodičů izolovaných s označením a zapojením v rozváděči nebo na přístroji, průřezu žíly do 2,5 mm2</t>
  </si>
  <si>
    <t>1531269312</t>
  </si>
  <si>
    <t>741130003</t>
  </si>
  <si>
    <t>Ukončení vodičů izolovaných s označením a zapojením v rozváděči nebo na přístroji, průřezu žíly do 4 mm2</t>
  </si>
  <si>
    <t>1636905176</t>
  </si>
  <si>
    <t>741130006</t>
  </si>
  <si>
    <t>Ukončení vodičů izolovaných s označením a zapojením v rozváděči nebo na přístroji, průřezu žíly do 16 mm2</t>
  </si>
  <si>
    <t>-1674908639</t>
  </si>
  <si>
    <t>741211863</t>
  </si>
  <si>
    <t>Demontáž rozvodnic kovových, uložených volně stojících (skříňových), krytí přes IPx 4, plochy přes 1 m2</t>
  </si>
  <si>
    <t>-694110442</t>
  </si>
  <si>
    <t>741213815</t>
  </si>
  <si>
    <t>Demontáž kabelu z rozvodnice bez zachování funkčnosti (do suti) silových, průřezu přes 10 do 25 mm2</t>
  </si>
  <si>
    <t>208666324</t>
  </si>
  <si>
    <t>741310031</t>
  </si>
  <si>
    <t>Montáž spínačů jedno nebo dvoupólových nástěnných se zapojením vodičů, pro prostředí venkovní nebo mokré spínačů, řazení 1-jednopólových</t>
  </si>
  <si>
    <t>-70908545</t>
  </si>
  <si>
    <t>34535015</t>
  </si>
  <si>
    <t>spínač nástěnný jednopólový, řazení 1, IP44, šroubové svorky</t>
  </si>
  <si>
    <t>-235320155</t>
  </si>
  <si>
    <t>741310113</t>
  </si>
  <si>
    <t>Montáž spínačů jedno nebo dvoupólových polozapuštěných nebo zapuštěných se zapojením vodičů bezšroubové připojení ovladačů, řazení 1/0S-tlačítkových zapínacích s doutnavkou</t>
  </si>
  <si>
    <t>1881936340</t>
  </si>
  <si>
    <t>34539021</t>
  </si>
  <si>
    <t>přístroj ovládače zapínacího, řazení 1/0, 1/0S, 1/0So bezšroubové svorky</t>
  </si>
  <si>
    <t>1761399408</t>
  </si>
  <si>
    <t>34539030</t>
  </si>
  <si>
    <t>doutnavka signalizační 2 mA (univerzální)</t>
  </si>
  <si>
    <t>272014072</t>
  </si>
  <si>
    <t>34539051</t>
  </si>
  <si>
    <t>kryt spínače jednoduchý, s průzorem</t>
  </si>
  <si>
    <t>-1372579212</t>
  </si>
  <si>
    <t>34539059</t>
  </si>
  <si>
    <t>rámeček jednonásobný</t>
  </si>
  <si>
    <t>-2033295856</t>
  </si>
  <si>
    <t>741313002</t>
  </si>
  <si>
    <t>Montáž zásuvek domovních se zapojením vodičů bezšroubové připojení polozapuštěných nebo zapuštěných 10/16 A, provedení 2P + PE dvojí zapojení pro průběžnou montáž</t>
  </si>
  <si>
    <t>-1522181701</t>
  </si>
  <si>
    <t>34555241</t>
  </si>
  <si>
    <t>přístroj zásuvky zapuštěné jednonásobné, krytka s clonkami, bezšroubové svorky</t>
  </si>
  <si>
    <t>213143486</t>
  </si>
  <si>
    <t>34555241č</t>
  </si>
  <si>
    <t>323865449</t>
  </si>
  <si>
    <t>-545560629</t>
  </si>
  <si>
    <t>34539059č</t>
  </si>
  <si>
    <t>1762297078</t>
  </si>
  <si>
    <t>741313131</t>
  </si>
  <si>
    <t>Montáž zásuvek průmyslových se zapojením vodičů spojovacích, provedení IP 44 2P+PE 16 A</t>
  </si>
  <si>
    <t>-1740747473</t>
  </si>
  <si>
    <t>35811475</t>
  </si>
  <si>
    <t>zásuvka nástěnná 16A - 3pól, řazení 2P+PE IP44, šroubové svorky</t>
  </si>
  <si>
    <t>2039439448</t>
  </si>
  <si>
    <t>741313151</t>
  </si>
  <si>
    <t>Montáž zásuvek průmyslových se zapojením vodičů spojovacích, provedení IP 44 3P+N+PE 16 A</t>
  </si>
  <si>
    <t>-1064997521</t>
  </si>
  <si>
    <t>35811477</t>
  </si>
  <si>
    <t>zásuvka nástěnná 16A - 5pól, řazení 3P+N+PE IP44, šroubové svorky</t>
  </si>
  <si>
    <t>157853082</t>
  </si>
  <si>
    <t>741315853</t>
  </si>
  <si>
    <t>Demontáž zásuvek bez zachování funkčnosti (do suti) průmyslových nástěnných, pro prostředí venkovní nebo mokré, připojení bezšroubové 2P+PE</t>
  </si>
  <si>
    <t>1624284600</t>
  </si>
  <si>
    <t>741320105</t>
  </si>
  <si>
    <t>Montáž jističů se zapojením vodičů jednopólových nn do 25 A ve skříni</t>
  </si>
  <si>
    <t>483015853</t>
  </si>
  <si>
    <t>35822117</t>
  </si>
  <si>
    <t>jistič 1-pólový 10 A vypínací charakteristika C vypínací schopnost 10 kA</t>
  </si>
  <si>
    <t>503422420</t>
  </si>
  <si>
    <t>741320165</t>
  </si>
  <si>
    <t>Montáž jističů se zapojením vodičů třípólových nn do 25 A ve skříni</t>
  </si>
  <si>
    <t>197609346</t>
  </si>
  <si>
    <t>35822401</t>
  </si>
  <si>
    <t>jistič 3-pólový 16 A vypínací charakteristika B vypínací schopnost 10 kA</t>
  </si>
  <si>
    <t>-778270186</t>
  </si>
  <si>
    <t>741321003</t>
  </si>
  <si>
    <t>Montáž proudových chráničů se zapojením vodičů dvoupólových nn do 25 A ve skříni</t>
  </si>
  <si>
    <t>-370875669</t>
  </si>
  <si>
    <t>1030180646</t>
  </si>
  <si>
    <t>Chránič kombinovaný 2CSR275180R1105 DS201 M B10 A30DS201M new DS201 M B10 A30</t>
  </si>
  <si>
    <t>1034362228</t>
  </si>
  <si>
    <t>1030180632</t>
  </si>
  <si>
    <t>Chránič kombinovaný 2CSR275080R1165 DS201 M B16 AC30DS201M new DS201 M B16 AC30</t>
  </si>
  <si>
    <t>2064423529</t>
  </si>
  <si>
    <t>1030180633</t>
  </si>
  <si>
    <t>Chránič kombinovaný 2CSR275080R1205 DS201 M B20 AC30DS201M new DS201 M B20 AC30</t>
  </si>
  <si>
    <t>-969914500</t>
  </si>
  <si>
    <t>741321033</t>
  </si>
  <si>
    <t>Montáž proudových chráničů se zapojením vodičů čtyřpólových nn do 25 A ve skříni</t>
  </si>
  <si>
    <t>815597279</t>
  </si>
  <si>
    <t>35889206</t>
  </si>
  <si>
    <t>chránič proudový 4 pólový 25A typ AC 0,03A</t>
  </si>
  <si>
    <t>1274169994</t>
  </si>
  <si>
    <t>741330651</t>
  </si>
  <si>
    <t>Montáž relé pomocných se zapojením vodičů vestavných střídavých</t>
  </si>
  <si>
    <t>689924177</t>
  </si>
  <si>
    <t>11.091.021</t>
  </si>
  <si>
    <t>ABB Relé E290-16-10/230 impulsní</t>
  </si>
  <si>
    <t>-1675418951</t>
  </si>
  <si>
    <t>741330731</t>
  </si>
  <si>
    <t>Montáž relé pomocných se zapojením vodičů ostatních ventilátorových</t>
  </si>
  <si>
    <t>-1764816403</t>
  </si>
  <si>
    <t>10.069.937</t>
  </si>
  <si>
    <t>ELKOEP Relé SMR-T supermultifunkční</t>
  </si>
  <si>
    <t>544708863</t>
  </si>
  <si>
    <t>741372153</t>
  </si>
  <si>
    <t>Montáž svítidel s integrovaným zdrojem LED se zapojením vodičů průmyslových přisazených nástěnných</t>
  </si>
  <si>
    <t>1919407982</t>
  </si>
  <si>
    <t>RMAT0002</t>
  </si>
  <si>
    <t>LED venkovní svítidlo, nástěnné, 12W/3000K, IP66</t>
  </si>
  <si>
    <t>-1262701201</t>
  </si>
  <si>
    <t>RMAT0003</t>
  </si>
  <si>
    <t>Recyklační poplatek</t>
  </si>
  <si>
    <t>-1775624536</t>
  </si>
  <si>
    <t>741372154</t>
  </si>
  <si>
    <t>Montáž svítidel s integrovaným zdrojem LED se zapojením vodičů průmyslových přisazených stropních</t>
  </si>
  <si>
    <t>-1546007218</t>
  </si>
  <si>
    <t>34835001</t>
  </si>
  <si>
    <t>svítidlo průmyslové přisazené podlouhlé kryt z PH 3000-4500lm</t>
  </si>
  <si>
    <t>967557723</t>
  </si>
  <si>
    <t>RMAT0004</t>
  </si>
  <si>
    <t>875086675</t>
  </si>
  <si>
    <t>741410021</t>
  </si>
  <si>
    <t>Montáž uzemňovacího vedení s upevněním, propojením a připojením pomocí svorek v zemi s izolací spojů pásku průřezu do 120 mm2 v městské zástavbě</t>
  </si>
  <si>
    <t>-1697402923</t>
  </si>
  <si>
    <t>35442062</t>
  </si>
  <si>
    <t>pás zemnící 30x4mm FeZn</t>
  </si>
  <si>
    <t>1147164032</t>
  </si>
  <si>
    <t>35442235</t>
  </si>
  <si>
    <t>antikorozní páska petrolátová</t>
  </si>
  <si>
    <t>185273288</t>
  </si>
  <si>
    <t>8500027402</t>
  </si>
  <si>
    <t>Držák zemnicího pásu Tremis DPb</t>
  </si>
  <si>
    <t>-590308628</t>
  </si>
  <si>
    <t>741410041</t>
  </si>
  <si>
    <t>Montáž uzemňovacího vedení s upevněním, propojením a připojením pomocí svorek v zemi s izolací spojů drátu nebo lana Ø do 10 mm v městské zástavbě</t>
  </si>
  <si>
    <t>-1062158373</t>
  </si>
  <si>
    <t>35441073</t>
  </si>
  <si>
    <t>drát D 10mm FeZn</t>
  </si>
  <si>
    <t>1923769818</t>
  </si>
  <si>
    <t>741420001</t>
  </si>
  <si>
    <t>Montáž hromosvodného vedení svodových drátů nebo lan s podpěrami, Ø do 10 mm</t>
  </si>
  <si>
    <t>-1400259609</t>
  </si>
  <si>
    <t>35441077</t>
  </si>
  <si>
    <t>drát D 8mm AlMgSi</t>
  </si>
  <si>
    <t>-518716654</t>
  </si>
  <si>
    <t>35*0,2 "Přepočtené koeficientem množství</t>
  </si>
  <si>
    <t>RMAT0005</t>
  </si>
  <si>
    <t>PV-A - podpěra vedení na hřeben/plochu střechy</t>
  </si>
  <si>
    <t>-532866554</t>
  </si>
  <si>
    <t>RMAT0006</t>
  </si>
  <si>
    <t>PV-B - podpěra vedení na svod/do zdiva</t>
  </si>
  <si>
    <t>-1168515142</t>
  </si>
  <si>
    <t>741420020</t>
  </si>
  <si>
    <t>Montáž hromosvodného vedení svorek s jedním šroubem</t>
  </si>
  <si>
    <t>-1678630826</t>
  </si>
  <si>
    <t>1338495</t>
  </si>
  <si>
    <t>SVORKA UNIVRZ. FEZN 8-10MM 390050</t>
  </si>
  <si>
    <t>963515261</t>
  </si>
  <si>
    <t>1235004</t>
  </si>
  <si>
    <t>SVORKA UNIVERZ. FEZN 8-10/16MM 392050</t>
  </si>
  <si>
    <t>2100855613</t>
  </si>
  <si>
    <t>741420022</t>
  </si>
  <si>
    <t>Montáž hromosvodného vedení svorek se 3 a více šrouby</t>
  </si>
  <si>
    <t>-1345727353</t>
  </si>
  <si>
    <t>1284258</t>
  </si>
  <si>
    <t>KRIZOVA SVORKA FEZN 319202</t>
  </si>
  <si>
    <t>1467007775</t>
  </si>
  <si>
    <t>1207235</t>
  </si>
  <si>
    <t>SVORKA SR 2B V4A</t>
  </si>
  <si>
    <t>904430553</t>
  </si>
  <si>
    <t>1144097</t>
  </si>
  <si>
    <t>SVORKA SR 3B V4A</t>
  </si>
  <si>
    <t>314611028</t>
  </si>
  <si>
    <t>741420023</t>
  </si>
  <si>
    <t>Montáž hromosvodného vedení svorek na okapové žlaby</t>
  </si>
  <si>
    <t>-811512301</t>
  </si>
  <si>
    <t>35442024</t>
  </si>
  <si>
    <t>svorka uzemnění Cu na okapové žlaby, 50mm</t>
  </si>
  <si>
    <t>1203923553</t>
  </si>
  <si>
    <t>741420083</t>
  </si>
  <si>
    <t>Montáž hromosvodného vedení doplňků štítků k označení svodů</t>
  </si>
  <si>
    <t>-753391062</t>
  </si>
  <si>
    <t>35442110</t>
  </si>
  <si>
    <t>štítek plastový - čísla svodů</t>
  </si>
  <si>
    <t>1662111041</t>
  </si>
  <si>
    <t>741430004</t>
  </si>
  <si>
    <t>Montáž jímacích tyčí délky do 3 m, na střešní hřeben</t>
  </si>
  <si>
    <t>925836383</t>
  </si>
  <si>
    <t>35441050</t>
  </si>
  <si>
    <t>tyč jímací s kovaným hrotem 1000mm FeZn</t>
  </si>
  <si>
    <t>1488713251</t>
  </si>
  <si>
    <t>741440031</t>
  </si>
  <si>
    <t>Montáž zemnicích desek a tyčí s připojením na svodové nebo uzemňovací vedení bez příslušenství tyčí, délky do 2 m</t>
  </si>
  <si>
    <t>-1166754086</t>
  </si>
  <si>
    <t>1131683</t>
  </si>
  <si>
    <t>ZAVADECI TYC FEZN -SET- 480150</t>
  </si>
  <si>
    <t>1265899506</t>
  </si>
  <si>
    <t>1228013</t>
  </si>
  <si>
    <t>PODPERA TYCE NEREZ PRO PRUM. 16MM 274260</t>
  </si>
  <si>
    <t>-110783170</t>
  </si>
  <si>
    <t>741810002</t>
  </si>
  <si>
    <t>Zkoušky a prohlídky elektrických rozvodů a zařízení celková prohlídka a vyhotovení revizní zprávy pro objem montážních prací přes 100 do 500 tis. Kč</t>
  </si>
  <si>
    <t>173144300</t>
  </si>
  <si>
    <t>741820011</t>
  </si>
  <si>
    <t>Měření zemních odporů zemnicí sítě délky pásku do 100 m</t>
  </si>
  <si>
    <t>-729709734</t>
  </si>
  <si>
    <t>741910412</t>
  </si>
  <si>
    <t>Montáž žlabů bez stojiny a výložníků kovových s podpěrkami a příslušenstvím bez víka, šířky do 100 mm</t>
  </si>
  <si>
    <t>2083852151</t>
  </si>
  <si>
    <t>1383815</t>
  </si>
  <si>
    <t>DRATENY KABELOVY ZLAB DZ 35X100 BF /3M/</t>
  </si>
  <si>
    <t>-374988007</t>
  </si>
  <si>
    <t>998741101</t>
  </si>
  <si>
    <t>Přesun hmot pro silnoproud stanovený z hmotnosti přesunovaného materiálu vodorovná dopravní vzdálenost do 50 m základní v objektech výšky do 6 m</t>
  </si>
  <si>
    <t>1421396647</t>
  </si>
  <si>
    <t>RMONT0001</t>
  </si>
  <si>
    <t xml:space="preserve">Montáž sloupku pro venkovní zásuvku </t>
  </si>
  <si>
    <t>524126635</t>
  </si>
  <si>
    <t>RMAT0001</t>
  </si>
  <si>
    <t xml:space="preserve">Sloupek pro malé zásuvkové rozvodnice SCAME .ST, </t>
  </si>
  <si>
    <t>-1246253710</t>
  </si>
  <si>
    <t>Nahrzdroj</t>
  </si>
  <si>
    <t>Odpojení, přesun a znovupřipojení stávajícího náhradního zdroje</t>
  </si>
  <si>
    <t>170410541</t>
  </si>
  <si>
    <t>742</t>
  </si>
  <si>
    <t>Elektroinstalace - slaboproud</t>
  </si>
  <si>
    <t>742110002</t>
  </si>
  <si>
    <t>Montáž trubek elektroinstalačních plastových ohebných uložených pod omítku</t>
  </si>
  <si>
    <t>518211084</t>
  </si>
  <si>
    <t>34571378</t>
  </si>
  <si>
    <t>trubka elektroinstalační ohebná lehce odolná z PVC-U D 24,5/32mm poloměr ohybu &gt;130mm</t>
  </si>
  <si>
    <t>-669903297</t>
  </si>
  <si>
    <t>20*1,05 "Přepočtené koeficientem množství</t>
  </si>
  <si>
    <t>742121001</t>
  </si>
  <si>
    <t>Montáž kabelů sdělovacích pro vnitřní rozvody počtu žil do 15</t>
  </si>
  <si>
    <t>-248897902</t>
  </si>
  <si>
    <t>2000001246</t>
  </si>
  <si>
    <t>Kabel řídící JYTY-O 2x1 stíněný, měděný</t>
  </si>
  <si>
    <t>1135528045</t>
  </si>
  <si>
    <t>25*1,2 "Přepočtené koeficientem množství</t>
  </si>
  <si>
    <t>34121233</t>
  </si>
  <si>
    <t>kabel sdělovací stíněný laminovanou Al fólií s příložným Cu drátem jádro Cu plné izolace PVC plášť PVC 300V (J-Y(St)Y…Lg) 2x2x0,8mm2</t>
  </si>
  <si>
    <t>-108831144</t>
  </si>
  <si>
    <t>100*1,15 "Přepočtené koeficientem množství</t>
  </si>
  <si>
    <t>742220031</t>
  </si>
  <si>
    <t>Montáž koncentrátoru nebo expanderu v krytu pro PZTS do 8 vstupů</t>
  </si>
  <si>
    <t>1625750466</t>
  </si>
  <si>
    <t>40466028</t>
  </si>
  <si>
    <t>expander GSM</t>
  </si>
  <si>
    <t>394272660</t>
  </si>
  <si>
    <t>742220051</t>
  </si>
  <si>
    <t>Montáž krabice pro expander uložené na omítce</t>
  </si>
  <si>
    <t>844038767</t>
  </si>
  <si>
    <t>40466001</t>
  </si>
  <si>
    <t>box pro jeden systémový modul a rozšiřující kartu</t>
  </si>
  <si>
    <t>815540083</t>
  </si>
  <si>
    <t>742220232</t>
  </si>
  <si>
    <t>Montáž příslušenství pro PZTS detektor na stěnu nebo na strop</t>
  </si>
  <si>
    <t>13000380</t>
  </si>
  <si>
    <t>40461021</t>
  </si>
  <si>
    <t>detektor pohybu sběrnicový</t>
  </si>
  <si>
    <t>590313531</t>
  </si>
  <si>
    <t>40461031</t>
  </si>
  <si>
    <t>detektor tříštění skla</t>
  </si>
  <si>
    <t>-1825803265</t>
  </si>
  <si>
    <t>40461097</t>
  </si>
  <si>
    <t>kontakt magnetický, detekce otevření se vzdáleností snímače a magnetu až 140mm</t>
  </si>
  <si>
    <t>1735016058</t>
  </si>
  <si>
    <t>742220402</t>
  </si>
  <si>
    <t>Nastavení a oživení PZTS programování systému na jeden detektor</t>
  </si>
  <si>
    <t>-1951276102</t>
  </si>
  <si>
    <t>742220411</t>
  </si>
  <si>
    <t>Nastavení a oživení PZTS oživení systému na jeden detektor</t>
  </si>
  <si>
    <t>-151475990</t>
  </si>
  <si>
    <t>Práce a dodávky M</t>
  </si>
  <si>
    <t>21-M</t>
  </si>
  <si>
    <t>Elektromontáže</t>
  </si>
  <si>
    <t>210191519</t>
  </si>
  <si>
    <t>Montáž skříní bez zapojení vodičů tenkocementových v pilíři ostatní konstrukce do základu pro uchycení skříní nebo pilířů</t>
  </si>
  <si>
    <t>-128499621</t>
  </si>
  <si>
    <t>210191531</t>
  </si>
  <si>
    <t>Montáž skříní bez zapojení vodičů plastových do výklenku, typ [SS100, SS200, SS101, SS102, SS201, ER112, RVO]</t>
  </si>
  <si>
    <t>-615712862</t>
  </si>
  <si>
    <t>218220020</t>
  </si>
  <si>
    <t>Demontáž uzemňovacího vedení připojeného pomocí svorek v zemi s izolací spojů vodičů FeZn páskou průřezu do 120 mm2 v městské zástavbě</t>
  </si>
  <si>
    <t>1593895018</t>
  </si>
  <si>
    <t>218220022</t>
  </si>
  <si>
    <t>Demontáž uzemňovacího vedení připojeného pomocí svorek v zemi s izolací spojů vodičů FeZn drátem nebo lanem průměru do 10 mm v městské zástavbě</t>
  </si>
  <si>
    <t>1484141080</t>
  </si>
  <si>
    <t>218220101</t>
  </si>
  <si>
    <t>Demontáž hromosvodného vedení svodových vodičů s podpěrami, průměru do 10 mm</t>
  </si>
  <si>
    <t>1636731352</t>
  </si>
  <si>
    <t>218220301</t>
  </si>
  <si>
    <t>Demontáž hromosvodného vedení svorek se 2 šrouby</t>
  </si>
  <si>
    <t>1011894766</t>
  </si>
  <si>
    <t>218220372</t>
  </si>
  <si>
    <t>Demontáž hromosvodného vedení ochranných prvků a doplňků úhelníků nebo trubek s držáky ze zdiva</t>
  </si>
  <si>
    <t>271788200</t>
  </si>
  <si>
    <t>218220401</t>
  </si>
  <si>
    <t>Demontáž hromosvodného vedení ochranných prvků a doplňků štítků k označení svodů</t>
  </si>
  <si>
    <t>-483005813</t>
  </si>
  <si>
    <t>46-M</t>
  </si>
  <si>
    <t>Zemní práce při extr.mont.pracích</t>
  </si>
  <si>
    <t>460010024</t>
  </si>
  <si>
    <t>Vytyčení trasy vedení kabelového (podzemního) v zastavěném prostoru</t>
  </si>
  <si>
    <t>km</t>
  </si>
  <si>
    <t>1431896103</t>
  </si>
  <si>
    <t>460030011</t>
  </si>
  <si>
    <t>Přípravné terénní práce sejmutí drnu včetně nařezání a uložení na hromady na vzdálenost do 50 m nebo naložení na dopravní prostředek jakékoliv tloušťky</t>
  </si>
  <si>
    <t>1113970345</t>
  </si>
  <si>
    <t>460030015</t>
  </si>
  <si>
    <t>Přípravné terénní práce odstranění travnatého porostu kosení a shrabávání trávy</t>
  </si>
  <si>
    <t>221885703</t>
  </si>
  <si>
    <t>460161173</t>
  </si>
  <si>
    <t>Hloubení kabelových rýh ručně včetně urovnání dna s přemístěním výkopku do vzdálenosti 3 m od okraje jámy nebo s naložením na dopravní prostředek šířky 35 cm hloubky 80 cm v hornině třídy těžitelnosti II skupiny 4</t>
  </si>
  <si>
    <t>-477359912</t>
  </si>
  <si>
    <t>460161273</t>
  </si>
  <si>
    <t>Hloubení kabelových rýh ručně včetně urovnání dna s přemístěním výkopku do vzdálenosti 3 m od okraje jámy nebo s naložením na dopravní prostředek šířky 50 cm hloubky 80 cm v hornině třídy těžitelnosti II skupiny 4</t>
  </si>
  <si>
    <t>-1638940895</t>
  </si>
  <si>
    <t>460321111</t>
  </si>
  <si>
    <t>Vodorovné přemístění (odvoz) horniny stavebním kolečkem s vyprázdněním kolečka na hromady nebo do dopravního prostředku z jakékoliv horniny na vzdálenost do 10 m</t>
  </si>
  <si>
    <t>964770714</t>
  </si>
  <si>
    <t>460321121</t>
  </si>
  <si>
    <t>Vodorovné přemístění (odvoz) horniny stavebním kolečkem s vyprázdněním kolečka na hromady nebo do dopravního prostředku z jakékoliv horniny Příplatek za k ceně za každých dalších 10 m</t>
  </si>
  <si>
    <t>279485151</t>
  </si>
  <si>
    <t>460341113</t>
  </si>
  <si>
    <t>Vodorovné přemístění (odvoz) horniny dopravními prostředky včetně složení, bez naložení a rozprostření jakékoliv třídy, na vzdálenost přes 500 do 1000 m</t>
  </si>
  <si>
    <t>-1018244081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</si>
  <si>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</si>
  <si>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</si>
  <si>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-1413117065</t>
  </si>
  <si>
    <t>0,37*10 "Přepočtené koeficientem množství</t>
  </si>
  <si>
    <t>460361111</t>
  </si>
  <si>
    <t>Poplatek (skládkovné) za uložení zeminy na skládce zatříděné do Katalogu odpadů pod kódem 17 05 04</t>
  </si>
  <si>
    <t>-1272387881</t>
  </si>
  <si>
    <t>460431163</t>
  </si>
  <si>
    <t>Zásyp kabelových rýh ručně s přemístění sypaniny ze vzdálenosti do 10 m, s uložením výkopku ve vrstvách včetně zhutnění a úpravy povrchu šířky 35 cm hloubky 60 cm z horniny třídy těžitelnosti II skupiny 4</t>
  </si>
  <si>
    <t>-125152318</t>
  </si>
  <si>
    <t>460431263</t>
  </si>
  <si>
    <t>Zásyp kabelových rýh ručně s přemístění sypaniny ze vzdálenosti do 10 m, s uložením výkopku ve vrstvách včetně zhutnění a úpravy povrchu šířky 50 cm hloubky 60 cm z horniny třídy těžitelnosti II skupiny 4</t>
  </si>
  <si>
    <t>-2112824550</t>
  </si>
  <si>
    <t>460481122</t>
  </si>
  <si>
    <t>Úprava pláně ručně v hornině třídy těžitelnosti I skupiny 3 se zhutněním</t>
  </si>
  <si>
    <t>1901783218</t>
  </si>
  <si>
    <t>0,35*33</t>
  </si>
  <si>
    <t>0,5*7</t>
  </si>
  <si>
    <t>460581121</t>
  </si>
  <si>
    <t>Úprava terénu zatravnění, včetně dodání osiva a zalití vodou na rovině</t>
  </si>
  <si>
    <t>1486443719</t>
  </si>
  <si>
    <t>460641113</t>
  </si>
  <si>
    <t>Základové konstrukce základ bez bednění do rostlé zeminy z monolitického betonu tř. C 16/20</t>
  </si>
  <si>
    <t>1779781866</t>
  </si>
  <si>
    <t>0,3*0,3*0,1 "základ pro zásuvkový sloupek"</t>
  </si>
  <si>
    <t>0,45*0,4*0,1 "základ pro RE"</t>
  </si>
  <si>
    <t>460661111</t>
  </si>
  <si>
    <t>Kabelové lože z písku včetně podsypu, zhutnění a urovnání povrchu pro kabely nn bez zakrytí, šířky do 35 cm</t>
  </si>
  <si>
    <t>561257438</t>
  </si>
  <si>
    <t>460671113</t>
  </si>
  <si>
    <t>Výstražné prvky pro krytí kabelů včetně vyrovnání povrchu rýhy, rozvinutí a uložení fólie, šířky přes 25 do 35 cm</t>
  </si>
  <si>
    <t>622664542</t>
  </si>
  <si>
    <t>460791116</t>
  </si>
  <si>
    <t>Montáž trubek ochranných uložených volně do rýhy plastových tuhých, vnitřního průměru přes 133 do 172 mm</t>
  </si>
  <si>
    <t>-676274340</t>
  </si>
  <si>
    <t>10.036.447</t>
  </si>
  <si>
    <t xml:space="preserve">KOPOS Trubka 06160/2_BA pevná KOPOHALF ø160 rudá  3m</t>
  </si>
  <si>
    <t>-941090525</t>
  </si>
  <si>
    <t>18*1,05 "Přepočtené koeficientem množství</t>
  </si>
  <si>
    <t>460911122</t>
  </si>
  <si>
    <t>Očištění vybouraných prvků z vozovek a chodníků kostek nebo dlaždic od spojovacího materiálu s původní výplní spár kamenivem, s odklizením a uložením na vzdálenost 3 m dlaždic betonových tvarovaných nebo zámkových</t>
  </si>
  <si>
    <t>-981893181</t>
  </si>
  <si>
    <t>460921222</t>
  </si>
  <si>
    <t>Vyspravení krytu po překopech kladení dlažby pro pokládání kabelů, včetně rozprostření, urovnání a zhutnění podkladu a provedení lože z kameniva těženého z dlaždic betonových tvarovaných nebo zámkových</t>
  </si>
  <si>
    <t>-589131898</t>
  </si>
  <si>
    <t>460941111</t>
  </si>
  <si>
    <t>Vyplnění rýh vyplnění a omítnutí rýh ve stropech hloubky do 3 cm a šířky do 3 cm</t>
  </si>
  <si>
    <t>-1199777317</t>
  </si>
  <si>
    <t>460941115</t>
  </si>
  <si>
    <t>Vyplnění rýh vyplnění a omítnutí rýh ve stropech hloubky do 3 cm a šířky přes 10 do 15 cm</t>
  </si>
  <si>
    <t>1519686498</t>
  </si>
  <si>
    <t>460941211</t>
  </si>
  <si>
    <t>Vyplnění rýh vyplnění a omítnutí rýh ve stěnách hloubky do 3 cm a šířky do 3 cm</t>
  </si>
  <si>
    <t>766345583</t>
  </si>
  <si>
    <t>468021221</t>
  </si>
  <si>
    <t>Vytrhání dlažby včetně ručního rozebrání, vytřídění, odhozu na hromady nebo naložení na dopravní prostředek a očistění kostek nebo dlaždic z pískového podkladu z dlaždic zámkových, spáry nezalité</t>
  </si>
  <si>
    <t>-1922028738</t>
  </si>
  <si>
    <t>468094111</t>
  </si>
  <si>
    <t>Vyvrtání otvorů pro elektroinstalační krabice ve stěnách z cihel, hloubky do 6 cm</t>
  </si>
  <si>
    <t>88025071</t>
  </si>
  <si>
    <t>468094112</t>
  </si>
  <si>
    <t>Vyvrtání otvorů pro elektroinstalační krabice ve stěnách z cihel, hloubky přes 6 do 9 cm</t>
  </si>
  <si>
    <t>-1582260685</t>
  </si>
  <si>
    <t>468101115</t>
  </si>
  <si>
    <t>Vysekání rýh pro montáž trubek a kabelů v kamenných nebo betonových zdech hloubky do 3 cm a šířky přes 10 do 15 cm</t>
  </si>
  <si>
    <t>-2045730204</t>
  </si>
  <si>
    <t>468111111</t>
  </si>
  <si>
    <t>Frézování drážek pro vodiče ve stěnách z cihel, rozměru do 3x3 cm</t>
  </si>
  <si>
    <t>365542833</t>
  </si>
  <si>
    <t>468112111</t>
  </si>
  <si>
    <t>Frézování drážek pro vodiče ve stropech nebo klenbách z cihel, rozměru do 3x3 cm</t>
  </si>
  <si>
    <t>544815173</t>
  </si>
  <si>
    <t>469972111</t>
  </si>
  <si>
    <t>Odvoz suti a vybouraných hmot odvoz suti a vybouraných hmot do 1 km</t>
  </si>
  <si>
    <t>-1546543733</t>
  </si>
  <si>
    <t>469972121</t>
  </si>
  <si>
    <t>Odvoz suti a vybouraných hmot odvoz suti a vybouraných hmot Příplatek k ceně za každý další i započatý 1 km</t>
  </si>
  <si>
    <t>1237098006</t>
  </si>
  <si>
    <t>1,5*10 "Přepočtené koeficientem množství</t>
  </si>
  <si>
    <t>469973116</t>
  </si>
  <si>
    <t>Poplatek za uložení stavebního odpadu (skládkovné) na skládce směsného stavebního a demoličního zatříděného do Katalogu odpadů pod kódem 17 09 04</t>
  </si>
  <si>
    <t>-1316714638</t>
  </si>
  <si>
    <t>03 -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</si>
  <si>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</si>
  <si>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</si>
  <si>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</si>
  <si>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 - Ostatní</t>
  </si>
  <si>
    <t>733</t>
  </si>
  <si>
    <t>Ústřední vytápění - rozvodné potrubí</t>
  </si>
  <si>
    <t>733191913R</t>
  </si>
  <si>
    <t>Zaslepení potrubí 16x2</t>
  </si>
  <si>
    <t>-835430807</t>
  </si>
  <si>
    <t>733322301R</t>
  </si>
  <si>
    <t xml:space="preserve">Potrubí plastové Alpex Duo D 16x2,0 mm  vč.tvarovek</t>
  </si>
  <si>
    <t>-335381220</t>
  </si>
  <si>
    <t>733322302R</t>
  </si>
  <si>
    <t xml:space="preserve">Potrubí plastové Alpex Duo D 20x2,0 mm  vč.tvarovek</t>
  </si>
  <si>
    <t>-108543206</t>
  </si>
  <si>
    <t>733391101</t>
  </si>
  <si>
    <t>Zkouška těsnosti potrubí plastové D do 32x3,0</t>
  </si>
  <si>
    <t>1523519397</t>
  </si>
  <si>
    <t>12,0+30,0</t>
  </si>
  <si>
    <t>733811231</t>
  </si>
  <si>
    <t>Ochrana potrubí ústředního vytápění termoizolačními trubicemi z PE tl přes 9 do 13 mm DN do 22 mm</t>
  </si>
  <si>
    <t>-265108518</t>
  </si>
  <si>
    <t>998733101</t>
  </si>
  <si>
    <t>Přesun hmot tonážní pro rozvody potrubí v objektech v do 6 m</t>
  </si>
  <si>
    <t>-566619312</t>
  </si>
  <si>
    <t>734</t>
  </si>
  <si>
    <t>Ústřední vytápění - armatury</t>
  </si>
  <si>
    <t>734200821</t>
  </si>
  <si>
    <t>Demontáž armatury závitové se dvěma závity přes G 1/2 do G 1/2</t>
  </si>
  <si>
    <t>2032842880</t>
  </si>
  <si>
    <t>734209113</t>
  </si>
  <si>
    <t>Montáž armatury závitové s dvěma závity G 1/2</t>
  </si>
  <si>
    <t>110531706</t>
  </si>
  <si>
    <t>734221682</t>
  </si>
  <si>
    <t>Termostatická hlavice kapalinová PN 10 do 110°C otopných těles VK</t>
  </si>
  <si>
    <t>-1034742473</t>
  </si>
  <si>
    <t>734261417</t>
  </si>
  <si>
    <t>Šroubení regulační radiátorové rohové G 1/2 s vypouštěním</t>
  </si>
  <si>
    <t>-2074551333</t>
  </si>
  <si>
    <t>734292723</t>
  </si>
  <si>
    <t>Kohout kulový přímý G 1/2 PN 42 do 185°C vnitřní závit s vypouštěním</t>
  </si>
  <si>
    <t>82639027</t>
  </si>
  <si>
    <t>998734101</t>
  </si>
  <si>
    <t>Přesun hmot tonážní pro armatury v objektech v do 6 m</t>
  </si>
  <si>
    <t>-338438930</t>
  </si>
  <si>
    <t>735</t>
  </si>
  <si>
    <t>Ústřední vytápění - otopná tělesa</t>
  </si>
  <si>
    <t>735151821</t>
  </si>
  <si>
    <t>Demontáž otopného tělesa panelového dvouřadého dl do 1500 mm</t>
  </si>
  <si>
    <t>1468644191</t>
  </si>
  <si>
    <t>735152599</t>
  </si>
  <si>
    <t>Otopné těleso panelové VK dvoudeskové 2 přídavné přestupní plochy výška/délka 900/1200 mm výkon 2776 W</t>
  </si>
  <si>
    <t>888607358</t>
  </si>
  <si>
    <t>735159210</t>
  </si>
  <si>
    <t>Montáž otopných těles panelových dvouřadých dl do 1140 mm</t>
  </si>
  <si>
    <t>1053640304</t>
  </si>
  <si>
    <t>73549481R</t>
  </si>
  <si>
    <t>Vypuštění části systému, montáž a uvedení do provozu</t>
  </si>
  <si>
    <t>933341683</t>
  </si>
  <si>
    <t>73549482R</t>
  </si>
  <si>
    <t>Propláchnutí, tlakové, provozní a topné zkoušky</t>
  </si>
  <si>
    <t>-1855765580</t>
  </si>
  <si>
    <t>998735101</t>
  </si>
  <si>
    <t>Přesun hmot tonážní pro otopná tělesa v objektech v do 6 m</t>
  </si>
  <si>
    <t>-117346555</t>
  </si>
  <si>
    <t>OST</t>
  </si>
  <si>
    <t>Ostatní</t>
  </si>
  <si>
    <t>OST-11</t>
  </si>
  <si>
    <t>Zednická výpomoc (prostupy,hrubé začištění,odvoz a uložení suti vč.poplatků)</t>
  </si>
  <si>
    <t>512</t>
  </si>
  <si>
    <t>-1071672852</t>
  </si>
  <si>
    <t>OST-12</t>
  </si>
  <si>
    <t>Dokumentace pro kolaudaci</t>
  </si>
  <si>
    <t>-338458770</t>
  </si>
  <si>
    <t>04 - Vzduchotechnika</t>
  </si>
  <si>
    <t xml:space="preserve">    751-1 - VZT - Zařízení č.1 - garáže</t>
  </si>
  <si>
    <t>751-1</t>
  </si>
  <si>
    <t>VZT - Zařízení č.1 - garáže</t>
  </si>
  <si>
    <t>751133014</t>
  </si>
  <si>
    <t>Montáž ventilátoru diagonálního nízkotlakého potrubního nevýbušného D přes 300 mm</t>
  </si>
  <si>
    <t>-406925552</t>
  </si>
  <si>
    <t>D-1.01-01</t>
  </si>
  <si>
    <t>Ventilátor potrubní diagonální, vzduch. výkon: 1500m3/hod – tlak 150Pa, do potrubí o prům. 315 mm</t>
  </si>
  <si>
    <t>-1452679079</t>
  </si>
  <si>
    <t>D1.01-02</t>
  </si>
  <si>
    <t>Pružná manžeta pr.315mm</t>
  </si>
  <si>
    <t>-1160373297</t>
  </si>
  <si>
    <t>751344114</t>
  </si>
  <si>
    <t>Montáž tlumiče hluku pro kruhové potrubí D přes 300 do 400 mm</t>
  </si>
  <si>
    <t>275361353</t>
  </si>
  <si>
    <t>D1.01-03</t>
  </si>
  <si>
    <t>Tlumič hluku kruhový 315/900</t>
  </si>
  <si>
    <t>-1260722227</t>
  </si>
  <si>
    <t>751398051</t>
  </si>
  <si>
    <t>Montáž protidešťové žaluzie nebo žaluziové klapky na čtyřhranné potrubí do 0,150 m2</t>
  </si>
  <si>
    <t>-1671296851</t>
  </si>
  <si>
    <t>D1.01-06</t>
  </si>
  <si>
    <t>Protidešťová žaluzie 250x250, s pozedním rámem a sítí proti hmyzu</t>
  </si>
  <si>
    <t>-846300528</t>
  </si>
  <si>
    <t>751398052</t>
  </si>
  <si>
    <t>Montáž protidešťové žaluzie nebo žaluziové klapky na čtyřhranné potrubí přes 0,150 do 0,300 m2</t>
  </si>
  <si>
    <t>-1815055770</t>
  </si>
  <si>
    <t>D1.01-05</t>
  </si>
  <si>
    <t>Protidešťová žaluzie 500x500, s pozedním rámem a sítí proti ptactvu</t>
  </si>
  <si>
    <t>-1287454946</t>
  </si>
  <si>
    <t>751398103</t>
  </si>
  <si>
    <t>Montáž uzavírací klapky do kruhového potrubí bez příruby D přes 200 do 300 mm</t>
  </si>
  <si>
    <t>-2008068907</t>
  </si>
  <si>
    <t>D1.01-09</t>
  </si>
  <si>
    <t>Uzavírací klapka 250x250 mm s přípravou pro pohon</t>
  </si>
  <si>
    <t>-1772194833</t>
  </si>
  <si>
    <t>D1.01-10</t>
  </si>
  <si>
    <t>Klapkový pohon 230V, kroutící moment 2Nm, (O/Z) - mtž vč. dodávky</t>
  </si>
  <si>
    <t>-1351650159</t>
  </si>
  <si>
    <t>751510044R</t>
  </si>
  <si>
    <t>Vzduchotechnické potrubí z pozinkovaného plechu kruhové spirálně vinutá trouba bez příruby D přes 300 do 400 mm - tvarovka přechod 315/400mm osový - mtž vč. dodávky</t>
  </si>
  <si>
    <t>-677165218</t>
  </si>
  <si>
    <t>751511003</t>
  </si>
  <si>
    <t>Montáž potrubí plechového skupiny I čtyřhranného s přírubou tloušťky plechu 0,6 mm přes 0,03 do 0,07 m2</t>
  </si>
  <si>
    <t>1698038849</t>
  </si>
  <si>
    <t>D1.01-07</t>
  </si>
  <si>
    <t>Potrubí čtyřhranné sk. I, tl.0,6 mm, průřezu 0,03-0,07 m²</t>
  </si>
  <si>
    <t>737850357</t>
  </si>
  <si>
    <t>751514412</t>
  </si>
  <si>
    <t>Montáž přechodu osového nebo pravoúhlého do plechového potrubí čtyřhranného s přírubou přes 0,035 do 0,070 m2</t>
  </si>
  <si>
    <t>1312953829</t>
  </si>
  <si>
    <t>D1.01-08</t>
  </si>
  <si>
    <t>Potrubí čtyřhranné sk. I, tl.0,6 mm, redukce pr.315/400mm</t>
  </si>
  <si>
    <t>147547916</t>
  </si>
  <si>
    <t>751514681</t>
  </si>
  <si>
    <t>Montáž škrtící klapky nebo zpětné klapky do plechového potrubí kruhové bez příruby D přes 300 do 400 mm</t>
  </si>
  <si>
    <t>2142973473</t>
  </si>
  <si>
    <t>D1.01-04</t>
  </si>
  <si>
    <t>Zpětná klapka těsná (pr.315mm)</t>
  </si>
  <si>
    <t>1262833433</t>
  </si>
  <si>
    <t>D1.01-11</t>
  </si>
  <si>
    <t>Krycí sít 250x250 mm - mtž vč. dodávky</t>
  </si>
  <si>
    <t>1225185592</t>
  </si>
  <si>
    <t>DM1.01-13</t>
  </si>
  <si>
    <t>Tepelná kaučuková izolace , tl.10 mm - dodávka vč.montáže</t>
  </si>
  <si>
    <t>-1144935761</t>
  </si>
  <si>
    <t>998751201</t>
  </si>
  <si>
    <t>Přesun hmot procentní pro vzduchotechniku v objektech v do 12 m</t>
  </si>
  <si>
    <t>%</t>
  </si>
  <si>
    <t>1665062206</t>
  </si>
  <si>
    <t>OST1</t>
  </si>
  <si>
    <t>147840805</t>
  </si>
  <si>
    <t>OST02</t>
  </si>
  <si>
    <t>Doprava materiálu (na + uvnitř)</t>
  </si>
  <si>
    <t>-1678155059</t>
  </si>
  <si>
    <t>OST03</t>
  </si>
  <si>
    <t>Závěsný a spojovací materiál</t>
  </si>
  <si>
    <t>-1581480514</t>
  </si>
  <si>
    <t>OST05</t>
  </si>
  <si>
    <t>Protokoly a zkoušky, zaregulování a uvedení do provozu</t>
  </si>
  <si>
    <t>-834335270</t>
  </si>
  <si>
    <t>08 - Vedlejší náklady</t>
  </si>
  <si>
    <t>VRN - Vedlejší rozpočtové náklady</t>
  </si>
  <si>
    <t>VRN</t>
  </si>
  <si>
    <t>Vedlejší rozpočtové náklady</t>
  </si>
  <si>
    <t>0100000R1</t>
  </si>
  <si>
    <t>Výškové a polohové vytýčení všech inženýrských sítí na staveništi a jejich ověření u správců</t>
  </si>
  <si>
    <t>504925121</t>
  </si>
  <si>
    <t>0100000R2</t>
  </si>
  <si>
    <t>Vytýčení základních směrových a výškových bodů stavby</t>
  </si>
  <si>
    <t>1024</t>
  </si>
  <si>
    <t>1492368844</t>
  </si>
  <si>
    <t>0300010R1</t>
  </si>
  <si>
    <t>Zařízení staveniště - vybavení, zabezpečení, ohražení, připojení a spotřeba energií, zrušení</t>
  </si>
  <si>
    <t>-628889698</t>
  </si>
  <si>
    <t>Poznámka k položce:_x000d_
vč.uvedení terénu do původního stavu</t>
  </si>
  <si>
    <t>0300010R3</t>
  </si>
  <si>
    <t>Označení stavby cedulí, uvedení staveniště do původního stavu</t>
  </si>
  <si>
    <t>-481235811</t>
  </si>
  <si>
    <t>0132540R1</t>
  </si>
  <si>
    <t>Dokumentace skutečného provedení stavby</t>
  </si>
  <si>
    <t>1720006665</t>
  </si>
  <si>
    <t>0130000R2</t>
  </si>
  <si>
    <t>Dokumentace kotevních prvků kontaktního zateplení</t>
  </si>
  <si>
    <t>963713553</t>
  </si>
  <si>
    <t xml:space="preserve">Poznámka k položce:_x000d_
 </t>
  </si>
  <si>
    <t>0130000R1</t>
  </si>
  <si>
    <t>Dílenská dokumentace záchytného systému na střeše</t>
  </si>
  <si>
    <t>-983080468</t>
  </si>
  <si>
    <t>0600000R1</t>
  </si>
  <si>
    <t>Opatření proti zatečení do otevřené střechy nad rámec zaplachtování</t>
  </si>
  <si>
    <t>1470408653</t>
  </si>
  <si>
    <t>0450020R1</t>
  </si>
  <si>
    <t>Kompletační a koordinační činnost</t>
  </si>
  <si>
    <t>-1795399719</t>
  </si>
  <si>
    <t>0700000R1</t>
  </si>
  <si>
    <t>Provozní vlivy</t>
  </si>
  <si>
    <t>891319825</t>
  </si>
  <si>
    <t>0710020R1</t>
  </si>
  <si>
    <t>Provoz investora, třetích osob</t>
  </si>
  <si>
    <t>-1224596706</t>
  </si>
  <si>
    <t>0910000R2</t>
  </si>
  <si>
    <t>Dopravní opatření po dobu výstavby vč.projednání</t>
  </si>
  <si>
    <t>791654216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</si>
</sst>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4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SONA6964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Rozšíření parkovací kapacity pro RZP vozidlo v Ostrově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11. 3. 2025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Zdravotnická záchranná služba Karl.kraje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DPT s.r.o.Ostrov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Neubauerová Soňa, SK-Projekt Ostrov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'01 - Stavební část'!P153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Silnoproudá elektrot...'!J30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28">
        <v>0</v>
      </c>
      <c r="AT96" s="129">
        <f>ROUND(SUM(AV96:AW96),2)</f>
        <v>0</v>
      </c>
      <c r="AU96" s="130">
        <f>'02 - Silnoproudá elektrot...'!P122</f>
        <v>0</v>
      </c>
      <c r="AV96" s="129">
        <f>'02 - Silnoproudá elektrot...'!J33</f>
        <v>0</v>
      </c>
      <c r="AW96" s="129">
        <f>'02 - Silnoproudá elektrot...'!J34</f>
        <v>0</v>
      </c>
      <c r="AX96" s="129">
        <f>'02 - Silnoproudá elektrot...'!J35</f>
        <v>0</v>
      </c>
      <c r="AY96" s="129">
        <f>'02 - Silnoproudá elektrot...'!J36</f>
        <v>0</v>
      </c>
      <c r="AZ96" s="129">
        <f>'02 - Silnoproudá elektrot...'!F33</f>
        <v>0</v>
      </c>
      <c r="BA96" s="129">
        <f>'02 - Silnoproudá elektrot...'!F34</f>
        <v>0</v>
      </c>
      <c r="BB96" s="129">
        <f>'02 - Silnoproudá elektrot...'!F35</f>
        <v>0</v>
      </c>
      <c r="BC96" s="129">
        <f>'02 - Silnoproudá elektrot...'!F36</f>
        <v>0</v>
      </c>
      <c r="BD96" s="131">
        <f>'02 - Silnoproudá elektrot...'!F37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7" customFormat="1" ht="16.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Vytápění'!J30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82</v>
      </c>
      <c r="AR97" s="127"/>
      <c r="AS97" s="128">
        <v>0</v>
      </c>
      <c r="AT97" s="129">
        <f>ROUND(SUM(AV97:AW97),2)</f>
        <v>0</v>
      </c>
      <c r="AU97" s="130">
        <f>'03 - Vytápění'!P121</f>
        <v>0</v>
      </c>
      <c r="AV97" s="129">
        <f>'03 - Vytápění'!J33</f>
        <v>0</v>
      </c>
      <c r="AW97" s="129">
        <f>'03 - Vytápění'!J34</f>
        <v>0</v>
      </c>
      <c r="AX97" s="129">
        <f>'03 - Vytápění'!J35</f>
        <v>0</v>
      </c>
      <c r="AY97" s="129">
        <f>'03 - Vytápění'!J36</f>
        <v>0</v>
      </c>
      <c r="AZ97" s="129">
        <f>'03 - Vytápění'!F33</f>
        <v>0</v>
      </c>
      <c r="BA97" s="129">
        <f>'03 - Vytápění'!F34</f>
        <v>0</v>
      </c>
      <c r="BB97" s="129">
        <f>'03 - Vytápění'!F35</f>
        <v>0</v>
      </c>
      <c r="BC97" s="129">
        <f>'03 - Vytápění'!F36</f>
        <v>0</v>
      </c>
      <c r="BD97" s="131">
        <f>'03 - Vytápění'!F37</f>
        <v>0</v>
      </c>
      <c r="BE97" s="7"/>
      <c r="BT97" s="132" t="s">
        <v>83</v>
      </c>
      <c r="BV97" s="132" t="s">
        <v>77</v>
      </c>
      <c r="BW97" s="132" t="s">
        <v>91</v>
      </c>
      <c r="BX97" s="132" t="s">
        <v>5</v>
      </c>
      <c r="CL97" s="132" t="s">
        <v>1</v>
      </c>
      <c r="CM97" s="132" t="s">
        <v>85</v>
      </c>
    </row>
    <row r="98" s="7" customFormat="1" ht="16.5" customHeight="1">
      <c r="A98" s="120" t="s">
        <v>79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Vzduchotechnika'!J30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82</v>
      </c>
      <c r="AR98" s="127"/>
      <c r="AS98" s="128">
        <v>0</v>
      </c>
      <c r="AT98" s="129">
        <f>ROUND(SUM(AV98:AW98),2)</f>
        <v>0</v>
      </c>
      <c r="AU98" s="130">
        <f>'04 - Vzduchotechnika'!P119</f>
        <v>0</v>
      </c>
      <c r="AV98" s="129">
        <f>'04 - Vzduchotechnika'!J33</f>
        <v>0</v>
      </c>
      <c r="AW98" s="129">
        <f>'04 - Vzduchotechnika'!J34</f>
        <v>0</v>
      </c>
      <c r="AX98" s="129">
        <f>'04 - Vzduchotechnika'!J35</f>
        <v>0</v>
      </c>
      <c r="AY98" s="129">
        <f>'04 - Vzduchotechnika'!J36</f>
        <v>0</v>
      </c>
      <c r="AZ98" s="129">
        <f>'04 - Vzduchotechnika'!F33</f>
        <v>0</v>
      </c>
      <c r="BA98" s="129">
        <f>'04 - Vzduchotechnika'!F34</f>
        <v>0</v>
      </c>
      <c r="BB98" s="129">
        <f>'04 - Vzduchotechnika'!F35</f>
        <v>0</v>
      </c>
      <c r="BC98" s="129">
        <f>'04 - Vzduchotechnika'!F36</f>
        <v>0</v>
      </c>
      <c r="BD98" s="131">
        <f>'04 - Vzduchotechnika'!F37</f>
        <v>0</v>
      </c>
      <c r="BE98" s="7"/>
      <c r="BT98" s="132" t="s">
        <v>83</v>
      </c>
      <c r="BV98" s="132" t="s">
        <v>77</v>
      </c>
      <c r="BW98" s="132" t="s">
        <v>94</v>
      </c>
      <c r="BX98" s="132" t="s">
        <v>5</v>
      </c>
      <c r="CL98" s="132" t="s">
        <v>1</v>
      </c>
      <c r="CM98" s="132" t="s">
        <v>85</v>
      </c>
    </row>
    <row r="99" s="7" customFormat="1" ht="16.5" customHeight="1">
      <c r="A99" s="120" t="s">
        <v>79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'08 - Vedlejší náklady'!J30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82</v>
      </c>
      <c r="AR99" s="127"/>
      <c r="AS99" s="133">
        <v>0</v>
      </c>
      <c r="AT99" s="134">
        <f>ROUND(SUM(AV99:AW99),2)</f>
        <v>0</v>
      </c>
      <c r="AU99" s="135">
        <f>'08 - Vedlejší náklady'!P117</f>
        <v>0</v>
      </c>
      <c r="AV99" s="134">
        <f>'08 - Vedlejší náklady'!J33</f>
        <v>0</v>
      </c>
      <c r="AW99" s="134">
        <f>'08 - Vedlejší náklady'!J34</f>
        <v>0</v>
      </c>
      <c r="AX99" s="134">
        <f>'08 - Vedlejší náklady'!J35</f>
        <v>0</v>
      </c>
      <c r="AY99" s="134">
        <f>'08 - Vedlejší náklady'!J36</f>
        <v>0</v>
      </c>
      <c r="AZ99" s="134">
        <f>'08 - Vedlejší náklady'!F33</f>
        <v>0</v>
      </c>
      <c r="BA99" s="134">
        <f>'08 - Vedlejší náklady'!F34</f>
        <v>0</v>
      </c>
      <c r="BB99" s="134">
        <f>'08 - Vedlejší náklady'!F35</f>
        <v>0</v>
      </c>
      <c r="BC99" s="134">
        <f>'08 - Vedlejší náklady'!F36</f>
        <v>0</v>
      </c>
      <c r="BD99" s="136">
        <f>'08 - Vedlejší náklady'!F37</f>
        <v>0</v>
      </c>
      <c r="BE99" s="7"/>
      <c r="BT99" s="132" t="s">
        <v>83</v>
      </c>
      <c r="BV99" s="132" t="s">
        <v>77</v>
      </c>
      <c r="BW99" s="132" t="s">
        <v>97</v>
      </c>
      <c r="BX99" s="132" t="s">
        <v>5</v>
      </c>
      <c r="CL99" s="132" t="s">
        <v>1</v>
      </c>
      <c r="CM99" s="132" t="s">
        <v>85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S9T8XdDnJx8Xenls0hEj1xd7DfVrn60/V8KsmVovA47TNaTojL3hJgIabhuFNtCh/Y9DKfvnrHf8ojY+6mYaNQ==" hashValue="I1OjKD6EWbcioD435m+sTDEo9FjTbvjOR2l761BnoGheE2S6G02gpkY5XH6twJpN2o6jrRnog5Zq4ZQV2uRwww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Silnoproudá elektrot...'!C2" display="/"/>
    <hyperlink ref="A97" location="'03 - Vytápění'!C2" display="/"/>
    <hyperlink ref="A98" location="'04 - Vzduchotechnika'!C2" display="/"/>
    <hyperlink ref="A99" location="'08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Rozšíření parkovací kapacity pro RZP vozidlo v Ostrově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11. 3. 2025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ROUND(J153,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ROUND((SUM(BE153:BE847)),  2)</f>
        <v>0</v>
      </c>
      <c r="G33" s="39"/>
      <c r="H33" s="39"/>
      <c r="I33" s="156">
        <v>0.20999999999999999</v>
      </c>
      <c r="J33" s="155">
        <f>ROUND(((SUM(BE153:BE847))*I33),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ROUND((SUM(BF153:BF847)),  2)</f>
        <v>0</v>
      </c>
      <c r="G34" s="39"/>
      <c r="H34" s="39"/>
      <c r="I34" s="156">
        <v>0.12</v>
      </c>
      <c r="J34" s="155">
        <f>ROUND(((SUM(BF153:BF847))*I34),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ROUND((SUM(BG153:BG847)),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ROUND((SUM(BH153:BH847)),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ROUND((SUM(BI153:BI847)),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Rozšíření parkovací kapacity pro RZP vozidlo v Ostrově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11. 3. 2025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Zdravotnická záchranná služba Karl.kraje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J153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106</v>
      </c>
      <c r="E97" s="183"/>
      <c r="F97" s="183"/>
      <c r="G97" s="183"/>
      <c r="H97" s="183"/>
      <c r="I97" s="183"/>
      <c r="J97" s="184">
        <f>J154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107</v>
      </c>
      <c r="E98" s="189"/>
      <c r="F98" s="189"/>
      <c r="G98" s="189"/>
      <c r="H98" s="189"/>
      <c r="I98" s="189"/>
      <c r="J98" s="190">
        <f>J155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108</v>
      </c>
      <c r="E99" s="189"/>
      <c r="F99" s="189"/>
      <c r="G99" s="189"/>
      <c r="H99" s="189"/>
      <c r="I99" s="189"/>
      <c r="J99" s="190">
        <f>J202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109</v>
      </c>
      <c r="E100" s="189"/>
      <c r="F100" s="189"/>
      <c r="G100" s="189"/>
      <c r="H100" s="189"/>
      <c r="I100" s="189"/>
      <c r="J100" s="190">
        <f>J211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110</v>
      </c>
      <c r="E101" s="189"/>
      <c r="F101" s="189"/>
      <c r="G101" s="189"/>
      <c r="H101" s="189"/>
      <c r="I101" s="189"/>
      <c r="J101" s="190">
        <f>J250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111</v>
      </c>
      <c r="E102" s="189"/>
      <c r="F102" s="189"/>
      <c r="G102" s="189"/>
      <c r="H102" s="189"/>
      <c r="I102" s="189"/>
      <c r="J102" s="190">
        <f>J257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112</v>
      </c>
      <c r="E103" s="189"/>
      <c r="F103" s="189"/>
      <c r="G103" s="189"/>
      <c r="H103" s="189"/>
      <c r="I103" s="189"/>
      <c r="J103" s="190">
        <f>J266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113</v>
      </c>
      <c r="E104" s="189"/>
      <c r="F104" s="189"/>
      <c r="G104" s="189"/>
      <c r="H104" s="189"/>
      <c r="I104" s="189"/>
      <c r="J104" s="190">
        <f>J284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114</v>
      </c>
      <c r="E105" s="189"/>
      <c r="F105" s="189"/>
      <c r="G105" s="189"/>
      <c r="H105" s="189"/>
      <c r="I105" s="189"/>
      <c r="J105" s="190">
        <f>J307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115</v>
      </c>
      <c r="E106" s="189"/>
      <c r="F106" s="189"/>
      <c r="G106" s="189"/>
      <c r="H106" s="189"/>
      <c r="I106" s="189"/>
      <c r="J106" s="190">
        <f>J316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116</v>
      </c>
      <c r="E107" s="189"/>
      <c r="F107" s="189"/>
      <c r="G107" s="189"/>
      <c r="H107" s="189"/>
      <c r="I107" s="189"/>
      <c r="J107" s="190">
        <f>J379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117</v>
      </c>
      <c r="E108" s="189"/>
      <c r="F108" s="189"/>
      <c r="G108" s="189"/>
      <c r="H108" s="189"/>
      <c r="I108" s="189"/>
      <c r="J108" s="190">
        <f>J395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118</v>
      </c>
      <c r="E109" s="189"/>
      <c r="F109" s="189"/>
      <c r="G109" s="189"/>
      <c r="H109" s="189"/>
      <c r="I109" s="189"/>
      <c r="J109" s="190">
        <f>J408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119</v>
      </c>
      <c r="E110" s="189"/>
      <c r="F110" s="189"/>
      <c r="G110" s="189"/>
      <c r="H110" s="189"/>
      <c r="I110" s="189"/>
      <c r="J110" s="190">
        <f>J410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120</v>
      </c>
      <c r="E111" s="189"/>
      <c r="F111" s="189"/>
      <c r="G111" s="189"/>
      <c r="H111" s="189"/>
      <c r="I111" s="189"/>
      <c r="J111" s="190">
        <f>J421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121</v>
      </c>
      <c r="E112" s="189"/>
      <c r="F112" s="189"/>
      <c r="G112" s="189"/>
      <c r="H112" s="189"/>
      <c r="I112" s="189"/>
      <c r="J112" s="190">
        <f>J430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122</v>
      </c>
      <c r="E113" s="189"/>
      <c r="F113" s="189"/>
      <c r="G113" s="189"/>
      <c r="H113" s="189"/>
      <c r="I113" s="189"/>
      <c r="J113" s="190">
        <f>J450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123</v>
      </c>
      <c r="E114" s="189"/>
      <c r="F114" s="189"/>
      <c r="G114" s="189"/>
      <c r="H114" s="189"/>
      <c r="I114" s="189"/>
      <c r="J114" s="190">
        <f>J457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124</v>
      </c>
      <c r="E115" s="189"/>
      <c r="F115" s="189"/>
      <c r="G115" s="189"/>
      <c r="H115" s="189"/>
      <c r="I115" s="189"/>
      <c r="J115" s="190">
        <f>J464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125</v>
      </c>
      <c r="E116" s="189"/>
      <c r="F116" s="189"/>
      <c r="G116" s="189"/>
      <c r="H116" s="189"/>
      <c r="I116" s="189"/>
      <c r="J116" s="190">
        <f>J466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126</v>
      </c>
      <c r="E117" s="189"/>
      <c r="F117" s="189"/>
      <c r="G117" s="189"/>
      <c r="H117" s="189"/>
      <c r="I117" s="189"/>
      <c r="J117" s="190">
        <f>J506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127</v>
      </c>
      <c r="E118" s="189"/>
      <c r="F118" s="189"/>
      <c r="G118" s="189"/>
      <c r="H118" s="189"/>
      <c r="I118" s="189"/>
      <c r="J118" s="190">
        <f>J537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128</v>
      </c>
      <c r="E119" s="189"/>
      <c r="F119" s="189"/>
      <c r="G119" s="189"/>
      <c r="H119" s="189"/>
      <c r="I119" s="189"/>
      <c r="J119" s="190">
        <f>J540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0"/>
      <c r="C120" s="181"/>
      <c r="D120" s="182" t="s">
        <v>129</v>
      </c>
      <c r="E120" s="183"/>
      <c r="F120" s="183"/>
      <c r="G120" s="183"/>
      <c r="H120" s="183"/>
      <c r="I120" s="183"/>
      <c r="J120" s="184">
        <f>J551</f>
        <v>0</v>
      </c>
      <c r="K120" s="181"/>
      <c r="L120" s="18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6"/>
      <c r="C121" s="187"/>
      <c r="D121" s="188" t="s">
        <v>130</v>
      </c>
      <c r="E121" s="189"/>
      <c r="F121" s="189"/>
      <c r="G121" s="189"/>
      <c r="H121" s="189"/>
      <c r="I121" s="189"/>
      <c r="J121" s="190">
        <f>J552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131</v>
      </c>
      <c r="E122" s="189"/>
      <c r="F122" s="189"/>
      <c r="G122" s="189"/>
      <c r="H122" s="189"/>
      <c r="I122" s="189"/>
      <c r="J122" s="190">
        <f>J573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6"/>
      <c r="C123" s="187"/>
      <c r="D123" s="188" t="s">
        <v>132</v>
      </c>
      <c r="E123" s="189"/>
      <c r="F123" s="189"/>
      <c r="G123" s="189"/>
      <c r="H123" s="189"/>
      <c r="I123" s="189"/>
      <c r="J123" s="190">
        <f>J601</f>
        <v>0</v>
      </c>
      <c r="K123" s="187"/>
      <c r="L123" s="19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6"/>
      <c r="C124" s="187"/>
      <c r="D124" s="188" t="s">
        <v>133</v>
      </c>
      <c r="E124" s="189"/>
      <c r="F124" s="189"/>
      <c r="G124" s="189"/>
      <c r="H124" s="189"/>
      <c r="I124" s="189"/>
      <c r="J124" s="190">
        <f>J632</f>
        <v>0</v>
      </c>
      <c r="K124" s="187"/>
      <c r="L124" s="19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6"/>
      <c r="C125" s="187"/>
      <c r="D125" s="188" t="s">
        <v>134</v>
      </c>
      <c r="E125" s="189"/>
      <c r="F125" s="189"/>
      <c r="G125" s="189"/>
      <c r="H125" s="189"/>
      <c r="I125" s="189"/>
      <c r="J125" s="190">
        <f>J647</f>
        <v>0</v>
      </c>
      <c r="K125" s="187"/>
      <c r="L125" s="19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6"/>
      <c r="C126" s="187"/>
      <c r="D126" s="188" t="s">
        <v>135</v>
      </c>
      <c r="E126" s="189"/>
      <c r="F126" s="189"/>
      <c r="G126" s="189"/>
      <c r="H126" s="189"/>
      <c r="I126" s="189"/>
      <c r="J126" s="190">
        <f>J722</f>
        <v>0</v>
      </c>
      <c r="K126" s="187"/>
      <c r="L126" s="19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86"/>
      <c r="C127" s="187"/>
      <c r="D127" s="188" t="s">
        <v>136</v>
      </c>
      <c r="E127" s="189"/>
      <c r="F127" s="189"/>
      <c r="G127" s="189"/>
      <c r="H127" s="189"/>
      <c r="I127" s="189"/>
      <c r="J127" s="190">
        <f>J733</f>
        <v>0</v>
      </c>
      <c r="K127" s="187"/>
      <c r="L127" s="19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86"/>
      <c r="C128" s="187"/>
      <c r="D128" s="188" t="s">
        <v>137</v>
      </c>
      <c r="E128" s="189"/>
      <c r="F128" s="189"/>
      <c r="G128" s="189"/>
      <c r="H128" s="189"/>
      <c r="I128" s="189"/>
      <c r="J128" s="190">
        <f>J785</f>
        <v>0</v>
      </c>
      <c r="K128" s="187"/>
      <c r="L128" s="19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86"/>
      <c r="C129" s="187"/>
      <c r="D129" s="188" t="s">
        <v>138</v>
      </c>
      <c r="E129" s="189"/>
      <c r="F129" s="189"/>
      <c r="G129" s="189"/>
      <c r="H129" s="189"/>
      <c r="I129" s="189"/>
      <c r="J129" s="190">
        <f>J790</f>
        <v>0</v>
      </c>
      <c r="K129" s="187"/>
      <c r="L129" s="19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86"/>
      <c r="C130" s="187"/>
      <c r="D130" s="188" t="s">
        <v>139</v>
      </c>
      <c r="E130" s="189"/>
      <c r="F130" s="189"/>
      <c r="G130" s="189"/>
      <c r="H130" s="189"/>
      <c r="I130" s="189"/>
      <c r="J130" s="190">
        <f>J801</f>
        <v>0</v>
      </c>
      <c r="K130" s="187"/>
      <c r="L130" s="19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86"/>
      <c r="C131" s="187"/>
      <c r="D131" s="188" t="s">
        <v>140</v>
      </c>
      <c r="E131" s="189"/>
      <c r="F131" s="189"/>
      <c r="G131" s="189"/>
      <c r="H131" s="189"/>
      <c r="I131" s="189"/>
      <c r="J131" s="190">
        <f>J805</f>
        <v>0</v>
      </c>
      <c r="K131" s="187"/>
      <c r="L131" s="19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9.92" customHeight="1">
      <c r="A132" s="10"/>
      <c r="B132" s="186"/>
      <c r="C132" s="187"/>
      <c r="D132" s="188" t="s">
        <v>141</v>
      </c>
      <c r="E132" s="189"/>
      <c r="F132" s="189"/>
      <c r="G132" s="189"/>
      <c r="H132" s="189"/>
      <c r="I132" s="189"/>
      <c r="J132" s="190">
        <f>J818</f>
        <v>0</v>
      </c>
      <c r="K132" s="187"/>
      <c r="L132" s="191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9.92" customHeight="1">
      <c r="A133" s="10"/>
      <c r="B133" s="186"/>
      <c r="C133" s="187"/>
      <c r="D133" s="188" t="s">
        <v>142</v>
      </c>
      <c r="E133" s="189"/>
      <c r="F133" s="189"/>
      <c r="G133" s="189"/>
      <c r="H133" s="189"/>
      <c r="I133" s="189"/>
      <c r="J133" s="190">
        <f>J831</f>
        <v>0</v>
      </c>
      <c r="K133" s="187"/>
      <c r="L133" s="19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2" customFormat="1" ht="21.84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67"/>
      <c r="C135" s="68"/>
      <c r="D135" s="68"/>
      <c r="E135" s="68"/>
      <c r="F135" s="68"/>
      <c r="G135" s="68"/>
      <c r="H135" s="68"/>
      <c r="I135" s="68"/>
      <c r="J135" s="68"/>
      <c r="K135" s="68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9" s="2" customFormat="1" ht="6.96" customHeight="1">
      <c r="A139" s="39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24.96" customHeight="1">
      <c r="A140" s="39"/>
      <c r="B140" s="40"/>
      <c r="C140" s="24" t="s">
        <v>143</v>
      </c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6.96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2" customHeight="1">
      <c r="A142" s="39"/>
      <c r="B142" s="40"/>
      <c r="C142" s="33" t="s">
        <v>15</v>
      </c>
      <c r="D142" s="41"/>
      <c r="E142" s="41"/>
      <c r="F142" s="41"/>
      <c r="G142" s="41"/>
      <c r="H142" s="41"/>
      <c r="I142" s="41"/>
      <c r="J142" s="41"/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6.5" customHeight="1">
      <c r="A143" s="39"/>
      <c r="B143" s="40"/>
      <c r="C143" s="41"/>
      <c r="D143" s="41"/>
      <c r="E143" s="175" t="str">
        <f>E7</f>
        <v>Rozšíření parkovací kapacity pro RZP vozidlo v Ostrově</v>
      </c>
      <c r="F143" s="33"/>
      <c r="G143" s="33"/>
      <c r="H143" s="33"/>
      <c r="I143" s="41"/>
      <c r="J143" s="41"/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2" customHeight="1">
      <c r="A144" s="39"/>
      <c r="B144" s="40"/>
      <c r="C144" s="33" t="s">
        <v>99</v>
      </c>
      <c r="D144" s="41"/>
      <c r="E144" s="41"/>
      <c r="F144" s="41"/>
      <c r="G144" s="41"/>
      <c r="H144" s="41"/>
      <c r="I144" s="41"/>
      <c r="J144" s="41"/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16.5" customHeight="1">
      <c r="A145" s="39"/>
      <c r="B145" s="40"/>
      <c r="C145" s="41"/>
      <c r="D145" s="41"/>
      <c r="E145" s="77" t="str">
        <f>E9</f>
        <v>01 - Stavební část</v>
      </c>
      <c r="F145" s="41"/>
      <c r="G145" s="41"/>
      <c r="H145" s="41"/>
      <c r="I145" s="41"/>
      <c r="J145" s="41"/>
      <c r="K145" s="41"/>
      <c r="L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6.96" customHeight="1">
      <c r="A146" s="39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12" customHeight="1">
      <c r="A147" s="39"/>
      <c r="B147" s="40"/>
      <c r="C147" s="33" t="s">
        <v>19</v>
      </c>
      <c r="D147" s="41"/>
      <c r="E147" s="41"/>
      <c r="F147" s="28" t="str">
        <f>F12</f>
        <v xml:space="preserve"> </v>
      </c>
      <c r="G147" s="41"/>
      <c r="H147" s="41"/>
      <c r="I147" s="33" t="s">
        <v>21</v>
      </c>
      <c r="J147" s="80" t="str">
        <f>IF(J12="","",J12)</f>
        <v>11. 3. 2025</v>
      </c>
      <c r="K147" s="41"/>
      <c r="L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2" customFormat="1" ht="6.96" customHeight="1">
      <c r="A148" s="39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64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="2" customFormat="1" ht="15.15" customHeight="1">
      <c r="A149" s="39"/>
      <c r="B149" s="40"/>
      <c r="C149" s="33" t="s">
        <v>23</v>
      </c>
      <c r="D149" s="41"/>
      <c r="E149" s="41"/>
      <c r="F149" s="28" t="str">
        <f>E15</f>
        <v>Zdravotnická záchranná služba Karl.kraje</v>
      </c>
      <c r="G149" s="41"/>
      <c r="H149" s="41"/>
      <c r="I149" s="33" t="s">
        <v>29</v>
      </c>
      <c r="J149" s="37" t="str">
        <f>E21</f>
        <v>DPT s.r.o.Ostrov</v>
      </c>
      <c r="K149" s="41"/>
      <c r="L149" s="64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="2" customFormat="1" ht="25.65" customHeight="1">
      <c r="A150" s="39"/>
      <c r="B150" s="40"/>
      <c r="C150" s="33" t="s">
        <v>27</v>
      </c>
      <c r="D150" s="41"/>
      <c r="E150" s="41"/>
      <c r="F150" s="28" t="str">
        <f>IF(E18="","",E18)</f>
        <v>Vyplň údaj</v>
      </c>
      <c r="G150" s="41"/>
      <c r="H150" s="41"/>
      <c r="I150" s="33" t="s">
        <v>32</v>
      </c>
      <c r="J150" s="37" t="str">
        <f>E24</f>
        <v>Neubauerová Soňa, SK-Projekt Ostrov</v>
      </c>
      <c r="K150" s="41"/>
      <c r="L150" s="64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="2" customFormat="1" ht="10.32" customHeight="1">
      <c r="A151" s="39"/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64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="11" customFormat="1" ht="29.28" customHeight="1">
      <c r="A152" s="192"/>
      <c r="B152" s="193"/>
      <c r="C152" s="194" t="s">
        <v>144</v>
      </c>
      <c r="D152" s="195" t="s">
        <v>60</v>
      </c>
      <c r="E152" s="195" t="s">
        <v>56</v>
      </c>
      <c r="F152" s="195" t="s">
        <v>57</v>
      </c>
      <c r="G152" s="195" t="s">
        <v>145</v>
      </c>
      <c r="H152" s="195" t="s">
        <v>146</v>
      </c>
      <c r="I152" s="195" t="s">
        <v>147</v>
      </c>
      <c r="J152" s="196" t="s">
        <v>103</v>
      </c>
      <c r="K152" s="197" t="s">
        <v>148</v>
      </c>
      <c r="L152" s="198"/>
      <c r="M152" s="101" t="s">
        <v>1</v>
      </c>
      <c r="N152" s="102" t="s">
        <v>39</v>
      </c>
      <c r="O152" s="102" t="s">
        <v>149</v>
      </c>
      <c r="P152" s="102" t="s">
        <v>150</v>
      </c>
      <c r="Q152" s="102" t="s">
        <v>151</v>
      </c>
      <c r="R152" s="102" t="s">
        <v>152</v>
      </c>
      <c r="S152" s="102" t="s">
        <v>153</v>
      </c>
      <c r="T152" s="103" t="s">
        <v>154</v>
      </c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</row>
    <row r="153" s="2" customFormat="1" ht="22.8" customHeight="1">
      <c r="A153" s="39"/>
      <c r="B153" s="40"/>
      <c r="C153" s="108" t="s">
        <v>155</v>
      </c>
      <c r="D153" s="41"/>
      <c r="E153" s="41"/>
      <c r="F153" s="41"/>
      <c r="G153" s="41"/>
      <c r="H153" s="41"/>
      <c r="I153" s="41"/>
      <c r="J153" s="199">
        <f>BK153</f>
        <v>0</v>
      </c>
      <c r="K153" s="41"/>
      <c r="L153" s="45"/>
      <c r="M153" s="104"/>
      <c r="N153" s="200"/>
      <c r="O153" s="105"/>
      <c r="P153" s="201">
        <f>P154+P551</f>
        <v>0</v>
      </c>
      <c r="Q153" s="105"/>
      <c r="R153" s="201">
        <f>R154+R551</f>
        <v>89.714881899999995</v>
      </c>
      <c r="S153" s="105"/>
      <c r="T153" s="202">
        <f>T154+T551</f>
        <v>12.037240000000001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74</v>
      </c>
      <c r="AU153" s="18" t="s">
        <v>105</v>
      </c>
      <c r="BK153" s="203">
        <f>BK154+BK551</f>
        <v>0</v>
      </c>
    </row>
    <row r="154" s="12" customFormat="1" ht="25.92" customHeight="1">
      <c r="A154" s="12"/>
      <c r="B154" s="204"/>
      <c r="C154" s="205"/>
      <c r="D154" s="206" t="s">
        <v>74</v>
      </c>
      <c r="E154" s="207" t="s">
        <v>156</v>
      </c>
      <c r="F154" s="207" t="s">
        <v>157</v>
      </c>
      <c r="G154" s="205"/>
      <c r="H154" s="205"/>
      <c r="I154" s="208"/>
      <c r="J154" s="209">
        <f>BK154</f>
        <v>0</v>
      </c>
      <c r="K154" s="205"/>
      <c r="L154" s="210"/>
      <c r="M154" s="211"/>
      <c r="N154" s="212"/>
      <c r="O154" s="212"/>
      <c r="P154" s="213">
        <f>P155+P202+P211+P250+P257+P266+P284+P307+P316+P379+P395+P408+P410+P421+P430+P450+P457+P464+P466+P506+P537+P540</f>
        <v>0</v>
      </c>
      <c r="Q154" s="212"/>
      <c r="R154" s="213">
        <f>R155+R202+R211+R250+R257+R266+R284+R307+R316+R379+R395+R408+R410+R421+R430+R450+R457+R464+R466+R506+R537+R540</f>
        <v>82.891582700000001</v>
      </c>
      <c r="S154" s="212"/>
      <c r="T154" s="214">
        <f>T155+T202+T211+T250+T257+T266+T284+T307+T316+T379+T395+T408+T410+T421+T430+T450+T457+T464+T466+T506+T537+T540</f>
        <v>11.256460000000001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83</v>
      </c>
      <c r="AT154" s="216" t="s">
        <v>74</v>
      </c>
      <c r="AU154" s="216" t="s">
        <v>75</v>
      </c>
      <c r="AY154" s="215" t="s">
        <v>158</v>
      </c>
      <c r="BK154" s="217">
        <f>BK155+BK202+BK211+BK250+BK257+BK266+BK284+BK307+BK316+BK379+BK395+BK408+BK410+BK421+BK430+BK450+BK457+BK464+BK466+BK506+BK537+BK540</f>
        <v>0</v>
      </c>
    </row>
    <row r="155" s="12" customFormat="1" ht="22.8" customHeight="1">
      <c r="A155" s="12"/>
      <c r="B155" s="204"/>
      <c r="C155" s="205"/>
      <c r="D155" s="206" t="s">
        <v>74</v>
      </c>
      <c r="E155" s="218" t="s">
        <v>83</v>
      </c>
      <c r="F155" s="218" t="s">
        <v>159</v>
      </c>
      <c r="G155" s="205"/>
      <c r="H155" s="205"/>
      <c r="I155" s="208"/>
      <c r="J155" s="219">
        <f>BK155</f>
        <v>0</v>
      </c>
      <c r="K155" s="205"/>
      <c r="L155" s="210"/>
      <c r="M155" s="211"/>
      <c r="N155" s="212"/>
      <c r="O155" s="212"/>
      <c r="P155" s="213">
        <f>SUM(P156:P201)</f>
        <v>0</v>
      </c>
      <c r="Q155" s="212"/>
      <c r="R155" s="213">
        <f>SUM(R156:R201)</f>
        <v>0.37847999999999993</v>
      </c>
      <c r="S155" s="212"/>
      <c r="T155" s="214">
        <f>SUM(T156:T201)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5" t="s">
        <v>83</v>
      </c>
      <c r="AT155" s="216" t="s">
        <v>74</v>
      </c>
      <c r="AU155" s="216" t="s">
        <v>83</v>
      </c>
      <c r="AY155" s="215" t="s">
        <v>158</v>
      </c>
      <c r="BK155" s="217">
        <f>SUM(BK156:BK201)</f>
        <v>0</v>
      </c>
    </row>
    <row r="156" s="2" customFormat="1" ht="16.5" customHeight="1">
      <c r="A156" s="39"/>
      <c r="B156" s="40"/>
      <c r="C156" s="220" t="s">
        <v>83</v>
      </c>
      <c r="D156" s="220" t="s">
        <v>160</v>
      </c>
      <c r="E156" s="221" t="s">
        <v>161</v>
      </c>
      <c r="F156" s="222" t="s">
        <v>162</v>
      </c>
      <c r="G156" s="223" t="s">
        <v>163</v>
      </c>
      <c r="H156" s="224">
        <v>1</v>
      </c>
      <c r="I156" s="225"/>
      <c r="J156" s="224">
        <f>ROUND(I156*H156,2)</f>
        <v>0</v>
      </c>
      <c r="K156" s="226"/>
      <c r="L156" s="45"/>
      <c r="M156" s="227" t="s">
        <v>1</v>
      </c>
      <c r="N156" s="228" t="s">
        <v>40</v>
      </c>
      <c r="O156" s="92"/>
      <c r="P156" s="229">
        <f>O156*H156</f>
        <v>0</v>
      </c>
      <c r="Q156" s="229">
        <v>3.0000000000000001E-05</v>
      </c>
      <c r="R156" s="229">
        <f>Q156*H156</f>
        <v>3.0000000000000001E-05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164</v>
      </c>
      <c r="AT156" s="231" t="s">
        <v>160</v>
      </c>
      <c r="AU156" s="231" t="s">
        <v>85</v>
      </c>
      <c r="AY156" s="18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164</v>
      </c>
      <c r="BM156" s="231" t="s">
        <v>165</v>
      </c>
    </row>
    <row r="157" s="2" customFormat="1" ht="33" customHeight="1">
      <c r="A157" s="39"/>
      <c r="B157" s="40"/>
      <c r="C157" s="220" t="s">
        <v>85</v>
      </c>
      <c r="D157" s="220" t="s">
        <v>160</v>
      </c>
      <c r="E157" s="221" t="s">
        <v>166</v>
      </c>
      <c r="F157" s="222" t="s">
        <v>167</v>
      </c>
      <c r="G157" s="223" t="s">
        <v>168</v>
      </c>
      <c r="H157" s="224">
        <v>30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164</v>
      </c>
      <c r="AT157" s="231" t="s">
        <v>160</v>
      </c>
      <c r="AU157" s="231" t="s">
        <v>85</v>
      </c>
      <c r="AY157" s="18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164</v>
      </c>
      <c r="BM157" s="231" t="s">
        <v>169</v>
      </c>
    </row>
    <row r="158" s="13" customFormat="1">
      <c r="A158" s="13"/>
      <c r="B158" s="233"/>
      <c r="C158" s="234"/>
      <c r="D158" s="235" t="s">
        <v>170</v>
      </c>
      <c r="E158" s="236" t="s">
        <v>1</v>
      </c>
      <c r="F158" s="237" t="s">
        <v>171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170</v>
      </c>
      <c r="AU158" s="243" t="s">
        <v>85</v>
      </c>
      <c r="AV158" s="13" t="s">
        <v>83</v>
      </c>
      <c r="AW158" s="13" t="s">
        <v>31</v>
      </c>
      <c r="AX158" s="13" t="s">
        <v>75</v>
      </c>
      <c r="AY158" s="243" t="s">
        <v>158</v>
      </c>
    </row>
    <row r="159" s="13" customFormat="1">
      <c r="A159" s="13"/>
      <c r="B159" s="233"/>
      <c r="C159" s="234"/>
      <c r="D159" s="235" t="s">
        <v>170</v>
      </c>
      <c r="E159" s="236" t="s">
        <v>1</v>
      </c>
      <c r="F159" s="237" t="s">
        <v>172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170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158</v>
      </c>
    </row>
    <row r="160" s="14" customFormat="1">
      <c r="A160" s="14"/>
      <c r="B160" s="244"/>
      <c r="C160" s="245"/>
      <c r="D160" s="235" t="s">
        <v>170</v>
      </c>
      <c r="E160" s="246" t="s">
        <v>1</v>
      </c>
      <c r="F160" s="247" t="s">
        <v>173</v>
      </c>
      <c r="G160" s="245"/>
      <c r="H160" s="248">
        <v>4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170</v>
      </c>
      <c r="AU160" s="254" t="s">
        <v>85</v>
      </c>
      <c r="AV160" s="14" t="s">
        <v>85</v>
      </c>
      <c r="AW160" s="14" t="s">
        <v>31</v>
      </c>
      <c r="AX160" s="14" t="s">
        <v>75</v>
      </c>
      <c r="AY160" s="254" t="s">
        <v>158</v>
      </c>
    </row>
    <row r="161" s="13" customFormat="1">
      <c r="A161" s="13"/>
      <c r="B161" s="233"/>
      <c r="C161" s="234"/>
      <c r="D161" s="235" t="s">
        <v>170</v>
      </c>
      <c r="E161" s="236" t="s">
        <v>1</v>
      </c>
      <c r="F161" s="237" t="s">
        <v>174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170</v>
      </c>
      <c r="AU161" s="243" t="s">
        <v>85</v>
      </c>
      <c r="AV161" s="13" t="s">
        <v>83</v>
      </c>
      <c r="AW161" s="13" t="s">
        <v>31</v>
      </c>
      <c r="AX161" s="13" t="s">
        <v>75</v>
      </c>
      <c r="AY161" s="243" t="s">
        <v>158</v>
      </c>
    </row>
    <row r="162" s="14" customFormat="1">
      <c r="A162" s="14"/>
      <c r="B162" s="244"/>
      <c r="C162" s="245"/>
      <c r="D162" s="235" t="s">
        <v>170</v>
      </c>
      <c r="E162" s="246" t="s">
        <v>1</v>
      </c>
      <c r="F162" s="247" t="s">
        <v>175</v>
      </c>
      <c r="G162" s="245"/>
      <c r="H162" s="248">
        <v>26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170</v>
      </c>
      <c r="AU162" s="254" t="s">
        <v>85</v>
      </c>
      <c r="AV162" s="14" t="s">
        <v>85</v>
      </c>
      <c r="AW162" s="14" t="s">
        <v>31</v>
      </c>
      <c r="AX162" s="14" t="s">
        <v>75</v>
      </c>
      <c r="AY162" s="254" t="s">
        <v>158</v>
      </c>
    </row>
    <row r="163" s="15" customFormat="1">
      <c r="A163" s="15"/>
      <c r="B163" s="255"/>
      <c r="C163" s="256"/>
      <c r="D163" s="235" t="s">
        <v>170</v>
      </c>
      <c r="E163" s="257" t="s">
        <v>1</v>
      </c>
      <c r="F163" s="258" t="s">
        <v>176</v>
      </c>
      <c r="G163" s="256"/>
      <c r="H163" s="259">
        <v>30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170</v>
      </c>
      <c r="AU163" s="265" t="s">
        <v>85</v>
      </c>
      <c r="AV163" s="15" t="s">
        <v>164</v>
      </c>
      <c r="AW163" s="15" t="s">
        <v>31</v>
      </c>
      <c r="AX163" s="15" t="s">
        <v>83</v>
      </c>
      <c r="AY163" s="265" t="s">
        <v>158</v>
      </c>
    </row>
    <row r="164" s="2" customFormat="1" ht="33" customHeight="1">
      <c r="A164" s="39"/>
      <c r="B164" s="40"/>
      <c r="C164" s="220" t="s">
        <v>177</v>
      </c>
      <c r="D164" s="220" t="s">
        <v>160</v>
      </c>
      <c r="E164" s="221" t="s">
        <v>178</v>
      </c>
      <c r="F164" s="222" t="s">
        <v>179</v>
      </c>
      <c r="G164" s="223" t="s">
        <v>168</v>
      </c>
      <c r="H164" s="224">
        <v>72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164</v>
      </c>
      <c r="AT164" s="231" t="s">
        <v>160</v>
      </c>
      <c r="AU164" s="231" t="s">
        <v>85</v>
      </c>
      <c r="AY164" s="18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164</v>
      </c>
      <c r="BM164" s="231" t="s">
        <v>180</v>
      </c>
    </row>
    <row r="165" s="13" customFormat="1">
      <c r="A165" s="13"/>
      <c r="B165" s="233"/>
      <c r="C165" s="234"/>
      <c r="D165" s="235" t="s">
        <v>170</v>
      </c>
      <c r="E165" s="236" t="s">
        <v>1</v>
      </c>
      <c r="F165" s="237" t="s">
        <v>181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170</v>
      </c>
      <c r="AU165" s="243" t="s">
        <v>85</v>
      </c>
      <c r="AV165" s="13" t="s">
        <v>83</v>
      </c>
      <c r="AW165" s="13" t="s">
        <v>31</v>
      </c>
      <c r="AX165" s="13" t="s">
        <v>75</v>
      </c>
      <c r="AY165" s="243" t="s">
        <v>158</v>
      </c>
    </row>
    <row r="166" s="14" customFormat="1">
      <c r="A166" s="14"/>
      <c r="B166" s="244"/>
      <c r="C166" s="245"/>
      <c r="D166" s="235" t="s">
        <v>170</v>
      </c>
      <c r="E166" s="246" t="s">
        <v>1</v>
      </c>
      <c r="F166" s="247" t="s">
        <v>182</v>
      </c>
      <c r="G166" s="245"/>
      <c r="H166" s="248">
        <v>72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170</v>
      </c>
      <c r="AU166" s="254" t="s">
        <v>85</v>
      </c>
      <c r="AV166" s="14" t="s">
        <v>85</v>
      </c>
      <c r="AW166" s="14" t="s">
        <v>31</v>
      </c>
      <c r="AX166" s="14" t="s">
        <v>83</v>
      </c>
      <c r="AY166" s="254" t="s">
        <v>158</v>
      </c>
    </row>
    <row r="167" s="2" customFormat="1" ht="33" customHeight="1">
      <c r="A167" s="39"/>
      <c r="B167" s="40"/>
      <c r="C167" s="220" t="s">
        <v>164</v>
      </c>
      <c r="D167" s="220" t="s">
        <v>160</v>
      </c>
      <c r="E167" s="221" t="s">
        <v>183</v>
      </c>
      <c r="F167" s="222" t="s">
        <v>184</v>
      </c>
      <c r="G167" s="223" t="s">
        <v>168</v>
      </c>
      <c r="H167" s="224">
        <v>4.5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164</v>
      </c>
      <c r="AT167" s="231" t="s">
        <v>160</v>
      </c>
      <c r="AU167" s="231" t="s">
        <v>85</v>
      </c>
      <c r="AY167" s="18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164</v>
      </c>
      <c r="BM167" s="231" t="s">
        <v>185</v>
      </c>
    </row>
    <row r="168" s="13" customFormat="1">
      <c r="A168" s="13"/>
      <c r="B168" s="233"/>
      <c r="C168" s="234"/>
      <c r="D168" s="235" t="s">
        <v>170</v>
      </c>
      <c r="E168" s="236" t="s">
        <v>1</v>
      </c>
      <c r="F168" s="237" t="s">
        <v>186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170</v>
      </c>
      <c r="AU168" s="243" t="s">
        <v>85</v>
      </c>
      <c r="AV168" s="13" t="s">
        <v>83</v>
      </c>
      <c r="AW168" s="13" t="s">
        <v>31</v>
      </c>
      <c r="AX168" s="13" t="s">
        <v>75</v>
      </c>
      <c r="AY168" s="243" t="s">
        <v>158</v>
      </c>
    </row>
    <row r="169" s="14" customFormat="1">
      <c r="A169" s="14"/>
      <c r="B169" s="244"/>
      <c r="C169" s="245"/>
      <c r="D169" s="235" t="s">
        <v>170</v>
      </c>
      <c r="E169" s="246" t="s">
        <v>1</v>
      </c>
      <c r="F169" s="247" t="s">
        <v>187</v>
      </c>
      <c r="G169" s="245"/>
      <c r="H169" s="248">
        <v>4.5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170</v>
      </c>
      <c r="AU169" s="254" t="s">
        <v>85</v>
      </c>
      <c r="AV169" s="14" t="s">
        <v>85</v>
      </c>
      <c r="AW169" s="14" t="s">
        <v>31</v>
      </c>
      <c r="AX169" s="14" t="s">
        <v>83</v>
      </c>
      <c r="AY169" s="254" t="s">
        <v>158</v>
      </c>
    </row>
    <row r="170" s="2" customFormat="1" ht="24.15" customHeight="1">
      <c r="A170" s="39"/>
      <c r="B170" s="40"/>
      <c r="C170" s="220" t="s">
        <v>188</v>
      </c>
      <c r="D170" s="220" t="s">
        <v>160</v>
      </c>
      <c r="E170" s="221" t="s">
        <v>189</v>
      </c>
      <c r="F170" s="222" t="s">
        <v>190</v>
      </c>
      <c r="G170" s="223" t="s">
        <v>168</v>
      </c>
      <c r="H170" s="224">
        <v>4.5</v>
      </c>
      <c r="I170" s="225"/>
      <c r="J170" s="224">
        <f>ROUND(I170*H170,2)</f>
        <v>0</v>
      </c>
      <c r="K170" s="226"/>
      <c r="L170" s="45"/>
      <c r="M170" s="227" t="s">
        <v>1</v>
      </c>
      <c r="N170" s="228" t="s">
        <v>40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164</v>
      </c>
      <c r="AT170" s="231" t="s">
        <v>160</v>
      </c>
      <c r="AU170" s="231" t="s">
        <v>85</v>
      </c>
      <c r="AY170" s="18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164</v>
      </c>
      <c r="BM170" s="231" t="s">
        <v>191</v>
      </c>
    </row>
    <row r="171" s="13" customFormat="1">
      <c r="A171" s="13"/>
      <c r="B171" s="233"/>
      <c r="C171" s="234"/>
      <c r="D171" s="235" t="s">
        <v>170</v>
      </c>
      <c r="E171" s="236" t="s">
        <v>1</v>
      </c>
      <c r="F171" s="237" t="s">
        <v>192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170</v>
      </c>
      <c r="AU171" s="243" t="s">
        <v>85</v>
      </c>
      <c r="AV171" s="13" t="s">
        <v>83</v>
      </c>
      <c r="AW171" s="13" t="s">
        <v>31</v>
      </c>
      <c r="AX171" s="13" t="s">
        <v>75</v>
      </c>
      <c r="AY171" s="243" t="s">
        <v>158</v>
      </c>
    </row>
    <row r="172" s="14" customFormat="1">
      <c r="A172" s="14"/>
      <c r="B172" s="244"/>
      <c r="C172" s="245"/>
      <c r="D172" s="235" t="s">
        <v>170</v>
      </c>
      <c r="E172" s="246" t="s">
        <v>1</v>
      </c>
      <c r="F172" s="247" t="s">
        <v>193</v>
      </c>
      <c r="G172" s="245"/>
      <c r="H172" s="248">
        <v>4.5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170</v>
      </c>
      <c r="AU172" s="254" t="s">
        <v>85</v>
      </c>
      <c r="AV172" s="14" t="s">
        <v>85</v>
      </c>
      <c r="AW172" s="14" t="s">
        <v>31</v>
      </c>
      <c r="AX172" s="14" t="s">
        <v>83</v>
      </c>
      <c r="AY172" s="254" t="s">
        <v>158</v>
      </c>
    </row>
    <row r="173" s="2" customFormat="1" ht="37.8" customHeight="1">
      <c r="A173" s="39"/>
      <c r="B173" s="40"/>
      <c r="C173" s="220" t="s">
        <v>194</v>
      </c>
      <c r="D173" s="220" t="s">
        <v>160</v>
      </c>
      <c r="E173" s="221" t="s">
        <v>195</v>
      </c>
      <c r="F173" s="222" t="s">
        <v>196</v>
      </c>
      <c r="G173" s="223" t="s">
        <v>168</v>
      </c>
      <c r="H173" s="224">
        <v>17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0.022079999999999999</v>
      </c>
      <c r="R173" s="229">
        <f>Q173*H173</f>
        <v>0.37535999999999997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164</v>
      </c>
      <c r="AT173" s="231" t="s">
        <v>160</v>
      </c>
      <c r="AU173" s="231" t="s">
        <v>85</v>
      </c>
      <c r="AY173" s="18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164</v>
      </c>
      <c r="BM173" s="231" t="s">
        <v>197</v>
      </c>
    </row>
    <row r="174" s="14" customFormat="1">
      <c r="A174" s="14"/>
      <c r="B174" s="244"/>
      <c r="C174" s="245"/>
      <c r="D174" s="235" t="s">
        <v>170</v>
      </c>
      <c r="E174" s="246" t="s">
        <v>1</v>
      </c>
      <c r="F174" s="247" t="s">
        <v>198</v>
      </c>
      <c r="G174" s="245"/>
      <c r="H174" s="248">
        <v>17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170</v>
      </c>
      <c r="AU174" s="254" t="s">
        <v>85</v>
      </c>
      <c r="AV174" s="14" t="s">
        <v>85</v>
      </c>
      <c r="AW174" s="14" t="s">
        <v>31</v>
      </c>
      <c r="AX174" s="14" t="s">
        <v>83</v>
      </c>
      <c r="AY174" s="254" t="s">
        <v>158</v>
      </c>
    </row>
    <row r="175" s="2" customFormat="1" ht="24.15" customHeight="1">
      <c r="A175" s="39"/>
      <c r="B175" s="40"/>
      <c r="C175" s="220" t="s">
        <v>199</v>
      </c>
      <c r="D175" s="220" t="s">
        <v>160</v>
      </c>
      <c r="E175" s="221" t="s">
        <v>200</v>
      </c>
      <c r="F175" s="222" t="s">
        <v>201</v>
      </c>
      <c r="G175" s="223" t="s">
        <v>163</v>
      </c>
      <c r="H175" s="224">
        <v>1</v>
      </c>
      <c r="I175" s="225"/>
      <c r="J175" s="224">
        <f>ROUND(I175*H175,2)</f>
        <v>0</v>
      </c>
      <c r="K175" s="226"/>
      <c r="L175" s="45"/>
      <c r="M175" s="227" t="s">
        <v>1</v>
      </c>
      <c r="N175" s="228" t="s">
        <v>40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164</v>
      </c>
      <c r="AT175" s="231" t="s">
        <v>160</v>
      </c>
      <c r="AU175" s="231" t="s">
        <v>85</v>
      </c>
      <c r="AY175" s="18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164</v>
      </c>
      <c r="BM175" s="231" t="s">
        <v>202</v>
      </c>
    </row>
    <row r="176" s="2" customFormat="1" ht="24.15" customHeight="1">
      <c r="A176" s="39"/>
      <c r="B176" s="40"/>
      <c r="C176" s="220" t="s">
        <v>203</v>
      </c>
      <c r="D176" s="220" t="s">
        <v>160</v>
      </c>
      <c r="E176" s="221" t="s">
        <v>204</v>
      </c>
      <c r="F176" s="222" t="s">
        <v>205</v>
      </c>
      <c r="G176" s="223" t="s">
        <v>163</v>
      </c>
      <c r="H176" s="224">
        <v>1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164</v>
      </c>
      <c r="AT176" s="231" t="s">
        <v>160</v>
      </c>
      <c r="AU176" s="231" t="s">
        <v>85</v>
      </c>
      <c r="AY176" s="18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164</v>
      </c>
      <c r="BM176" s="231" t="s">
        <v>206</v>
      </c>
    </row>
    <row r="177" s="2" customFormat="1" ht="37.8" customHeight="1">
      <c r="A177" s="39"/>
      <c r="B177" s="40"/>
      <c r="C177" s="220" t="s">
        <v>207</v>
      </c>
      <c r="D177" s="220" t="s">
        <v>160</v>
      </c>
      <c r="E177" s="221" t="s">
        <v>208</v>
      </c>
      <c r="F177" s="222" t="s">
        <v>209</v>
      </c>
      <c r="G177" s="223" t="s">
        <v>168</v>
      </c>
      <c r="H177" s="224">
        <v>119</v>
      </c>
      <c r="I177" s="225"/>
      <c r="J177" s="224">
        <f>ROUND(I177*H177,2)</f>
        <v>0</v>
      </c>
      <c r="K177" s="226"/>
      <c r="L177" s="45"/>
      <c r="M177" s="227" t="s">
        <v>1</v>
      </c>
      <c r="N177" s="228" t="s">
        <v>40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164</v>
      </c>
      <c r="AT177" s="231" t="s">
        <v>160</v>
      </c>
      <c r="AU177" s="231" t="s">
        <v>85</v>
      </c>
      <c r="AY177" s="18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164</v>
      </c>
      <c r="BM177" s="231" t="s">
        <v>210</v>
      </c>
    </row>
    <row r="178" s="13" customFormat="1">
      <c r="A178" s="13"/>
      <c r="B178" s="233"/>
      <c r="C178" s="234"/>
      <c r="D178" s="235" t="s">
        <v>170</v>
      </c>
      <c r="E178" s="236" t="s">
        <v>1</v>
      </c>
      <c r="F178" s="237" t="s">
        <v>211</v>
      </c>
      <c r="G178" s="234"/>
      <c r="H178" s="236" t="s">
        <v>1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170</v>
      </c>
      <c r="AU178" s="243" t="s">
        <v>85</v>
      </c>
      <c r="AV178" s="13" t="s">
        <v>83</v>
      </c>
      <c r="AW178" s="13" t="s">
        <v>31</v>
      </c>
      <c r="AX178" s="13" t="s">
        <v>75</v>
      </c>
      <c r="AY178" s="243" t="s">
        <v>158</v>
      </c>
    </row>
    <row r="179" s="14" customFormat="1">
      <c r="A179" s="14"/>
      <c r="B179" s="244"/>
      <c r="C179" s="245"/>
      <c r="D179" s="235" t="s">
        <v>170</v>
      </c>
      <c r="E179" s="246" t="s">
        <v>1</v>
      </c>
      <c r="F179" s="247" t="s">
        <v>212</v>
      </c>
      <c r="G179" s="245"/>
      <c r="H179" s="248">
        <v>119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170</v>
      </c>
      <c r="AU179" s="254" t="s">
        <v>85</v>
      </c>
      <c r="AV179" s="14" t="s">
        <v>85</v>
      </c>
      <c r="AW179" s="14" t="s">
        <v>31</v>
      </c>
      <c r="AX179" s="14" t="s">
        <v>83</v>
      </c>
      <c r="AY179" s="254" t="s">
        <v>158</v>
      </c>
    </row>
    <row r="180" s="2" customFormat="1" ht="16.5" customHeight="1">
      <c r="A180" s="39"/>
      <c r="B180" s="40"/>
      <c r="C180" s="220" t="s">
        <v>213</v>
      </c>
      <c r="D180" s="220" t="s">
        <v>160</v>
      </c>
      <c r="E180" s="221" t="s">
        <v>214</v>
      </c>
      <c r="F180" s="222" t="s">
        <v>215</v>
      </c>
      <c r="G180" s="223" t="s">
        <v>168</v>
      </c>
      <c r="H180" s="224">
        <v>119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164</v>
      </c>
      <c r="AT180" s="231" t="s">
        <v>160</v>
      </c>
      <c r="AU180" s="231" t="s">
        <v>85</v>
      </c>
      <c r="AY180" s="18" t="s">
        <v>158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164</v>
      </c>
      <c r="BM180" s="231" t="s">
        <v>216</v>
      </c>
    </row>
    <row r="181" s="2" customFormat="1" ht="33" customHeight="1">
      <c r="A181" s="39"/>
      <c r="B181" s="40"/>
      <c r="C181" s="220" t="s">
        <v>217</v>
      </c>
      <c r="D181" s="220" t="s">
        <v>160</v>
      </c>
      <c r="E181" s="221" t="s">
        <v>218</v>
      </c>
      <c r="F181" s="222" t="s">
        <v>219</v>
      </c>
      <c r="G181" s="223" t="s">
        <v>220</v>
      </c>
      <c r="H181" s="224">
        <v>238</v>
      </c>
      <c r="I181" s="225"/>
      <c r="J181" s="224">
        <f>ROUND(I181*H181,2)</f>
        <v>0</v>
      </c>
      <c r="K181" s="226"/>
      <c r="L181" s="45"/>
      <c r="M181" s="227" t="s">
        <v>1</v>
      </c>
      <c r="N181" s="228" t="s">
        <v>40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164</v>
      </c>
      <c r="AT181" s="231" t="s">
        <v>160</v>
      </c>
      <c r="AU181" s="231" t="s">
        <v>85</v>
      </c>
      <c r="AY181" s="18" t="s">
        <v>158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83</v>
      </c>
      <c r="BK181" s="232">
        <f>ROUND(I181*H181,2)</f>
        <v>0</v>
      </c>
      <c r="BL181" s="18" t="s">
        <v>164</v>
      </c>
      <c r="BM181" s="231" t="s">
        <v>221</v>
      </c>
    </row>
    <row r="182" s="14" customFormat="1">
      <c r="A182" s="14"/>
      <c r="B182" s="244"/>
      <c r="C182" s="245"/>
      <c r="D182" s="235" t="s">
        <v>170</v>
      </c>
      <c r="E182" s="246" t="s">
        <v>1</v>
      </c>
      <c r="F182" s="247" t="s">
        <v>222</v>
      </c>
      <c r="G182" s="245"/>
      <c r="H182" s="248">
        <v>238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170</v>
      </c>
      <c r="AU182" s="254" t="s">
        <v>85</v>
      </c>
      <c r="AV182" s="14" t="s">
        <v>85</v>
      </c>
      <c r="AW182" s="14" t="s">
        <v>31</v>
      </c>
      <c r="AX182" s="14" t="s">
        <v>83</v>
      </c>
      <c r="AY182" s="254" t="s">
        <v>158</v>
      </c>
    </row>
    <row r="183" s="2" customFormat="1" ht="24.15" customHeight="1">
      <c r="A183" s="39"/>
      <c r="B183" s="40"/>
      <c r="C183" s="220" t="s">
        <v>8</v>
      </c>
      <c r="D183" s="220" t="s">
        <v>160</v>
      </c>
      <c r="E183" s="221" t="s">
        <v>223</v>
      </c>
      <c r="F183" s="222" t="s">
        <v>224</v>
      </c>
      <c r="G183" s="223" t="s">
        <v>225</v>
      </c>
      <c r="H183" s="224">
        <v>80</v>
      </c>
      <c r="I183" s="225"/>
      <c r="J183" s="224">
        <f>ROUND(I183*H183,2)</f>
        <v>0</v>
      </c>
      <c r="K183" s="226"/>
      <c r="L183" s="45"/>
      <c r="M183" s="227" t="s">
        <v>1</v>
      </c>
      <c r="N183" s="228" t="s">
        <v>40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164</v>
      </c>
      <c r="AT183" s="231" t="s">
        <v>160</v>
      </c>
      <c r="AU183" s="231" t="s">
        <v>85</v>
      </c>
      <c r="AY183" s="18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164</v>
      </c>
      <c r="BM183" s="231" t="s">
        <v>226</v>
      </c>
    </row>
    <row r="184" s="13" customFormat="1">
      <c r="A184" s="13"/>
      <c r="B184" s="233"/>
      <c r="C184" s="234"/>
      <c r="D184" s="235" t="s">
        <v>170</v>
      </c>
      <c r="E184" s="236" t="s">
        <v>1</v>
      </c>
      <c r="F184" s="237" t="s">
        <v>227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170</v>
      </c>
      <c r="AU184" s="243" t="s">
        <v>85</v>
      </c>
      <c r="AV184" s="13" t="s">
        <v>83</v>
      </c>
      <c r="AW184" s="13" t="s">
        <v>31</v>
      </c>
      <c r="AX184" s="13" t="s">
        <v>75</v>
      </c>
      <c r="AY184" s="243" t="s">
        <v>158</v>
      </c>
    </row>
    <row r="185" s="14" customFormat="1">
      <c r="A185" s="14"/>
      <c r="B185" s="244"/>
      <c r="C185" s="245"/>
      <c r="D185" s="235" t="s">
        <v>170</v>
      </c>
      <c r="E185" s="246" t="s">
        <v>1</v>
      </c>
      <c r="F185" s="247" t="s">
        <v>228</v>
      </c>
      <c r="G185" s="245"/>
      <c r="H185" s="248">
        <v>80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170</v>
      </c>
      <c r="AU185" s="254" t="s">
        <v>85</v>
      </c>
      <c r="AV185" s="14" t="s">
        <v>85</v>
      </c>
      <c r="AW185" s="14" t="s">
        <v>31</v>
      </c>
      <c r="AX185" s="14" t="s">
        <v>83</v>
      </c>
      <c r="AY185" s="254" t="s">
        <v>158</v>
      </c>
    </row>
    <row r="186" s="2" customFormat="1" ht="24.15" customHeight="1">
      <c r="A186" s="39"/>
      <c r="B186" s="40"/>
      <c r="C186" s="220" t="s">
        <v>229</v>
      </c>
      <c r="D186" s="220" t="s">
        <v>160</v>
      </c>
      <c r="E186" s="221" t="s">
        <v>230</v>
      </c>
      <c r="F186" s="222" t="s">
        <v>231</v>
      </c>
      <c r="G186" s="223" t="s">
        <v>225</v>
      </c>
      <c r="H186" s="224">
        <v>60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164</v>
      </c>
      <c r="AT186" s="231" t="s">
        <v>160</v>
      </c>
      <c r="AU186" s="231" t="s">
        <v>85</v>
      </c>
      <c r="AY186" s="18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164</v>
      </c>
      <c r="BM186" s="231" t="s">
        <v>232</v>
      </c>
    </row>
    <row r="187" s="13" customFormat="1">
      <c r="A187" s="13"/>
      <c r="B187" s="233"/>
      <c r="C187" s="234"/>
      <c r="D187" s="235" t="s">
        <v>170</v>
      </c>
      <c r="E187" s="236" t="s">
        <v>1</v>
      </c>
      <c r="F187" s="237" t="s">
        <v>233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170</v>
      </c>
      <c r="AU187" s="243" t="s">
        <v>85</v>
      </c>
      <c r="AV187" s="13" t="s">
        <v>83</v>
      </c>
      <c r="AW187" s="13" t="s">
        <v>31</v>
      </c>
      <c r="AX187" s="13" t="s">
        <v>75</v>
      </c>
      <c r="AY187" s="243" t="s">
        <v>158</v>
      </c>
    </row>
    <row r="188" s="14" customFormat="1">
      <c r="A188" s="14"/>
      <c r="B188" s="244"/>
      <c r="C188" s="245"/>
      <c r="D188" s="235" t="s">
        <v>170</v>
      </c>
      <c r="E188" s="246" t="s">
        <v>1</v>
      </c>
      <c r="F188" s="247" t="s">
        <v>234</v>
      </c>
      <c r="G188" s="245"/>
      <c r="H188" s="248">
        <v>60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170</v>
      </c>
      <c r="AU188" s="254" t="s">
        <v>85</v>
      </c>
      <c r="AV188" s="14" t="s">
        <v>85</v>
      </c>
      <c r="AW188" s="14" t="s">
        <v>31</v>
      </c>
      <c r="AX188" s="14" t="s">
        <v>83</v>
      </c>
      <c r="AY188" s="254" t="s">
        <v>158</v>
      </c>
    </row>
    <row r="189" s="2" customFormat="1" ht="24.15" customHeight="1">
      <c r="A189" s="39"/>
      <c r="B189" s="40"/>
      <c r="C189" s="220" t="s">
        <v>235</v>
      </c>
      <c r="D189" s="220" t="s">
        <v>160</v>
      </c>
      <c r="E189" s="221" t="s">
        <v>236</v>
      </c>
      <c r="F189" s="222" t="s">
        <v>237</v>
      </c>
      <c r="G189" s="223" t="s">
        <v>225</v>
      </c>
      <c r="H189" s="224">
        <v>60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164</v>
      </c>
      <c r="AT189" s="231" t="s">
        <v>160</v>
      </c>
      <c r="AU189" s="231" t="s">
        <v>85</v>
      </c>
      <c r="AY189" s="18" t="s">
        <v>158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164</v>
      </c>
      <c r="BM189" s="231" t="s">
        <v>238</v>
      </c>
    </row>
    <row r="190" s="13" customFormat="1">
      <c r="A190" s="13"/>
      <c r="B190" s="233"/>
      <c r="C190" s="234"/>
      <c r="D190" s="235" t="s">
        <v>170</v>
      </c>
      <c r="E190" s="236" t="s">
        <v>1</v>
      </c>
      <c r="F190" s="237" t="s">
        <v>239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170</v>
      </c>
      <c r="AU190" s="243" t="s">
        <v>85</v>
      </c>
      <c r="AV190" s="13" t="s">
        <v>83</v>
      </c>
      <c r="AW190" s="13" t="s">
        <v>31</v>
      </c>
      <c r="AX190" s="13" t="s">
        <v>75</v>
      </c>
      <c r="AY190" s="243" t="s">
        <v>158</v>
      </c>
    </row>
    <row r="191" s="13" customFormat="1">
      <c r="A191" s="13"/>
      <c r="B191" s="233"/>
      <c r="C191" s="234"/>
      <c r="D191" s="235" t="s">
        <v>170</v>
      </c>
      <c r="E191" s="236" t="s">
        <v>1</v>
      </c>
      <c r="F191" s="237" t="s">
        <v>240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170</v>
      </c>
      <c r="AU191" s="243" t="s">
        <v>85</v>
      </c>
      <c r="AV191" s="13" t="s">
        <v>83</v>
      </c>
      <c r="AW191" s="13" t="s">
        <v>31</v>
      </c>
      <c r="AX191" s="13" t="s">
        <v>75</v>
      </c>
      <c r="AY191" s="243" t="s">
        <v>158</v>
      </c>
    </row>
    <row r="192" s="13" customFormat="1">
      <c r="A192" s="13"/>
      <c r="B192" s="233"/>
      <c r="C192" s="234"/>
      <c r="D192" s="235" t="s">
        <v>170</v>
      </c>
      <c r="E192" s="236" t="s">
        <v>1</v>
      </c>
      <c r="F192" s="237" t="s">
        <v>241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170</v>
      </c>
      <c r="AU192" s="243" t="s">
        <v>85</v>
      </c>
      <c r="AV192" s="13" t="s">
        <v>83</v>
      </c>
      <c r="AW192" s="13" t="s">
        <v>31</v>
      </c>
      <c r="AX192" s="13" t="s">
        <v>75</v>
      </c>
      <c r="AY192" s="243" t="s">
        <v>158</v>
      </c>
    </row>
    <row r="193" s="14" customFormat="1">
      <c r="A193" s="14"/>
      <c r="B193" s="244"/>
      <c r="C193" s="245"/>
      <c r="D193" s="235" t="s">
        <v>170</v>
      </c>
      <c r="E193" s="246" t="s">
        <v>1</v>
      </c>
      <c r="F193" s="247" t="s">
        <v>234</v>
      </c>
      <c r="G193" s="245"/>
      <c r="H193" s="248">
        <v>60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170</v>
      </c>
      <c r="AU193" s="254" t="s">
        <v>85</v>
      </c>
      <c r="AV193" s="14" t="s">
        <v>85</v>
      </c>
      <c r="AW193" s="14" t="s">
        <v>31</v>
      </c>
      <c r="AX193" s="14" t="s">
        <v>83</v>
      </c>
      <c r="AY193" s="254" t="s">
        <v>158</v>
      </c>
    </row>
    <row r="194" s="2" customFormat="1" ht="16.5" customHeight="1">
      <c r="A194" s="39"/>
      <c r="B194" s="40"/>
      <c r="C194" s="266" t="s">
        <v>242</v>
      </c>
      <c r="D194" s="266" t="s">
        <v>243</v>
      </c>
      <c r="E194" s="267" t="s">
        <v>244</v>
      </c>
      <c r="F194" s="268" t="s">
        <v>245</v>
      </c>
      <c r="G194" s="269" t="s">
        <v>220</v>
      </c>
      <c r="H194" s="270">
        <v>9</v>
      </c>
      <c r="I194" s="271"/>
      <c r="J194" s="270">
        <f>ROUND(I194*H194,2)</f>
        <v>0</v>
      </c>
      <c r="K194" s="272"/>
      <c r="L194" s="273"/>
      <c r="M194" s="274" t="s">
        <v>1</v>
      </c>
      <c r="N194" s="275" t="s">
        <v>40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203</v>
      </c>
      <c r="AT194" s="231" t="s">
        <v>243</v>
      </c>
      <c r="AU194" s="231" t="s">
        <v>85</v>
      </c>
      <c r="AY194" s="18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164</v>
      </c>
      <c r="BM194" s="231" t="s">
        <v>246</v>
      </c>
    </row>
    <row r="195" s="13" customFormat="1">
      <c r="A195" s="13"/>
      <c r="B195" s="233"/>
      <c r="C195" s="234"/>
      <c r="D195" s="235" t="s">
        <v>170</v>
      </c>
      <c r="E195" s="236" t="s">
        <v>1</v>
      </c>
      <c r="F195" s="237" t="s">
        <v>241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170</v>
      </c>
      <c r="AU195" s="243" t="s">
        <v>85</v>
      </c>
      <c r="AV195" s="13" t="s">
        <v>83</v>
      </c>
      <c r="AW195" s="13" t="s">
        <v>31</v>
      </c>
      <c r="AX195" s="13" t="s">
        <v>75</v>
      </c>
      <c r="AY195" s="243" t="s">
        <v>158</v>
      </c>
    </row>
    <row r="196" s="14" customFormat="1">
      <c r="A196" s="14"/>
      <c r="B196" s="244"/>
      <c r="C196" s="245"/>
      <c r="D196" s="235" t="s">
        <v>170</v>
      </c>
      <c r="E196" s="246" t="s">
        <v>1</v>
      </c>
      <c r="F196" s="247" t="s">
        <v>247</v>
      </c>
      <c r="G196" s="245"/>
      <c r="H196" s="248">
        <v>9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170</v>
      </c>
      <c r="AU196" s="254" t="s">
        <v>85</v>
      </c>
      <c r="AV196" s="14" t="s">
        <v>85</v>
      </c>
      <c r="AW196" s="14" t="s">
        <v>31</v>
      </c>
      <c r="AX196" s="14" t="s">
        <v>83</v>
      </c>
      <c r="AY196" s="254" t="s">
        <v>158</v>
      </c>
    </row>
    <row r="197" s="2" customFormat="1" ht="24.15" customHeight="1">
      <c r="A197" s="39"/>
      <c r="B197" s="40"/>
      <c r="C197" s="220" t="s">
        <v>248</v>
      </c>
      <c r="D197" s="220" t="s">
        <v>160</v>
      </c>
      <c r="E197" s="221" t="s">
        <v>249</v>
      </c>
      <c r="F197" s="222" t="s">
        <v>250</v>
      </c>
      <c r="G197" s="223" t="s">
        <v>225</v>
      </c>
      <c r="H197" s="224">
        <v>60</v>
      </c>
      <c r="I197" s="225"/>
      <c r="J197" s="224">
        <f>ROUND(I197*H197,2)</f>
        <v>0</v>
      </c>
      <c r="K197" s="226"/>
      <c r="L197" s="45"/>
      <c r="M197" s="227" t="s">
        <v>1</v>
      </c>
      <c r="N197" s="228" t="s">
        <v>40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164</v>
      </c>
      <c r="AT197" s="231" t="s">
        <v>160</v>
      </c>
      <c r="AU197" s="231" t="s">
        <v>85</v>
      </c>
      <c r="AY197" s="18" t="s">
        <v>158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83</v>
      </c>
      <c r="BK197" s="232">
        <f>ROUND(I197*H197,2)</f>
        <v>0</v>
      </c>
      <c r="BL197" s="18" t="s">
        <v>164</v>
      </c>
      <c r="BM197" s="231" t="s">
        <v>251</v>
      </c>
    </row>
    <row r="198" s="13" customFormat="1">
      <c r="A198" s="13"/>
      <c r="B198" s="233"/>
      <c r="C198" s="234"/>
      <c r="D198" s="235" t="s">
        <v>170</v>
      </c>
      <c r="E198" s="236" t="s">
        <v>1</v>
      </c>
      <c r="F198" s="237" t="s">
        <v>241</v>
      </c>
      <c r="G198" s="234"/>
      <c r="H198" s="236" t="s">
        <v>1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170</v>
      </c>
      <c r="AU198" s="243" t="s">
        <v>85</v>
      </c>
      <c r="AV198" s="13" t="s">
        <v>83</v>
      </c>
      <c r="AW198" s="13" t="s">
        <v>31</v>
      </c>
      <c r="AX198" s="13" t="s">
        <v>75</v>
      </c>
      <c r="AY198" s="243" t="s">
        <v>158</v>
      </c>
    </row>
    <row r="199" s="14" customFormat="1">
      <c r="A199" s="14"/>
      <c r="B199" s="244"/>
      <c r="C199" s="245"/>
      <c r="D199" s="235" t="s">
        <v>170</v>
      </c>
      <c r="E199" s="246" t="s">
        <v>1</v>
      </c>
      <c r="F199" s="247" t="s">
        <v>234</v>
      </c>
      <c r="G199" s="245"/>
      <c r="H199" s="248">
        <v>60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170</v>
      </c>
      <c r="AU199" s="254" t="s">
        <v>85</v>
      </c>
      <c r="AV199" s="14" t="s">
        <v>85</v>
      </c>
      <c r="AW199" s="14" t="s">
        <v>31</v>
      </c>
      <c r="AX199" s="14" t="s">
        <v>83</v>
      </c>
      <c r="AY199" s="254" t="s">
        <v>158</v>
      </c>
    </row>
    <row r="200" s="2" customFormat="1" ht="16.5" customHeight="1">
      <c r="A200" s="39"/>
      <c r="B200" s="40"/>
      <c r="C200" s="266" t="s">
        <v>252</v>
      </c>
      <c r="D200" s="266" t="s">
        <v>243</v>
      </c>
      <c r="E200" s="267" t="s">
        <v>253</v>
      </c>
      <c r="F200" s="268" t="s">
        <v>254</v>
      </c>
      <c r="G200" s="269" t="s">
        <v>255</v>
      </c>
      <c r="H200" s="270">
        <v>3.0899999999999999</v>
      </c>
      <c r="I200" s="271"/>
      <c r="J200" s="270">
        <f>ROUND(I200*H200,2)</f>
        <v>0</v>
      </c>
      <c r="K200" s="272"/>
      <c r="L200" s="273"/>
      <c r="M200" s="274" t="s">
        <v>1</v>
      </c>
      <c r="N200" s="275" t="s">
        <v>40</v>
      </c>
      <c r="O200" s="92"/>
      <c r="P200" s="229">
        <f>O200*H200</f>
        <v>0</v>
      </c>
      <c r="Q200" s="229">
        <v>0.001</v>
      </c>
      <c r="R200" s="229">
        <f>Q200*H200</f>
        <v>0.0030899999999999999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203</v>
      </c>
      <c r="AT200" s="231" t="s">
        <v>243</v>
      </c>
      <c r="AU200" s="231" t="s">
        <v>85</v>
      </c>
      <c r="AY200" s="18" t="s">
        <v>158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83</v>
      </c>
      <c r="BK200" s="232">
        <f>ROUND(I200*H200,2)</f>
        <v>0</v>
      </c>
      <c r="BL200" s="18" t="s">
        <v>164</v>
      </c>
      <c r="BM200" s="231" t="s">
        <v>256</v>
      </c>
    </row>
    <row r="201" s="14" customFormat="1">
      <c r="A201" s="14"/>
      <c r="B201" s="244"/>
      <c r="C201" s="245"/>
      <c r="D201" s="235" t="s">
        <v>170</v>
      </c>
      <c r="E201" s="246" t="s">
        <v>1</v>
      </c>
      <c r="F201" s="247" t="s">
        <v>257</v>
      </c>
      <c r="G201" s="245"/>
      <c r="H201" s="248">
        <v>3.0899999999999999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170</v>
      </c>
      <c r="AU201" s="254" t="s">
        <v>85</v>
      </c>
      <c r="AV201" s="14" t="s">
        <v>85</v>
      </c>
      <c r="AW201" s="14" t="s">
        <v>31</v>
      </c>
      <c r="AX201" s="14" t="s">
        <v>83</v>
      </c>
      <c r="AY201" s="254" t="s">
        <v>158</v>
      </c>
    </row>
    <row r="202" s="12" customFormat="1" ht="22.8" customHeight="1">
      <c r="A202" s="12"/>
      <c r="B202" s="204"/>
      <c r="C202" s="205"/>
      <c r="D202" s="206" t="s">
        <v>74</v>
      </c>
      <c r="E202" s="218" t="s">
        <v>217</v>
      </c>
      <c r="F202" s="218" t="s">
        <v>258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SUM(P203:P210)</f>
        <v>0</v>
      </c>
      <c r="Q202" s="212"/>
      <c r="R202" s="213">
        <f>SUM(R203:R210)</f>
        <v>0</v>
      </c>
      <c r="S202" s="212"/>
      <c r="T202" s="214">
        <f>SUM(T203:T210)</f>
        <v>7.0724999999999998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83</v>
      </c>
      <c r="AT202" s="216" t="s">
        <v>74</v>
      </c>
      <c r="AU202" s="216" t="s">
        <v>83</v>
      </c>
      <c r="AY202" s="215" t="s">
        <v>158</v>
      </c>
      <c r="BK202" s="217">
        <f>SUM(BK203:BK210)</f>
        <v>0</v>
      </c>
    </row>
    <row r="203" s="2" customFormat="1" ht="24.15" customHeight="1">
      <c r="A203" s="39"/>
      <c r="B203" s="40"/>
      <c r="C203" s="220" t="s">
        <v>259</v>
      </c>
      <c r="D203" s="220" t="s">
        <v>160</v>
      </c>
      <c r="E203" s="221" t="s">
        <v>260</v>
      </c>
      <c r="F203" s="222" t="s">
        <v>261</v>
      </c>
      <c r="G203" s="223" t="s">
        <v>225</v>
      </c>
      <c r="H203" s="224">
        <v>7.5</v>
      </c>
      <c r="I203" s="225"/>
      <c r="J203" s="224">
        <f>ROUND(I203*H203,2)</f>
        <v>0</v>
      </c>
      <c r="K203" s="226"/>
      <c r="L203" s="45"/>
      <c r="M203" s="227" t="s">
        <v>1</v>
      </c>
      <c r="N203" s="228" t="s">
        <v>40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164</v>
      </c>
      <c r="AT203" s="231" t="s">
        <v>160</v>
      </c>
      <c r="AU203" s="231" t="s">
        <v>85</v>
      </c>
      <c r="AY203" s="18" t="s">
        <v>158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83</v>
      </c>
      <c r="BK203" s="232">
        <f>ROUND(I203*H203,2)</f>
        <v>0</v>
      </c>
      <c r="BL203" s="18" t="s">
        <v>164</v>
      </c>
      <c r="BM203" s="231" t="s">
        <v>262</v>
      </c>
    </row>
    <row r="204" s="13" customFormat="1">
      <c r="A204" s="13"/>
      <c r="B204" s="233"/>
      <c r="C204" s="234"/>
      <c r="D204" s="235" t="s">
        <v>170</v>
      </c>
      <c r="E204" s="236" t="s">
        <v>1</v>
      </c>
      <c r="F204" s="237" t="s">
        <v>263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170</v>
      </c>
      <c r="AU204" s="243" t="s">
        <v>85</v>
      </c>
      <c r="AV204" s="13" t="s">
        <v>83</v>
      </c>
      <c r="AW204" s="13" t="s">
        <v>31</v>
      </c>
      <c r="AX204" s="13" t="s">
        <v>75</v>
      </c>
      <c r="AY204" s="243" t="s">
        <v>158</v>
      </c>
    </row>
    <row r="205" s="13" customFormat="1">
      <c r="A205" s="13"/>
      <c r="B205" s="233"/>
      <c r="C205" s="234"/>
      <c r="D205" s="235" t="s">
        <v>170</v>
      </c>
      <c r="E205" s="236" t="s">
        <v>1</v>
      </c>
      <c r="F205" s="237" t="s">
        <v>264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170</v>
      </c>
      <c r="AU205" s="243" t="s">
        <v>85</v>
      </c>
      <c r="AV205" s="13" t="s">
        <v>83</v>
      </c>
      <c r="AW205" s="13" t="s">
        <v>31</v>
      </c>
      <c r="AX205" s="13" t="s">
        <v>75</v>
      </c>
      <c r="AY205" s="243" t="s">
        <v>158</v>
      </c>
    </row>
    <row r="206" s="13" customFormat="1">
      <c r="A206" s="13"/>
      <c r="B206" s="233"/>
      <c r="C206" s="234"/>
      <c r="D206" s="235" t="s">
        <v>170</v>
      </c>
      <c r="E206" s="236" t="s">
        <v>1</v>
      </c>
      <c r="F206" s="237" t="s">
        <v>265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170</v>
      </c>
      <c r="AU206" s="243" t="s">
        <v>85</v>
      </c>
      <c r="AV206" s="13" t="s">
        <v>83</v>
      </c>
      <c r="AW206" s="13" t="s">
        <v>31</v>
      </c>
      <c r="AX206" s="13" t="s">
        <v>75</v>
      </c>
      <c r="AY206" s="243" t="s">
        <v>158</v>
      </c>
    </row>
    <row r="207" s="14" customFormat="1">
      <c r="A207" s="14"/>
      <c r="B207" s="244"/>
      <c r="C207" s="245"/>
      <c r="D207" s="235" t="s">
        <v>170</v>
      </c>
      <c r="E207" s="246" t="s">
        <v>1</v>
      </c>
      <c r="F207" s="247" t="s">
        <v>266</v>
      </c>
      <c r="G207" s="245"/>
      <c r="H207" s="248">
        <v>7.5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170</v>
      </c>
      <c r="AU207" s="254" t="s">
        <v>85</v>
      </c>
      <c r="AV207" s="14" t="s">
        <v>85</v>
      </c>
      <c r="AW207" s="14" t="s">
        <v>31</v>
      </c>
      <c r="AX207" s="14" t="s">
        <v>83</v>
      </c>
      <c r="AY207" s="254" t="s">
        <v>158</v>
      </c>
    </row>
    <row r="208" s="2" customFormat="1" ht="24.15" customHeight="1">
      <c r="A208" s="39"/>
      <c r="B208" s="40"/>
      <c r="C208" s="220" t="s">
        <v>267</v>
      </c>
      <c r="D208" s="220" t="s">
        <v>160</v>
      </c>
      <c r="E208" s="221" t="s">
        <v>268</v>
      </c>
      <c r="F208" s="222" t="s">
        <v>269</v>
      </c>
      <c r="G208" s="223" t="s">
        <v>225</v>
      </c>
      <c r="H208" s="224">
        <v>7.5</v>
      </c>
      <c r="I208" s="225"/>
      <c r="J208" s="224">
        <f>ROUND(I208*H208,2)</f>
        <v>0</v>
      </c>
      <c r="K208" s="226"/>
      <c r="L208" s="45"/>
      <c r="M208" s="227" t="s">
        <v>1</v>
      </c>
      <c r="N208" s="228" t="s">
        <v>40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164</v>
      </c>
      <c r="AT208" s="231" t="s">
        <v>160</v>
      </c>
      <c r="AU208" s="231" t="s">
        <v>85</v>
      </c>
      <c r="AY208" s="18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164</v>
      </c>
      <c r="BM208" s="231" t="s">
        <v>270</v>
      </c>
    </row>
    <row r="209" s="2" customFormat="1" ht="16.5" customHeight="1">
      <c r="A209" s="39"/>
      <c r="B209" s="40"/>
      <c r="C209" s="220" t="s">
        <v>271</v>
      </c>
      <c r="D209" s="220" t="s">
        <v>160</v>
      </c>
      <c r="E209" s="221" t="s">
        <v>272</v>
      </c>
      <c r="F209" s="222" t="s">
        <v>273</v>
      </c>
      <c r="G209" s="223" t="s">
        <v>274</v>
      </c>
      <c r="H209" s="224">
        <v>34.5</v>
      </c>
      <c r="I209" s="225"/>
      <c r="J209" s="224">
        <f>ROUND(I209*H209,2)</f>
        <v>0</v>
      </c>
      <c r="K209" s="226"/>
      <c r="L209" s="45"/>
      <c r="M209" s="227" t="s">
        <v>1</v>
      </c>
      <c r="N209" s="228" t="s">
        <v>40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0.20499999999999999</v>
      </c>
      <c r="T209" s="230">
        <f>S209*H209</f>
        <v>7.0724999999999998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164</v>
      </c>
      <c r="AT209" s="231" t="s">
        <v>160</v>
      </c>
      <c r="AU209" s="231" t="s">
        <v>85</v>
      </c>
      <c r="AY209" s="18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164</v>
      </c>
      <c r="BM209" s="231" t="s">
        <v>275</v>
      </c>
    </row>
    <row r="210" s="14" customFormat="1">
      <c r="A210" s="14"/>
      <c r="B210" s="244"/>
      <c r="C210" s="245"/>
      <c r="D210" s="235" t="s">
        <v>170</v>
      </c>
      <c r="E210" s="246" t="s">
        <v>1</v>
      </c>
      <c r="F210" s="247" t="s">
        <v>276</v>
      </c>
      <c r="G210" s="245"/>
      <c r="H210" s="248">
        <v>34.5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170</v>
      </c>
      <c r="AU210" s="254" t="s">
        <v>85</v>
      </c>
      <c r="AV210" s="14" t="s">
        <v>85</v>
      </c>
      <c r="AW210" s="14" t="s">
        <v>31</v>
      </c>
      <c r="AX210" s="14" t="s">
        <v>83</v>
      </c>
      <c r="AY210" s="254" t="s">
        <v>158</v>
      </c>
    </row>
    <row r="211" s="12" customFormat="1" ht="22.8" customHeight="1">
      <c r="A211" s="12"/>
      <c r="B211" s="204"/>
      <c r="C211" s="205"/>
      <c r="D211" s="206" t="s">
        <v>74</v>
      </c>
      <c r="E211" s="218" t="s">
        <v>85</v>
      </c>
      <c r="F211" s="218" t="s">
        <v>277</v>
      </c>
      <c r="G211" s="205"/>
      <c r="H211" s="205"/>
      <c r="I211" s="208"/>
      <c r="J211" s="219">
        <f>BK211</f>
        <v>0</v>
      </c>
      <c r="K211" s="205"/>
      <c r="L211" s="210"/>
      <c r="M211" s="211"/>
      <c r="N211" s="212"/>
      <c r="O211" s="212"/>
      <c r="P211" s="213">
        <f>SUM(P212:P249)</f>
        <v>0</v>
      </c>
      <c r="Q211" s="212"/>
      <c r="R211" s="213">
        <f>SUM(R212:R249)</f>
        <v>5.3778063999999999</v>
      </c>
      <c r="S211" s="212"/>
      <c r="T211" s="214">
        <f>SUM(T212:T249)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5" t="s">
        <v>83</v>
      </c>
      <c r="AT211" s="216" t="s">
        <v>74</v>
      </c>
      <c r="AU211" s="216" t="s">
        <v>83</v>
      </c>
      <c r="AY211" s="215" t="s">
        <v>158</v>
      </c>
      <c r="BK211" s="217">
        <f>SUM(BK212:BK249)</f>
        <v>0</v>
      </c>
    </row>
    <row r="212" s="2" customFormat="1" ht="24.15" customHeight="1">
      <c r="A212" s="39"/>
      <c r="B212" s="40"/>
      <c r="C212" s="220" t="s">
        <v>7</v>
      </c>
      <c r="D212" s="220" t="s">
        <v>160</v>
      </c>
      <c r="E212" s="221" t="s">
        <v>278</v>
      </c>
      <c r="F212" s="222" t="s">
        <v>279</v>
      </c>
      <c r="G212" s="223" t="s">
        <v>168</v>
      </c>
      <c r="H212" s="224">
        <v>15</v>
      </c>
      <c r="I212" s="225"/>
      <c r="J212" s="224">
        <f>ROUND(I212*H212,2)</f>
        <v>0</v>
      </c>
      <c r="K212" s="226"/>
      <c r="L212" s="45"/>
      <c r="M212" s="227" t="s">
        <v>1</v>
      </c>
      <c r="N212" s="228" t="s">
        <v>40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164</v>
      </c>
      <c r="AT212" s="231" t="s">
        <v>160</v>
      </c>
      <c r="AU212" s="231" t="s">
        <v>85</v>
      </c>
      <c r="AY212" s="18" t="s">
        <v>158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164</v>
      </c>
      <c r="BM212" s="231" t="s">
        <v>280</v>
      </c>
    </row>
    <row r="213" s="13" customFormat="1">
      <c r="A213" s="13"/>
      <c r="B213" s="233"/>
      <c r="C213" s="234"/>
      <c r="D213" s="235" t="s">
        <v>170</v>
      </c>
      <c r="E213" s="236" t="s">
        <v>1</v>
      </c>
      <c r="F213" s="237" t="s">
        <v>281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170</v>
      </c>
      <c r="AU213" s="243" t="s">
        <v>85</v>
      </c>
      <c r="AV213" s="13" t="s">
        <v>83</v>
      </c>
      <c r="AW213" s="13" t="s">
        <v>31</v>
      </c>
      <c r="AX213" s="13" t="s">
        <v>75</v>
      </c>
      <c r="AY213" s="243" t="s">
        <v>158</v>
      </c>
    </row>
    <row r="214" s="14" customFormat="1">
      <c r="A214" s="14"/>
      <c r="B214" s="244"/>
      <c r="C214" s="245"/>
      <c r="D214" s="235" t="s">
        <v>170</v>
      </c>
      <c r="E214" s="246" t="s">
        <v>1</v>
      </c>
      <c r="F214" s="247" t="s">
        <v>282</v>
      </c>
      <c r="G214" s="245"/>
      <c r="H214" s="248">
        <v>14.48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170</v>
      </c>
      <c r="AU214" s="254" t="s">
        <v>85</v>
      </c>
      <c r="AV214" s="14" t="s">
        <v>85</v>
      </c>
      <c r="AW214" s="14" t="s">
        <v>31</v>
      </c>
      <c r="AX214" s="14" t="s">
        <v>75</v>
      </c>
      <c r="AY214" s="254" t="s">
        <v>158</v>
      </c>
    </row>
    <row r="215" s="13" customFormat="1">
      <c r="A215" s="13"/>
      <c r="B215" s="233"/>
      <c r="C215" s="234"/>
      <c r="D215" s="235" t="s">
        <v>170</v>
      </c>
      <c r="E215" s="236" t="s">
        <v>1</v>
      </c>
      <c r="F215" s="237" t="s">
        <v>283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170</v>
      </c>
      <c r="AU215" s="243" t="s">
        <v>85</v>
      </c>
      <c r="AV215" s="13" t="s">
        <v>83</v>
      </c>
      <c r="AW215" s="13" t="s">
        <v>31</v>
      </c>
      <c r="AX215" s="13" t="s">
        <v>75</v>
      </c>
      <c r="AY215" s="243" t="s">
        <v>158</v>
      </c>
    </row>
    <row r="216" s="14" customFormat="1">
      <c r="A216" s="14"/>
      <c r="B216" s="244"/>
      <c r="C216" s="245"/>
      <c r="D216" s="235" t="s">
        <v>170</v>
      </c>
      <c r="E216" s="246" t="s">
        <v>1</v>
      </c>
      <c r="F216" s="247" t="s">
        <v>284</v>
      </c>
      <c r="G216" s="245"/>
      <c r="H216" s="248">
        <v>0.11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170</v>
      </c>
      <c r="AU216" s="254" t="s">
        <v>85</v>
      </c>
      <c r="AV216" s="14" t="s">
        <v>85</v>
      </c>
      <c r="AW216" s="14" t="s">
        <v>31</v>
      </c>
      <c r="AX216" s="14" t="s">
        <v>75</v>
      </c>
      <c r="AY216" s="254" t="s">
        <v>158</v>
      </c>
    </row>
    <row r="217" s="14" customFormat="1">
      <c r="A217" s="14"/>
      <c r="B217" s="244"/>
      <c r="C217" s="245"/>
      <c r="D217" s="235" t="s">
        <v>170</v>
      </c>
      <c r="E217" s="246" t="s">
        <v>1</v>
      </c>
      <c r="F217" s="247" t="s">
        <v>285</v>
      </c>
      <c r="G217" s="245"/>
      <c r="H217" s="248">
        <v>0.40999999999999998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170</v>
      </c>
      <c r="AU217" s="254" t="s">
        <v>85</v>
      </c>
      <c r="AV217" s="14" t="s">
        <v>85</v>
      </c>
      <c r="AW217" s="14" t="s">
        <v>31</v>
      </c>
      <c r="AX217" s="14" t="s">
        <v>75</v>
      </c>
      <c r="AY217" s="254" t="s">
        <v>158</v>
      </c>
    </row>
    <row r="218" s="15" customFormat="1">
      <c r="A218" s="15"/>
      <c r="B218" s="255"/>
      <c r="C218" s="256"/>
      <c r="D218" s="235" t="s">
        <v>170</v>
      </c>
      <c r="E218" s="257" t="s">
        <v>1</v>
      </c>
      <c r="F218" s="258" t="s">
        <v>176</v>
      </c>
      <c r="G218" s="256"/>
      <c r="H218" s="259">
        <v>15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170</v>
      </c>
      <c r="AU218" s="265" t="s">
        <v>85</v>
      </c>
      <c r="AV218" s="15" t="s">
        <v>164</v>
      </c>
      <c r="AW218" s="15" t="s">
        <v>31</v>
      </c>
      <c r="AX218" s="15" t="s">
        <v>83</v>
      </c>
      <c r="AY218" s="265" t="s">
        <v>158</v>
      </c>
    </row>
    <row r="219" s="2" customFormat="1" ht="16.5" customHeight="1">
      <c r="A219" s="39"/>
      <c r="B219" s="40"/>
      <c r="C219" s="220" t="s">
        <v>286</v>
      </c>
      <c r="D219" s="220" t="s">
        <v>160</v>
      </c>
      <c r="E219" s="221" t="s">
        <v>287</v>
      </c>
      <c r="F219" s="222" t="s">
        <v>288</v>
      </c>
      <c r="G219" s="223" t="s">
        <v>168</v>
      </c>
      <c r="H219" s="224">
        <v>1.1000000000000001</v>
      </c>
      <c r="I219" s="225"/>
      <c r="J219" s="224">
        <f>ROUND(I219*H219,2)</f>
        <v>0</v>
      </c>
      <c r="K219" s="226"/>
      <c r="L219" s="45"/>
      <c r="M219" s="227" t="s">
        <v>1</v>
      </c>
      <c r="N219" s="228" t="s">
        <v>40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164</v>
      </c>
      <c r="AT219" s="231" t="s">
        <v>160</v>
      </c>
      <c r="AU219" s="231" t="s">
        <v>85</v>
      </c>
      <c r="AY219" s="18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164</v>
      </c>
      <c r="BM219" s="231" t="s">
        <v>289</v>
      </c>
    </row>
    <row r="220" s="13" customFormat="1">
      <c r="A220" s="13"/>
      <c r="B220" s="233"/>
      <c r="C220" s="234"/>
      <c r="D220" s="235" t="s">
        <v>170</v>
      </c>
      <c r="E220" s="236" t="s">
        <v>1</v>
      </c>
      <c r="F220" s="237" t="s">
        <v>290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170</v>
      </c>
      <c r="AU220" s="243" t="s">
        <v>85</v>
      </c>
      <c r="AV220" s="13" t="s">
        <v>83</v>
      </c>
      <c r="AW220" s="13" t="s">
        <v>31</v>
      </c>
      <c r="AX220" s="13" t="s">
        <v>75</v>
      </c>
      <c r="AY220" s="243" t="s">
        <v>158</v>
      </c>
    </row>
    <row r="221" s="14" customFormat="1">
      <c r="A221" s="14"/>
      <c r="B221" s="244"/>
      <c r="C221" s="245"/>
      <c r="D221" s="235" t="s">
        <v>170</v>
      </c>
      <c r="E221" s="246" t="s">
        <v>1</v>
      </c>
      <c r="F221" s="247" t="s">
        <v>291</v>
      </c>
      <c r="G221" s="245"/>
      <c r="H221" s="248">
        <v>1.1000000000000001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170</v>
      </c>
      <c r="AU221" s="254" t="s">
        <v>85</v>
      </c>
      <c r="AV221" s="14" t="s">
        <v>85</v>
      </c>
      <c r="AW221" s="14" t="s">
        <v>31</v>
      </c>
      <c r="AX221" s="14" t="s">
        <v>83</v>
      </c>
      <c r="AY221" s="254" t="s">
        <v>158</v>
      </c>
    </row>
    <row r="222" s="2" customFormat="1" ht="16.5" customHeight="1">
      <c r="A222" s="39"/>
      <c r="B222" s="40"/>
      <c r="C222" s="220" t="s">
        <v>292</v>
      </c>
      <c r="D222" s="220" t="s">
        <v>160</v>
      </c>
      <c r="E222" s="221" t="s">
        <v>293</v>
      </c>
      <c r="F222" s="222" t="s">
        <v>294</v>
      </c>
      <c r="G222" s="223" t="s">
        <v>225</v>
      </c>
      <c r="H222" s="224">
        <v>3.2000000000000002</v>
      </c>
      <c r="I222" s="225"/>
      <c r="J222" s="224">
        <f>ROUND(I222*H222,2)</f>
        <v>0</v>
      </c>
      <c r="K222" s="226"/>
      <c r="L222" s="45"/>
      <c r="M222" s="227" t="s">
        <v>1</v>
      </c>
      <c r="N222" s="228" t="s">
        <v>40</v>
      </c>
      <c r="O222" s="92"/>
      <c r="P222" s="229">
        <f>O222*H222</f>
        <v>0</v>
      </c>
      <c r="Q222" s="229">
        <v>0.0029399999999999999</v>
      </c>
      <c r="R222" s="229">
        <f>Q222*H222</f>
        <v>0.0094079999999999997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164</v>
      </c>
      <c r="AT222" s="231" t="s">
        <v>160</v>
      </c>
      <c r="AU222" s="231" t="s">
        <v>85</v>
      </c>
      <c r="AY222" s="18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83</v>
      </c>
      <c r="BK222" s="232">
        <f>ROUND(I222*H222,2)</f>
        <v>0</v>
      </c>
      <c r="BL222" s="18" t="s">
        <v>164</v>
      </c>
      <c r="BM222" s="231" t="s">
        <v>295</v>
      </c>
    </row>
    <row r="223" s="13" customFormat="1">
      <c r="A223" s="13"/>
      <c r="B223" s="233"/>
      <c r="C223" s="234"/>
      <c r="D223" s="235" t="s">
        <v>170</v>
      </c>
      <c r="E223" s="236" t="s">
        <v>1</v>
      </c>
      <c r="F223" s="237" t="s">
        <v>296</v>
      </c>
      <c r="G223" s="234"/>
      <c r="H223" s="236" t="s">
        <v>1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170</v>
      </c>
      <c r="AU223" s="243" t="s">
        <v>85</v>
      </c>
      <c r="AV223" s="13" t="s">
        <v>83</v>
      </c>
      <c r="AW223" s="13" t="s">
        <v>31</v>
      </c>
      <c r="AX223" s="13" t="s">
        <v>75</v>
      </c>
      <c r="AY223" s="243" t="s">
        <v>158</v>
      </c>
    </row>
    <row r="224" s="14" customFormat="1">
      <c r="A224" s="14"/>
      <c r="B224" s="244"/>
      <c r="C224" s="245"/>
      <c r="D224" s="235" t="s">
        <v>170</v>
      </c>
      <c r="E224" s="246" t="s">
        <v>1</v>
      </c>
      <c r="F224" s="247" t="s">
        <v>297</v>
      </c>
      <c r="G224" s="245"/>
      <c r="H224" s="248">
        <v>3.2000000000000002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170</v>
      </c>
      <c r="AU224" s="254" t="s">
        <v>85</v>
      </c>
      <c r="AV224" s="14" t="s">
        <v>85</v>
      </c>
      <c r="AW224" s="14" t="s">
        <v>31</v>
      </c>
      <c r="AX224" s="14" t="s">
        <v>83</v>
      </c>
      <c r="AY224" s="254" t="s">
        <v>158</v>
      </c>
    </row>
    <row r="225" s="2" customFormat="1" ht="16.5" customHeight="1">
      <c r="A225" s="39"/>
      <c r="B225" s="40"/>
      <c r="C225" s="220" t="s">
        <v>298</v>
      </c>
      <c r="D225" s="220" t="s">
        <v>160</v>
      </c>
      <c r="E225" s="221" t="s">
        <v>299</v>
      </c>
      <c r="F225" s="222" t="s">
        <v>300</v>
      </c>
      <c r="G225" s="223" t="s">
        <v>225</v>
      </c>
      <c r="H225" s="224">
        <v>3.2000000000000002</v>
      </c>
      <c r="I225" s="225"/>
      <c r="J225" s="224">
        <f>ROUND(I225*H225,2)</f>
        <v>0</v>
      </c>
      <c r="K225" s="226"/>
      <c r="L225" s="45"/>
      <c r="M225" s="227" t="s">
        <v>1</v>
      </c>
      <c r="N225" s="228" t="s">
        <v>40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164</v>
      </c>
      <c r="AT225" s="231" t="s">
        <v>160</v>
      </c>
      <c r="AU225" s="231" t="s">
        <v>85</v>
      </c>
      <c r="AY225" s="18" t="s">
        <v>158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83</v>
      </c>
      <c r="BK225" s="232">
        <f>ROUND(I225*H225,2)</f>
        <v>0</v>
      </c>
      <c r="BL225" s="18" t="s">
        <v>164</v>
      </c>
      <c r="BM225" s="231" t="s">
        <v>301</v>
      </c>
    </row>
    <row r="226" s="2" customFormat="1" ht="24.15" customHeight="1">
      <c r="A226" s="39"/>
      <c r="B226" s="40"/>
      <c r="C226" s="220" t="s">
        <v>302</v>
      </c>
      <c r="D226" s="220" t="s">
        <v>160</v>
      </c>
      <c r="E226" s="221" t="s">
        <v>303</v>
      </c>
      <c r="F226" s="222" t="s">
        <v>304</v>
      </c>
      <c r="G226" s="223" t="s">
        <v>168</v>
      </c>
      <c r="H226" s="224">
        <v>17.370000000000001</v>
      </c>
      <c r="I226" s="225"/>
      <c r="J226" s="224">
        <f>ROUND(I226*H226,2)</f>
        <v>0</v>
      </c>
      <c r="K226" s="226"/>
      <c r="L226" s="45"/>
      <c r="M226" s="227" t="s">
        <v>1</v>
      </c>
      <c r="N226" s="228" t="s">
        <v>40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164</v>
      </c>
      <c r="AT226" s="231" t="s">
        <v>160</v>
      </c>
      <c r="AU226" s="231" t="s">
        <v>85</v>
      </c>
      <c r="AY226" s="18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83</v>
      </c>
      <c r="BK226" s="232">
        <f>ROUND(I226*H226,2)</f>
        <v>0</v>
      </c>
      <c r="BL226" s="18" t="s">
        <v>164</v>
      </c>
      <c r="BM226" s="231" t="s">
        <v>305</v>
      </c>
    </row>
    <row r="227" s="13" customFormat="1">
      <c r="A227" s="13"/>
      <c r="B227" s="233"/>
      <c r="C227" s="234"/>
      <c r="D227" s="235" t="s">
        <v>170</v>
      </c>
      <c r="E227" s="236" t="s">
        <v>1</v>
      </c>
      <c r="F227" s="237" t="s">
        <v>306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170</v>
      </c>
      <c r="AU227" s="243" t="s">
        <v>85</v>
      </c>
      <c r="AV227" s="13" t="s">
        <v>83</v>
      </c>
      <c r="AW227" s="13" t="s">
        <v>31</v>
      </c>
      <c r="AX227" s="13" t="s">
        <v>75</v>
      </c>
      <c r="AY227" s="243" t="s">
        <v>158</v>
      </c>
    </row>
    <row r="228" s="14" customFormat="1">
      <c r="A228" s="14"/>
      <c r="B228" s="244"/>
      <c r="C228" s="245"/>
      <c r="D228" s="235" t="s">
        <v>170</v>
      </c>
      <c r="E228" s="246" t="s">
        <v>1</v>
      </c>
      <c r="F228" s="247" t="s">
        <v>307</v>
      </c>
      <c r="G228" s="245"/>
      <c r="H228" s="248">
        <v>17.370000000000001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170</v>
      </c>
      <c r="AU228" s="254" t="s">
        <v>85</v>
      </c>
      <c r="AV228" s="14" t="s">
        <v>85</v>
      </c>
      <c r="AW228" s="14" t="s">
        <v>31</v>
      </c>
      <c r="AX228" s="14" t="s">
        <v>83</v>
      </c>
      <c r="AY228" s="254" t="s">
        <v>158</v>
      </c>
    </row>
    <row r="229" s="2" customFormat="1" ht="24.15" customHeight="1">
      <c r="A229" s="39"/>
      <c r="B229" s="40"/>
      <c r="C229" s="220" t="s">
        <v>308</v>
      </c>
      <c r="D229" s="220" t="s">
        <v>160</v>
      </c>
      <c r="E229" s="221" t="s">
        <v>309</v>
      </c>
      <c r="F229" s="222" t="s">
        <v>310</v>
      </c>
      <c r="G229" s="223" t="s">
        <v>163</v>
      </c>
      <c r="H229" s="224">
        <v>1</v>
      </c>
      <c r="I229" s="225"/>
      <c r="J229" s="224">
        <f>ROUND(I229*H229,2)</f>
        <v>0</v>
      </c>
      <c r="K229" s="226"/>
      <c r="L229" s="45"/>
      <c r="M229" s="227" t="s">
        <v>1</v>
      </c>
      <c r="N229" s="228" t="s">
        <v>40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164</v>
      </c>
      <c r="AT229" s="231" t="s">
        <v>160</v>
      </c>
      <c r="AU229" s="231" t="s">
        <v>85</v>
      </c>
      <c r="AY229" s="18" t="s">
        <v>158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83</v>
      </c>
      <c r="BK229" s="232">
        <f>ROUND(I229*H229,2)</f>
        <v>0</v>
      </c>
      <c r="BL229" s="18" t="s">
        <v>164</v>
      </c>
      <c r="BM229" s="231" t="s">
        <v>311</v>
      </c>
    </row>
    <row r="230" s="2" customFormat="1" ht="24.15" customHeight="1">
      <c r="A230" s="39"/>
      <c r="B230" s="40"/>
      <c r="C230" s="220" t="s">
        <v>312</v>
      </c>
      <c r="D230" s="220" t="s">
        <v>160</v>
      </c>
      <c r="E230" s="221" t="s">
        <v>313</v>
      </c>
      <c r="F230" s="222" t="s">
        <v>314</v>
      </c>
      <c r="G230" s="223" t="s">
        <v>168</v>
      </c>
      <c r="H230" s="224">
        <v>8.4299999999999997</v>
      </c>
      <c r="I230" s="225"/>
      <c r="J230" s="224">
        <f>ROUND(I230*H230,2)</f>
        <v>0</v>
      </c>
      <c r="K230" s="226"/>
      <c r="L230" s="45"/>
      <c r="M230" s="227" t="s">
        <v>1</v>
      </c>
      <c r="N230" s="228" t="s">
        <v>40</v>
      </c>
      <c r="O230" s="92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164</v>
      </c>
      <c r="AT230" s="231" t="s">
        <v>160</v>
      </c>
      <c r="AU230" s="231" t="s">
        <v>85</v>
      </c>
      <c r="AY230" s="18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83</v>
      </c>
      <c r="BK230" s="232">
        <f>ROUND(I230*H230,2)</f>
        <v>0</v>
      </c>
      <c r="BL230" s="18" t="s">
        <v>164</v>
      </c>
      <c r="BM230" s="231" t="s">
        <v>315</v>
      </c>
    </row>
    <row r="231" s="14" customFormat="1">
      <c r="A231" s="14"/>
      <c r="B231" s="244"/>
      <c r="C231" s="245"/>
      <c r="D231" s="235" t="s">
        <v>170</v>
      </c>
      <c r="E231" s="246" t="s">
        <v>1</v>
      </c>
      <c r="F231" s="247" t="s">
        <v>316</v>
      </c>
      <c r="G231" s="245"/>
      <c r="H231" s="248">
        <v>8.4299999999999997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170</v>
      </c>
      <c r="AU231" s="254" t="s">
        <v>85</v>
      </c>
      <c r="AV231" s="14" t="s">
        <v>85</v>
      </c>
      <c r="AW231" s="14" t="s">
        <v>31</v>
      </c>
      <c r="AX231" s="14" t="s">
        <v>83</v>
      </c>
      <c r="AY231" s="254" t="s">
        <v>158</v>
      </c>
    </row>
    <row r="232" s="2" customFormat="1" ht="16.5" customHeight="1">
      <c r="A232" s="39"/>
      <c r="B232" s="40"/>
      <c r="C232" s="220" t="s">
        <v>317</v>
      </c>
      <c r="D232" s="220" t="s">
        <v>160</v>
      </c>
      <c r="E232" s="221" t="s">
        <v>318</v>
      </c>
      <c r="F232" s="222" t="s">
        <v>319</v>
      </c>
      <c r="G232" s="223" t="s">
        <v>225</v>
      </c>
      <c r="H232" s="224">
        <v>35</v>
      </c>
      <c r="I232" s="225"/>
      <c r="J232" s="224">
        <f>ROUND(I232*H232,2)</f>
        <v>0</v>
      </c>
      <c r="K232" s="226"/>
      <c r="L232" s="45"/>
      <c r="M232" s="227" t="s">
        <v>1</v>
      </c>
      <c r="N232" s="228" t="s">
        <v>40</v>
      </c>
      <c r="O232" s="92"/>
      <c r="P232" s="229">
        <f>O232*H232</f>
        <v>0</v>
      </c>
      <c r="Q232" s="229">
        <v>0.0026900000000000001</v>
      </c>
      <c r="R232" s="229">
        <f>Q232*H232</f>
        <v>0.094149999999999998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164</v>
      </c>
      <c r="AT232" s="231" t="s">
        <v>160</v>
      </c>
      <c r="AU232" s="231" t="s">
        <v>85</v>
      </c>
      <c r="AY232" s="18" t="s">
        <v>158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83</v>
      </c>
      <c r="BK232" s="232">
        <f>ROUND(I232*H232,2)</f>
        <v>0</v>
      </c>
      <c r="BL232" s="18" t="s">
        <v>164</v>
      </c>
      <c r="BM232" s="231" t="s">
        <v>320</v>
      </c>
    </row>
    <row r="233" s="14" customFormat="1">
      <c r="A233" s="14"/>
      <c r="B233" s="244"/>
      <c r="C233" s="245"/>
      <c r="D233" s="235" t="s">
        <v>170</v>
      </c>
      <c r="E233" s="246" t="s">
        <v>1</v>
      </c>
      <c r="F233" s="247" t="s">
        <v>321</v>
      </c>
      <c r="G233" s="245"/>
      <c r="H233" s="248">
        <v>20.350000000000001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170</v>
      </c>
      <c r="AU233" s="254" t="s">
        <v>85</v>
      </c>
      <c r="AV233" s="14" t="s">
        <v>85</v>
      </c>
      <c r="AW233" s="14" t="s">
        <v>31</v>
      </c>
      <c r="AX233" s="14" t="s">
        <v>75</v>
      </c>
      <c r="AY233" s="254" t="s">
        <v>158</v>
      </c>
    </row>
    <row r="234" s="14" customFormat="1">
      <c r="A234" s="14"/>
      <c r="B234" s="244"/>
      <c r="C234" s="245"/>
      <c r="D234" s="235" t="s">
        <v>170</v>
      </c>
      <c r="E234" s="246" t="s">
        <v>1</v>
      </c>
      <c r="F234" s="247" t="s">
        <v>322</v>
      </c>
      <c r="G234" s="245"/>
      <c r="H234" s="248">
        <v>14.65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170</v>
      </c>
      <c r="AU234" s="254" t="s">
        <v>85</v>
      </c>
      <c r="AV234" s="14" t="s">
        <v>85</v>
      </c>
      <c r="AW234" s="14" t="s">
        <v>31</v>
      </c>
      <c r="AX234" s="14" t="s">
        <v>75</v>
      </c>
      <c r="AY234" s="254" t="s">
        <v>158</v>
      </c>
    </row>
    <row r="235" s="15" customFormat="1">
      <c r="A235" s="15"/>
      <c r="B235" s="255"/>
      <c r="C235" s="256"/>
      <c r="D235" s="235" t="s">
        <v>170</v>
      </c>
      <c r="E235" s="257" t="s">
        <v>1</v>
      </c>
      <c r="F235" s="258" t="s">
        <v>176</v>
      </c>
      <c r="G235" s="256"/>
      <c r="H235" s="259">
        <v>35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170</v>
      </c>
      <c r="AU235" s="265" t="s">
        <v>85</v>
      </c>
      <c r="AV235" s="15" t="s">
        <v>164</v>
      </c>
      <c r="AW235" s="15" t="s">
        <v>31</v>
      </c>
      <c r="AX235" s="15" t="s">
        <v>83</v>
      </c>
      <c r="AY235" s="265" t="s">
        <v>158</v>
      </c>
    </row>
    <row r="236" s="2" customFormat="1" ht="16.5" customHeight="1">
      <c r="A236" s="39"/>
      <c r="B236" s="40"/>
      <c r="C236" s="220" t="s">
        <v>323</v>
      </c>
      <c r="D236" s="220" t="s">
        <v>160</v>
      </c>
      <c r="E236" s="221" t="s">
        <v>324</v>
      </c>
      <c r="F236" s="222" t="s">
        <v>325</v>
      </c>
      <c r="G236" s="223" t="s">
        <v>225</v>
      </c>
      <c r="H236" s="224">
        <v>35</v>
      </c>
      <c r="I236" s="225"/>
      <c r="J236" s="224">
        <f>ROUND(I236*H236,2)</f>
        <v>0</v>
      </c>
      <c r="K236" s="226"/>
      <c r="L236" s="45"/>
      <c r="M236" s="227" t="s">
        <v>1</v>
      </c>
      <c r="N236" s="228" t="s">
        <v>40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164</v>
      </c>
      <c r="AT236" s="231" t="s">
        <v>160</v>
      </c>
      <c r="AU236" s="231" t="s">
        <v>85</v>
      </c>
      <c r="AY236" s="18" t="s">
        <v>158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83</v>
      </c>
      <c r="BK236" s="232">
        <f>ROUND(I236*H236,2)</f>
        <v>0</v>
      </c>
      <c r="BL236" s="18" t="s">
        <v>164</v>
      </c>
      <c r="BM236" s="231" t="s">
        <v>326</v>
      </c>
    </row>
    <row r="237" s="2" customFormat="1" ht="21.75" customHeight="1">
      <c r="A237" s="39"/>
      <c r="B237" s="40"/>
      <c r="C237" s="220" t="s">
        <v>327</v>
      </c>
      <c r="D237" s="220" t="s">
        <v>160</v>
      </c>
      <c r="E237" s="221" t="s">
        <v>328</v>
      </c>
      <c r="F237" s="222" t="s">
        <v>329</v>
      </c>
      <c r="G237" s="223" t="s">
        <v>220</v>
      </c>
      <c r="H237" s="224">
        <v>2.1600000000000001</v>
      </c>
      <c r="I237" s="225"/>
      <c r="J237" s="224">
        <f>ROUND(I237*H237,2)</f>
        <v>0</v>
      </c>
      <c r="K237" s="226"/>
      <c r="L237" s="45"/>
      <c r="M237" s="227" t="s">
        <v>1</v>
      </c>
      <c r="N237" s="228" t="s">
        <v>40</v>
      </c>
      <c r="O237" s="92"/>
      <c r="P237" s="229">
        <f>O237*H237</f>
        <v>0</v>
      </c>
      <c r="Q237" s="229">
        <v>1.0606199999999999</v>
      </c>
      <c r="R237" s="229">
        <f>Q237*H237</f>
        <v>2.2909392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164</v>
      </c>
      <c r="AT237" s="231" t="s">
        <v>160</v>
      </c>
      <c r="AU237" s="231" t="s">
        <v>85</v>
      </c>
      <c r="AY237" s="18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83</v>
      </c>
      <c r="BK237" s="232">
        <f>ROUND(I237*H237,2)</f>
        <v>0</v>
      </c>
      <c r="BL237" s="18" t="s">
        <v>164</v>
      </c>
      <c r="BM237" s="231" t="s">
        <v>330</v>
      </c>
    </row>
    <row r="238" s="13" customFormat="1">
      <c r="A238" s="13"/>
      <c r="B238" s="233"/>
      <c r="C238" s="234"/>
      <c r="D238" s="235" t="s">
        <v>170</v>
      </c>
      <c r="E238" s="236" t="s">
        <v>1</v>
      </c>
      <c r="F238" s="237" t="s">
        <v>331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170</v>
      </c>
      <c r="AU238" s="243" t="s">
        <v>85</v>
      </c>
      <c r="AV238" s="13" t="s">
        <v>83</v>
      </c>
      <c r="AW238" s="13" t="s">
        <v>31</v>
      </c>
      <c r="AX238" s="13" t="s">
        <v>75</v>
      </c>
      <c r="AY238" s="243" t="s">
        <v>158</v>
      </c>
    </row>
    <row r="239" s="14" customFormat="1">
      <c r="A239" s="14"/>
      <c r="B239" s="244"/>
      <c r="C239" s="245"/>
      <c r="D239" s="235" t="s">
        <v>170</v>
      </c>
      <c r="E239" s="246" t="s">
        <v>1</v>
      </c>
      <c r="F239" s="247" t="s">
        <v>332</v>
      </c>
      <c r="G239" s="245"/>
      <c r="H239" s="248">
        <v>2.0800000000000001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170</v>
      </c>
      <c r="AU239" s="254" t="s">
        <v>85</v>
      </c>
      <c r="AV239" s="14" t="s">
        <v>85</v>
      </c>
      <c r="AW239" s="14" t="s">
        <v>31</v>
      </c>
      <c r="AX239" s="14" t="s">
        <v>75</v>
      </c>
      <c r="AY239" s="254" t="s">
        <v>158</v>
      </c>
    </row>
    <row r="240" s="13" customFormat="1">
      <c r="A240" s="13"/>
      <c r="B240" s="233"/>
      <c r="C240" s="234"/>
      <c r="D240" s="235" t="s">
        <v>170</v>
      </c>
      <c r="E240" s="236" t="s">
        <v>1</v>
      </c>
      <c r="F240" s="237" t="s">
        <v>333</v>
      </c>
      <c r="G240" s="234"/>
      <c r="H240" s="236" t="s">
        <v>1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170</v>
      </c>
      <c r="AU240" s="243" t="s">
        <v>85</v>
      </c>
      <c r="AV240" s="13" t="s">
        <v>83</v>
      </c>
      <c r="AW240" s="13" t="s">
        <v>31</v>
      </c>
      <c r="AX240" s="13" t="s">
        <v>75</v>
      </c>
      <c r="AY240" s="243" t="s">
        <v>158</v>
      </c>
    </row>
    <row r="241" s="13" customFormat="1">
      <c r="A241" s="13"/>
      <c r="B241" s="233"/>
      <c r="C241" s="234"/>
      <c r="D241" s="235" t="s">
        <v>170</v>
      </c>
      <c r="E241" s="236" t="s">
        <v>1</v>
      </c>
      <c r="F241" s="237" t="s">
        <v>334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170</v>
      </c>
      <c r="AU241" s="243" t="s">
        <v>85</v>
      </c>
      <c r="AV241" s="13" t="s">
        <v>83</v>
      </c>
      <c r="AW241" s="13" t="s">
        <v>31</v>
      </c>
      <c r="AX241" s="13" t="s">
        <v>75</v>
      </c>
      <c r="AY241" s="243" t="s">
        <v>158</v>
      </c>
    </row>
    <row r="242" s="14" customFormat="1">
      <c r="A242" s="14"/>
      <c r="B242" s="244"/>
      <c r="C242" s="245"/>
      <c r="D242" s="235" t="s">
        <v>170</v>
      </c>
      <c r="E242" s="246" t="s">
        <v>1</v>
      </c>
      <c r="F242" s="247" t="s">
        <v>335</v>
      </c>
      <c r="G242" s="245"/>
      <c r="H242" s="248">
        <v>0.080000000000000002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170</v>
      </c>
      <c r="AU242" s="254" t="s">
        <v>85</v>
      </c>
      <c r="AV242" s="14" t="s">
        <v>85</v>
      </c>
      <c r="AW242" s="14" t="s">
        <v>31</v>
      </c>
      <c r="AX242" s="14" t="s">
        <v>75</v>
      </c>
      <c r="AY242" s="254" t="s">
        <v>158</v>
      </c>
    </row>
    <row r="243" s="15" customFormat="1">
      <c r="A243" s="15"/>
      <c r="B243" s="255"/>
      <c r="C243" s="256"/>
      <c r="D243" s="235" t="s">
        <v>170</v>
      </c>
      <c r="E243" s="257" t="s">
        <v>1</v>
      </c>
      <c r="F243" s="258" t="s">
        <v>176</v>
      </c>
      <c r="G243" s="256"/>
      <c r="H243" s="259">
        <v>2.1600000000000001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170</v>
      </c>
      <c r="AU243" s="265" t="s">
        <v>85</v>
      </c>
      <c r="AV243" s="15" t="s">
        <v>164</v>
      </c>
      <c r="AW243" s="15" t="s">
        <v>31</v>
      </c>
      <c r="AX243" s="15" t="s">
        <v>83</v>
      </c>
      <c r="AY243" s="265" t="s">
        <v>158</v>
      </c>
    </row>
    <row r="244" s="2" customFormat="1" ht="16.5" customHeight="1">
      <c r="A244" s="39"/>
      <c r="B244" s="40"/>
      <c r="C244" s="220" t="s">
        <v>336</v>
      </c>
      <c r="D244" s="220" t="s">
        <v>160</v>
      </c>
      <c r="E244" s="221" t="s">
        <v>337</v>
      </c>
      <c r="F244" s="222" t="s">
        <v>338</v>
      </c>
      <c r="G244" s="223" t="s">
        <v>220</v>
      </c>
      <c r="H244" s="224">
        <v>1.3799999999999999</v>
      </c>
      <c r="I244" s="225"/>
      <c r="J244" s="224">
        <f>ROUND(I244*H244,2)</f>
        <v>0</v>
      </c>
      <c r="K244" s="226"/>
      <c r="L244" s="45"/>
      <c r="M244" s="227" t="s">
        <v>1</v>
      </c>
      <c r="N244" s="228" t="s">
        <v>40</v>
      </c>
      <c r="O244" s="92"/>
      <c r="P244" s="229">
        <f>O244*H244</f>
        <v>0</v>
      </c>
      <c r="Q244" s="229">
        <v>1.06277</v>
      </c>
      <c r="R244" s="229">
        <f>Q244*H244</f>
        <v>1.4666225999999998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164</v>
      </c>
      <c r="AT244" s="231" t="s">
        <v>160</v>
      </c>
      <c r="AU244" s="231" t="s">
        <v>85</v>
      </c>
      <c r="AY244" s="18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83</v>
      </c>
      <c r="BK244" s="232">
        <f>ROUND(I244*H244,2)</f>
        <v>0</v>
      </c>
      <c r="BL244" s="18" t="s">
        <v>164</v>
      </c>
      <c r="BM244" s="231" t="s">
        <v>339</v>
      </c>
    </row>
    <row r="245" s="13" customFormat="1">
      <c r="A245" s="13"/>
      <c r="B245" s="233"/>
      <c r="C245" s="234"/>
      <c r="D245" s="235" t="s">
        <v>170</v>
      </c>
      <c r="E245" s="236" t="s">
        <v>1</v>
      </c>
      <c r="F245" s="237" t="s">
        <v>340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170</v>
      </c>
      <c r="AU245" s="243" t="s">
        <v>85</v>
      </c>
      <c r="AV245" s="13" t="s">
        <v>83</v>
      </c>
      <c r="AW245" s="13" t="s">
        <v>31</v>
      </c>
      <c r="AX245" s="13" t="s">
        <v>75</v>
      </c>
      <c r="AY245" s="243" t="s">
        <v>158</v>
      </c>
    </row>
    <row r="246" s="14" customFormat="1">
      <c r="A246" s="14"/>
      <c r="B246" s="244"/>
      <c r="C246" s="245"/>
      <c r="D246" s="235" t="s">
        <v>170</v>
      </c>
      <c r="E246" s="246" t="s">
        <v>1</v>
      </c>
      <c r="F246" s="247" t="s">
        <v>341</v>
      </c>
      <c r="G246" s="245"/>
      <c r="H246" s="248">
        <v>1.3799999999999999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170</v>
      </c>
      <c r="AU246" s="254" t="s">
        <v>85</v>
      </c>
      <c r="AV246" s="14" t="s">
        <v>85</v>
      </c>
      <c r="AW246" s="14" t="s">
        <v>31</v>
      </c>
      <c r="AX246" s="14" t="s">
        <v>83</v>
      </c>
      <c r="AY246" s="254" t="s">
        <v>158</v>
      </c>
    </row>
    <row r="247" s="2" customFormat="1" ht="21.75" customHeight="1">
      <c r="A247" s="39"/>
      <c r="B247" s="40"/>
      <c r="C247" s="220" t="s">
        <v>342</v>
      </c>
      <c r="D247" s="220" t="s">
        <v>160</v>
      </c>
      <c r="E247" s="221" t="s">
        <v>343</v>
      </c>
      <c r="F247" s="222" t="s">
        <v>344</v>
      </c>
      <c r="G247" s="223" t="s">
        <v>220</v>
      </c>
      <c r="H247" s="224">
        <v>1.4299999999999999</v>
      </c>
      <c r="I247" s="225"/>
      <c r="J247" s="224">
        <f>ROUND(I247*H247,2)</f>
        <v>0</v>
      </c>
      <c r="K247" s="226"/>
      <c r="L247" s="45"/>
      <c r="M247" s="227" t="s">
        <v>1</v>
      </c>
      <c r="N247" s="228" t="s">
        <v>40</v>
      </c>
      <c r="O247" s="92"/>
      <c r="P247" s="229">
        <f>O247*H247</f>
        <v>0</v>
      </c>
      <c r="Q247" s="229">
        <v>1.0606199999999999</v>
      </c>
      <c r="R247" s="229">
        <f>Q247*H247</f>
        <v>1.5166865999999999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164</v>
      </c>
      <c r="AT247" s="231" t="s">
        <v>160</v>
      </c>
      <c r="AU247" s="231" t="s">
        <v>85</v>
      </c>
      <c r="AY247" s="18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83</v>
      </c>
      <c r="BK247" s="232">
        <f>ROUND(I247*H247,2)</f>
        <v>0</v>
      </c>
      <c r="BL247" s="18" t="s">
        <v>164</v>
      </c>
      <c r="BM247" s="231" t="s">
        <v>345</v>
      </c>
    </row>
    <row r="248" s="13" customFormat="1">
      <c r="A248" s="13"/>
      <c r="B248" s="233"/>
      <c r="C248" s="234"/>
      <c r="D248" s="235" t="s">
        <v>170</v>
      </c>
      <c r="E248" s="236" t="s">
        <v>1</v>
      </c>
      <c r="F248" s="237" t="s">
        <v>346</v>
      </c>
      <c r="G248" s="234"/>
      <c r="H248" s="236" t="s">
        <v>1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170</v>
      </c>
      <c r="AU248" s="243" t="s">
        <v>85</v>
      </c>
      <c r="AV248" s="13" t="s">
        <v>83</v>
      </c>
      <c r="AW248" s="13" t="s">
        <v>31</v>
      </c>
      <c r="AX248" s="13" t="s">
        <v>75</v>
      </c>
      <c r="AY248" s="243" t="s">
        <v>158</v>
      </c>
    </row>
    <row r="249" s="14" customFormat="1">
      <c r="A249" s="14"/>
      <c r="B249" s="244"/>
      <c r="C249" s="245"/>
      <c r="D249" s="235" t="s">
        <v>170</v>
      </c>
      <c r="E249" s="246" t="s">
        <v>1</v>
      </c>
      <c r="F249" s="247" t="s">
        <v>347</v>
      </c>
      <c r="G249" s="245"/>
      <c r="H249" s="248">
        <v>1.4299999999999999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170</v>
      </c>
      <c r="AU249" s="254" t="s">
        <v>85</v>
      </c>
      <c r="AV249" s="14" t="s">
        <v>85</v>
      </c>
      <c r="AW249" s="14" t="s">
        <v>31</v>
      </c>
      <c r="AX249" s="14" t="s">
        <v>83</v>
      </c>
      <c r="AY249" s="254" t="s">
        <v>158</v>
      </c>
    </row>
    <row r="250" s="12" customFormat="1" ht="22.8" customHeight="1">
      <c r="A250" s="12"/>
      <c r="B250" s="204"/>
      <c r="C250" s="205"/>
      <c r="D250" s="206" t="s">
        <v>74</v>
      </c>
      <c r="E250" s="218" t="s">
        <v>298</v>
      </c>
      <c r="F250" s="218" t="s">
        <v>348</v>
      </c>
      <c r="G250" s="205"/>
      <c r="H250" s="205"/>
      <c r="I250" s="208"/>
      <c r="J250" s="219">
        <f>BK250</f>
        <v>0</v>
      </c>
      <c r="K250" s="205"/>
      <c r="L250" s="210"/>
      <c r="M250" s="211"/>
      <c r="N250" s="212"/>
      <c r="O250" s="212"/>
      <c r="P250" s="213">
        <f>SUM(P251:P256)</f>
        <v>0</v>
      </c>
      <c r="Q250" s="212"/>
      <c r="R250" s="213">
        <f>SUM(R251:R256)</f>
        <v>11.4696</v>
      </c>
      <c r="S250" s="212"/>
      <c r="T250" s="214">
        <f>SUM(T251:T256)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5" t="s">
        <v>83</v>
      </c>
      <c r="AT250" s="216" t="s">
        <v>74</v>
      </c>
      <c r="AU250" s="216" t="s">
        <v>83</v>
      </c>
      <c r="AY250" s="215" t="s">
        <v>158</v>
      </c>
      <c r="BK250" s="217">
        <f>SUM(BK251:BK256)</f>
        <v>0</v>
      </c>
    </row>
    <row r="251" s="2" customFormat="1" ht="24.15" customHeight="1">
      <c r="A251" s="39"/>
      <c r="B251" s="40"/>
      <c r="C251" s="220" t="s">
        <v>349</v>
      </c>
      <c r="D251" s="220" t="s">
        <v>160</v>
      </c>
      <c r="E251" s="221" t="s">
        <v>350</v>
      </c>
      <c r="F251" s="222" t="s">
        <v>351</v>
      </c>
      <c r="G251" s="223" t="s">
        <v>274</v>
      </c>
      <c r="H251" s="224">
        <v>15</v>
      </c>
      <c r="I251" s="225"/>
      <c r="J251" s="224">
        <f>ROUND(I251*H251,2)</f>
        <v>0</v>
      </c>
      <c r="K251" s="226"/>
      <c r="L251" s="45"/>
      <c r="M251" s="227" t="s">
        <v>1</v>
      </c>
      <c r="N251" s="228" t="s">
        <v>40</v>
      </c>
      <c r="O251" s="92"/>
      <c r="P251" s="229">
        <f>O251*H251</f>
        <v>0</v>
      </c>
      <c r="Q251" s="229">
        <v>0.024639999999999999</v>
      </c>
      <c r="R251" s="229">
        <f>Q251*H251</f>
        <v>0.36959999999999998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164</v>
      </c>
      <c r="AT251" s="231" t="s">
        <v>160</v>
      </c>
      <c r="AU251" s="231" t="s">
        <v>85</v>
      </c>
      <c r="AY251" s="18" t="s">
        <v>158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83</v>
      </c>
      <c r="BK251" s="232">
        <f>ROUND(I251*H251,2)</f>
        <v>0</v>
      </c>
      <c r="BL251" s="18" t="s">
        <v>164</v>
      </c>
      <c r="BM251" s="231" t="s">
        <v>352</v>
      </c>
    </row>
    <row r="252" s="14" customFormat="1">
      <c r="A252" s="14"/>
      <c r="B252" s="244"/>
      <c r="C252" s="245"/>
      <c r="D252" s="235" t="s">
        <v>170</v>
      </c>
      <c r="E252" s="246" t="s">
        <v>1</v>
      </c>
      <c r="F252" s="247" t="s">
        <v>353</v>
      </c>
      <c r="G252" s="245"/>
      <c r="H252" s="248">
        <v>15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170</v>
      </c>
      <c r="AU252" s="254" t="s">
        <v>85</v>
      </c>
      <c r="AV252" s="14" t="s">
        <v>85</v>
      </c>
      <c r="AW252" s="14" t="s">
        <v>31</v>
      </c>
      <c r="AX252" s="14" t="s">
        <v>83</v>
      </c>
      <c r="AY252" s="254" t="s">
        <v>158</v>
      </c>
    </row>
    <row r="253" s="2" customFormat="1" ht="16.5" customHeight="1">
      <c r="A253" s="39"/>
      <c r="B253" s="40"/>
      <c r="C253" s="266" t="s">
        <v>354</v>
      </c>
      <c r="D253" s="266" t="s">
        <v>243</v>
      </c>
      <c r="E253" s="267" t="s">
        <v>355</v>
      </c>
      <c r="F253" s="268" t="s">
        <v>356</v>
      </c>
      <c r="G253" s="269" t="s">
        <v>357</v>
      </c>
      <c r="H253" s="270">
        <v>60</v>
      </c>
      <c r="I253" s="271"/>
      <c r="J253" s="270">
        <f>ROUND(I253*H253,2)</f>
        <v>0</v>
      </c>
      <c r="K253" s="272"/>
      <c r="L253" s="273"/>
      <c r="M253" s="274" t="s">
        <v>1</v>
      </c>
      <c r="N253" s="275" t="s">
        <v>40</v>
      </c>
      <c r="O253" s="92"/>
      <c r="P253" s="229">
        <f>O253*H253</f>
        <v>0</v>
      </c>
      <c r="Q253" s="229">
        <v>0.185</v>
      </c>
      <c r="R253" s="229">
        <f>Q253*H253</f>
        <v>11.1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203</v>
      </c>
      <c r="AT253" s="231" t="s">
        <v>243</v>
      </c>
      <c r="AU253" s="231" t="s">
        <v>85</v>
      </c>
      <c r="AY253" s="18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83</v>
      </c>
      <c r="BK253" s="232">
        <f>ROUND(I253*H253,2)</f>
        <v>0</v>
      </c>
      <c r="BL253" s="18" t="s">
        <v>164</v>
      </c>
      <c r="BM253" s="231" t="s">
        <v>358</v>
      </c>
    </row>
    <row r="254" s="14" customFormat="1">
      <c r="A254" s="14"/>
      <c r="B254" s="244"/>
      <c r="C254" s="245"/>
      <c r="D254" s="235" t="s">
        <v>170</v>
      </c>
      <c r="E254" s="246" t="s">
        <v>1</v>
      </c>
      <c r="F254" s="247" t="s">
        <v>359</v>
      </c>
      <c r="G254" s="245"/>
      <c r="H254" s="248">
        <v>60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170</v>
      </c>
      <c r="AU254" s="254" t="s">
        <v>85</v>
      </c>
      <c r="AV254" s="14" t="s">
        <v>85</v>
      </c>
      <c r="AW254" s="14" t="s">
        <v>31</v>
      </c>
      <c r="AX254" s="14" t="s">
        <v>83</v>
      </c>
      <c r="AY254" s="254" t="s">
        <v>158</v>
      </c>
    </row>
    <row r="255" s="2" customFormat="1" ht="24.15" customHeight="1">
      <c r="A255" s="39"/>
      <c r="B255" s="40"/>
      <c r="C255" s="220" t="s">
        <v>360</v>
      </c>
      <c r="D255" s="220" t="s">
        <v>160</v>
      </c>
      <c r="E255" s="221" t="s">
        <v>361</v>
      </c>
      <c r="F255" s="222" t="s">
        <v>362</v>
      </c>
      <c r="G255" s="223" t="s">
        <v>168</v>
      </c>
      <c r="H255" s="224">
        <v>12</v>
      </c>
      <c r="I255" s="225"/>
      <c r="J255" s="224">
        <f>ROUND(I255*H255,2)</f>
        <v>0</v>
      </c>
      <c r="K255" s="226"/>
      <c r="L255" s="45"/>
      <c r="M255" s="227" t="s">
        <v>1</v>
      </c>
      <c r="N255" s="228" t="s">
        <v>40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164</v>
      </c>
      <c r="AT255" s="231" t="s">
        <v>160</v>
      </c>
      <c r="AU255" s="231" t="s">
        <v>85</v>
      </c>
      <c r="AY255" s="18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83</v>
      </c>
      <c r="BK255" s="232">
        <f>ROUND(I255*H255,2)</f>
        <v>0</v>
      </c>
      <c r="BL255" s="18" t="s">
        <v>164</v>
      </c>
      <c r="BM255" s="231" t="s">
        <v>363</v>
      </c>
    </row>
    <row r="256" s="14" customFormat="1">
      <c r="A256" s="14"/>
      <c r="B256" s="244"/>
      <c r="C256" s="245"/>
      <c r="D256" s="235" t="s">
        <v>170</v>
      </c>
      <c r="E256" s="246" t="s">
        <v>1</v>
      </c>
      <c r="F256" s="247" t="s">
        <v>364</v>
      </c>
      <c r="G256" s="245"/>
      <c r="H256" s="248">
        <v>12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170</v>
      </c>
      <c r="AU256" s="254" t="s">
        <v>85</v>
      </c>
      <c r="AV256" s="14" t="s">
        <v>85</v>
      </c>
      <c r="AW256" s="14" t="s">
        <v>31</v>
      </c>
      <c r="AX256" s="14" t="s">
        <v>83</v>
      </c>
      <c r="AY256" s="254" t="s">
        <v>158</v>
      </c>
    </row>
    <row r="257" s="12" customFormat="1" ht="22.8" customHeight="1">
      <c r="A257" s="12"/>
      <c r="B257" s="204"/>
      <c r="C257" s="205"/>
      <c r="D257" s="206" t="s">
        <v>74</v>
      </c>
      <c r="E257" s="218" t="s">
        <v>177</v>
      </c>
      <c r="F257" s="218" t="s">
        <v>365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SUM(P258:P265)</f>
        <v>0</v>
      </c>
      <c r="Q257" s="212"/>
      <c r="R257" s="213">
        <f>SUM(R258:R265)</f>
        <v>21.478200000000001</v>
      </c>
      <c r="S257" s="212"/>
      <c r="T257" s="214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83</v>
      </c>
      <c r="AT257" s="216" t="s">
        <v>74</v>
      </c>
      <c r="AU257" s="216" t="s">
        <v>83</v>
      </c>
      <c r="AY257" s="215" t="s">
        <v>158</v>
      </c>
      <c r="BK257" s="217">
        <f>SUM(BK258:BK265)</f>
        <v>0</v>
      </c>
    </row>
    <row r="258" s="2" customFormat="1" ht="24.15" customHeight="1">
      <c r="A258" s="39"/>
      <c r="B258" s="40"/>
      <c r="C258" s="220" t="s">
        <v>366</v>
      </c>
      <c r="D258" s="220" t="s">
        <v>160</v>
      </c>
      <c r="E258" s="221" t="s">
        <v>367</v>
      </c>
      <c r="F258" s="222" t="s">
        <v>368</v>
      </c>
      <c r="G258" s="223" t="s">
        <v>168</v>
      </c>
      <c r="H258" s="224">
        <v>17</v>
      </c>
      <c r="I258" s="225"/>
      <c r="J258" s="224">
        <f>ROUND(I258*H258,2)</f>
        <v>0</v>
      </c>
      <c r="K258" s="226"/>
      <c r="L258" s="45"/>
      <c r="M258" s="227" t="s">
        <v>1</v>
      </c>
      <c r="N258" s="228" t="s">
        <v>40</v>
      </c>
      <c r="O258" s="92"/>
      <c r="P258" s="229">
        <f>O258*H258</f>
        <v>0</v>
      </c>
      <c r="Q258" s="229">
        <v>1.2397800000000001</v>
      </c>
      <c r="R258" s="229">
        <f>Q258*H258</f>
        <v>21.076260000000001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164</v>
      </c>
      <c r="AT258" s="231" t="s">
        <v>160</v>
      </c>
      <c r="AU258" s="231" t="s">
        <v>85</v>
      </c>
      <c r="AY258" s="18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83</v>
      </c>
      <c r="BK258" s="232">
        <f>ROUND(I258*H258,2)</f>
        <v>0</v>
      </c>
      <c r="BL258" s="18" t="s">
        <v>164</v>
      </c>
      <c r="BM258" s="231" t="s">
        <v>369</v>
      </c>
    </row>
    <row r="259" s="13" customFormat="1">
      <c r="A259" s="13"/>
      <c r="B259" s="233"/>
      <c r="C259" s="234"/>
      <c r="D259" s="235" t="s">
        <v>170</v>
      </c>
      <c r="E259" s="236" t="s">
        <v>1</v>
      </c>
      <c r="F259" s="237" t="s">
        <v>370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170</v>
      </c>
      <c r="AU259" s="243" t="s">
        <v>85</v>
      </c>
      <c r="AV259" s="13" t="s">
        <v>83</v>
      </c>
      <c r="AW259" s="13" t="s">
        <v>31</v>
      </c>
      <c r="AX259" s="13" t="s">
        <v>75</v>
      </c>
      <c r="AY259" s="243" t="s">
        <v>158</v>
      </c>
    </row>
    <row r="260" s="14" customFormat="1">
      <c r="A260" s="14"/>
      <c r="B260" s="244"/>
      <c r="C260" s="245"/>
      <c r="D260" s="235" t="s">
        <v>170</v>
      </c>
      <c r="E260" s="246" t="s">
        <v>1</v>
      </c>
      <c r="F260" s="247" t="s">
        <v>371</v>
      </c>
      <c r="G260" s="245"/>
      <c r="H260" s="248">
        <v>26.190000000000001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170</v>
      </c>
      <c r="AU260" s="254" t="s">
        <v>85</v>
      </c>
      <c r="AV260" s="14" t="s">
        <v>85</v>
      </c>
      <c r="AW260" s="14" t="s">
        <v>31</v>
      </c>
      <c r="AX260" s="14" t="s">
        <v>75</v>
      </c>
      <c r="AY260" s="254" t="s">
        <v>158</v>
      </c>
    </row>
    <row r="261" s="14" customFormat="1">
      <c r="A261" s="14"/>
      <c r="B261" s="244"/>
      <c r="C261" s="245"/>
      <c r="D261" s="235" t="s">
        <v>170</v>
      </c>
      <c r="E261" s="246" t="s">
        <v>1</v>
      </c>
      <c r="F261" s="247" t="s">
        <v>372</v>
      </c>
      <c r="G261" s="245"/>
      <c r="H261" s="248">
        <v>-9.1899999999999995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170</v>
      </c>
      <c r="AU261" s="254" t="s">
        <v>85</v>
      </c>
      <c r="AV261" s="14" t="s">
        <v>85</v>
      </c>
      <c r="AW261" s="14" t="s">
        <v>31</v>
      </c>
      <c r="AX261" s="14" t="s">
        <v>75</v>
      </c>
      <c r="AY261" s="254" t="s">
        <v>158</v>
      </c>
    </row>
    <row r="262" s="15" customFormat="1">
      <c r="A262" s="15"/>
      <c r="B262" s="255"/>
      <c r="C262" s="256"/>
      <c r="D262" s="235" t="s">
        <v>170</v>
      </c>
      <c r="E262" s="257" t="s">
        <v>1</v>
      </c>
      <c r="F262" s="258" t="s">
        <v>176</v>
      </c>
      <c r="G262" s="256"/>
      <c r="H262" s="259">
        <v>17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170</v>
      </c>
      <c r="AU262" s="265" t="s">
        <v>85</v>
      </c>
      <c r="AV262" s="15" t="s">
        <v>164</v>
      </c>
      <c r="AW262" s="15" t="s">
        <v>31</v>
      </c>
      <c r="AX262" s="15" t="s">
        <v>83</v>
      </c>
      <c r="AY262" s="265" t="s">
        <v>158</v>
      </c>
    </row>
    <row r="263" s="2" customFormat="1" ht="24.15" customHeight="1">
      <c r="A263" s="39"/>
      <c r="B263" s="40"/>
      <c r="C263" s="220" t="s">
        <v>373</v>
      </c>
      <c r="D263" s="220" t="s">
        <v>160</v>
      </c>
      <c r="E263" s="221" t="s">
        <v>374</v>
      </c>
      <c r="F263" s="222" t="s">
        <v>375</v>
      </c>
      <c r="G263" s="223" t="s">
        <v>357</v>
      </c>
      <c r="H263" s="224">
        <v>3</v>
      </c>
      <c r="I263" s="225"/>
      <c r="J263" s="224">
        <f>ROUND(I263*H263,2)</f>
        <v>0</v>
      </c>
      <c r="K263" s="226"/>
      <c r="L263" s="45"/>
      <c r="M263" s="227" t="s">
        <v>1</v>
      </c>
      <c r="N263" s="228" t="s">
        <v>40</v>
      </c>
      <c r="O263" s="92"/>
      <c r="P263" s="229">
        <f>O263*H263</f>
        <v>0</v>
      </c>
      <c r="Q263" s="229">
        <v>0.1275</v>
      </c>
      <c r="R263" s="229">
        <f>Q263*H263</f>
        <v>0.38250000000000001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164</v>
      </c>
      <c r="AT263" s="231" t="s">
        <v>160</v>
      </c>
      <c r="AU263" s="231" t="s">
        <v>85</v>
      </c>
      <c r="AY263" s="18" t="s">
        <v>158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83</v>
      </c>
      <c r="BK263" s="232">
        <f>ROUND(I263*H263,2)</f>
        <v>0</v>
      </c>
      <c r="BL263" s="18" t="s">
        <v>164</v>
      </c>
      <c r="BM263" s="231" t="s">
        <v>376</v>
      </c>
    </row>
    <row r="264" s="2" customFormat="1" ht="24.15" customHeight="1">
      <c r="A264" s="39"/>
      <c r="B264" s="40"/>
      <c r="C264" s="220" t="s">
        <v>377</v>
      </c>
      <c r="D264" s="220" t="s">
        <v>160</v>
      </c>
      <c r="E264" s="221" t="s">
        <v>378</v>
      </c>
      <c r="F264" s="222" t="s">
        <v>379</v>
      </c>
      <c r="G264" s="223" t="s">
        <v>274</v>
      </c>
      <c r="H264" s="224">
        <v>24</v>
      </c>
      <c r="I264" s="225"/>
      <c r="J264" s="224">
        <f>ROUND(I264*H264,2)</f>
        <v>0</v>
      </c>
      <c r="K264" s="226"/>
      <c r="L264" s="45"/>
      <c r="M264" s="227" t="s">
        <v>1</v>
      </c>
      <c r="N264" s="228" t="s">
        <v>40</v>
      </c>
      <c r="O264" s="92"/>
      <c r="P264" s="229">
        <f>O264*H264</f>
        <v>0</v>
      </c>
      <c r="Q264" s="229">
        <v>0.00080999999999999996</v>
      </c>
      <c r="R264" s="229">
        <f>Q264*H264</f>
        <v>0.019439999999999999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164</v>
      </c>
      <c r="AT264" s="231" t="s">
        <v>160</v>
      </c>
      <c r="AU264" s="231" t="s">
        <v>85</v>
      </c>
      <c r="AY264" s="18" t="s">
        <v>158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83</v>
      </c>
      <c r="BK264" s="232">
        <f>ROUND(I264*H264,2)</f>
        <v>0</v>
      </c>
      <c r="BL264" s="18" t="s">
        <v>164</v>
      </c>
      <c r="BM264" s="231" t="s">
        <v>380</v>
      </c>
    </row>
    <row r="265" s="14" customFormat="1">
      <c r="A265" s="14"/>
      <c r="B265" s="244"/>
      <c r="C265" s="245"/>
      <c r="D265" s="235" t="s">
        <v>170</v>
      </c>
      <c r="E265" s="246" t="s">
        <v>1</v>
      </c>
      <c r="F265" s="247" t="s">
        <v>381</v>
      </c>
      <c r="G265" s="245"/>
      <c r="H265" s="248">
        <v>24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170</v>
      </c>
      <c r="AU265" s="254" t="s">
        <v>85</v>
      </c>
      <c r="AV265" s="14" t="s">
        <v>85</v>
      </c>
      <c r="AW265" s="14" t="s">
        <v>31</v>
      </c>
      <c r="AX265" s="14" t="s">
        <v>83</v>
      </c>
      <c r="AY265" s="254" t="s">
        <v>158</v>
      </c>
    </row>
    <row r="266" s="12" customFormat="1" ht="22.8" customHeight="1">
      <c r="A266" s="12"/>
      <c r="B266" s="204"/>
      <c r="C266" s="205"/>
      <c r="D266" s="206" t="s">
        <v>74</v>
      </c>
      <c r="E266" s="218" t="s">
        <v>164</v>
      </c>
      <c r="F266" s="218" t="s">
        <v>382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SUM(P267:P283)</f>
        <v>0</v>
      </c>
      <c r="Q266" s="212"/>
      <c r="R266" s="213">
        <f>SUM(R267:R283)</f>
        <v>3.1811427000000005</v>
      </c>
      <c r="S266" s="212"/>
      <c r="T266" s="214">
        <f>SUM(T267:T283)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83</v>
      </c>
      <c r="AT266" s="216" t="s">
        <v>74</v>
      </c>
      <c r="AU266" s="216" t="s">
        <v>83</v>
      </c>
      <c r="AY266" s="215" t="s">
        <v>158</v>
      </c>
      <c r="BK266" s="217">
        <f>SUM(BK267:BK283)</f>
        <v>0</v>
      </c>
    </row>
    <row r="267" s="2" customFormat="1" ht="24.15" customHeight="1">
      <c r="A267" s="39"/>
      <c r="B267" s="40"/>
      <c r="C267" s="220" t="s">
        <v>383</v>
      </c>
      <c r="D267" s="220" t="s">
        <v>160</v>
      </c>
      <c r="E267" s="221" t="s">
        <v>384</v>
      </c>
      <c r="F267" s="222" t="s">
        <v>385</v>
      </c>
      <c r="G267" s="223" t="s">
        <v>274</v>
      </c>
      <c r="H267" s="224">
        <v>26.899999999999999</v>
      </c>
      <c r="I267" s="225"/>
      <c r="J267" s="224">
        <f>ROUND(I267*H267,2)</f>
        <v>0</v>
      </c>
      <c r="K267" s="226"/>
      <c r="L267" s="45"/>
      <c r="M267" s="227" t="s">
        <v>1</v>
      </c>
      <c r="N267" s="228" t="s">
        <v>40</v>
      </c>
      <c r="O267" s="92"/>
      <c r="P267" s="229">
        <f>O267*H267</f>
        <v>0</v>
      </c>
      <c r="Q267" s="229">
        <v>0.026669999999999999</v>
      </c>
      <c r="R267" s="229">
        <f>Q267*H267</f>
        <v>0.71742299999999992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164</v>
      </c>
      <c r="AT267" s="231" t="s">
        <v>160</v>
      </c>
      <c r="AU267" s="231" t="s">
        <v>85</v>
      </c>
      <c r="AY267" s="18" t="s">
        <v>158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83</v>
      </c>
      <c r="BK267" s="232">
        <f>ROUND(I267*H267,2)</f>
        <v>0</v>
      </c>
      <c r="BL267" s="18" t="s">
        <v>164</v>
      </c>
      <c r="BM267" s="231" t="s">
        <v>386</v>
      </c>
    </row>
    <row r="268" s="13" customFormat="1">
      <c r="A268" s="13"/>
      <c r="B268" s="233"/>
      <c r="C268" s="234"/>
      <c r="D268" s="235" t="s">
        <v>170</v>
      </c>
      <c r="E268" s="236" t="s">
        <v>1</v>
      </c>
      <c r="F268" s="237" t="s">
        <v>387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170</v>
      </c>
      <c r="AU268" s="243" t="s">
        <v>85</v>
      </c>
      <c r="AV268" s="13" t="s">
        <v>83</v>
      </c>
      <c r="AW268" s="13" t="s">
        <v>31</v>
      </c>
      <c r="AX268" s="13" t="s">
        <v>75</v>
      </c>
      <c r="AY268" s="243" t="s">
        <v>158</v>
      </c>
    </row>
    <row r="269" s="13" customFormat="1">
      <c r="A269" s="13"/>
      <c r="B269" s="233"/>
      <c r="C269" s="234"/>
      <c r="D269" s="235" t="s">
        <v>170</v>
      </c>
      <c r="E269" s="236" t="s">
        <v>1</v>
      </c>
      <c r="F269" s="237" t="s">
        <v>388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170</v>
      </c>
      <c r="AU269" s="243" t="s">
        <v>85</v>
      </c>
      <c r="AV269" s="13" t="s">
        <v>83</v>
      </c>
      <c r="AW269" s="13" t="s">
        <v>31</v>
      </c>
      <c r="AX269" s="13" t="s">
        <v>75</v>
      </c>
      <c r="AY269" s="243" t="s">
        <v>158</v>
      </c>
    </row>
    <row r="270" s="13" customFormat="1">
      <c r="A270" s="13"/>
      <c r="B270" s="233"/>
      <c r="C270" s="234"/>
      <c r="D270" s="235" t="s">
        <v>170</v>
      </c>
      <c r="E270" s="236" t="s">
        <v>1</v>
      </c>
      <c r="F270" s="237" t="s">
        <v>389</v>
      </c>
      <c r="G270" s="234"/>
      <c r="H270" s="236" t="s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170</v>
      </c>
      <c r="AU270" s="243" t="s">
        <v>85</v>
      </c>
      <c r="AV270" s="13" t="s">
        <v>83</v>
      </c>
      <c r="AW270" s="13" t="s">
        <v>31</v>
      </c>
      <c r="AX270" s="13" t="s">
        <v>75</v>
      </c>
      <c r="AY270" s="243" t="s">
        <v>158</v>
      </c>
    </row>
    <row r="271" s="13" customFormat="1">
      <c r="A271" s="13"/>
      <c r="B271" s="233"/>
      <c r="C271" s="234"/>
      <c r="D271" s="235" t="s">
        <v>170</v>
      </c>
      <c r="E271" s="236" t="s">
        <v>1</v>
      </c>
      <c r="F271" s="237" t="s">
        <v>390</v>
      </c>
      <c r="G271" s="234"/>
      <c r="H271" s="236" t="s">
        <v>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170</v>
      </c>
      <c r="AU271" s="243" t="s">
        <v>85</v>
      </c>
      <c r="AV271" s="13" t="s">
        <v>83</v>
      </c>
      <c r="AW271" s="13" t="s">
        <v>31</v>
      </c>
      <c r="AX271" s="13" t="s">
        <v>75</v>
      </c>
      <c r="AY271" s="243" t="s">
        <v>158</v>
      </c>
    </row>
    <row r="272" s="14" customFormat="1">
      <c r="A272" s="14"/>
      <c r="B272" s="244"/>
      <c r="C272" s="245"/>
      <c r="D272" s="235" t="s">
        <v>170</v>
      </c>
      <c r="E272" s="246" t="s">
        <v>1</v>
      </c>
      <c r="F272" s="247" t="s">
        <v>391</v>
      </c>
      <c r="G272" s="245"/>
      <c r="H272" s="248">
        <v>26.899999999999999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170</v>
      </c>
      <c r="AU272" s="254" t="s">
        <v>85</v>
      </c>
      <c r="AV272" s="14" t="s">
        <v>85</v>
      </c>
      <c r="AW272" s="14" t="s">
        <v>31</v>
      </c>
      <c r="AX272" s="14" t="s">
        <v>83</v>
      </c>
      <c r="AY272" s="254" t="s">
        <v>158</v>
      </c>
    </row>
    <row r="273" s="2" customFormat="1" ht="16.5" customHeight="1">
      <c r="A273" s="39"/>
      <c r="B273" s="40"/>
      <c r="C273" s="220" t="s">
        <v>392</v>
      </c>
      <c r="D273" s="220" t="s">
        <v>160</v>
      </c>
      <c r="E273" s="221" t="s">
        <v>393</v>
      </c>
      <c r="F273" s="222" t="s">
        <v>394</v>
      </c>
      <c r="G273" s="223" t="s">
        <v>168</v>
      </c>
      <c r="H273" s="224">
        <v>0.93000000000000005</v>
      </c>
      <c r="I273" s="225"/>
      <c r="J273" s="224">
        <f>ROUND(I273*H273,2)</f>
        <v>0</v>
      </c>
      <c r="K273" s="226"/>
      <c r="L273" s="45"/>
      <c r="M273" s="227" t="s">
        <v>1</v>
      </c>
      <c r="N273" s="228" t="s">
        <v>40</v>
      </c>
      <c r="O273" s="92"/>
      <c r="P273" s="229">
        <f>O273*H273</f>
        <v>0</v>
      </c>
      <c r="Q273" s="229">
        <v>2.5019800000000001</v>
      </c>
      <c r="R273" s="229">
        <f>Q273*H273</f>
        <v>2.3268414000000002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164</v>
      </c>
      <c r="AT273" s="231" t="s">
        <v>160</v>
      </c>
      <c r="AU273" s="231" t="s">
        <v>85</v>
      </c>
      <c r="AY273" s="18" t="s">
        <v>158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83</v>
      </c>
      <c r="BK273" s="232">
        <f>ROUND(I273*H273,2)</f>
        <v>0</v>
      </c>
      <c r="BL273" s="18" t="s">
        <v>164</v>
      </c>
      <c r="BM273" s="231" t="s">
        <v>395</v>
      </c>
    </row>
    <row r="274" s="13" customFormat="1">
      <c r="A274" s="13"/>
      <c r="B274" s="233"/>
      <c r="C274" s="234"/>
      <c r="D274" s="235" t="s">
        <v>170</v>
      </c>
      <c r="E274" s="236" t="s">
        <v>1</v>
      </c>
      <c r="F274" s="237" t="s">
        <v>387</v>
      </c>
      <c r="G274" s="234"/>
      <c r="H274" s="236" t="s">
        <v>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170</v>
      </c>
      <c r="AU274" s="243" t="s">
        <v>85</v>
      </c>
      <c r="AV274" s="13" t="s">
        <v>83</v>
      </c>
      <c r="AW274" s="13" t="s">
        <v>31</v>
      </c>
      <c r="AX274" s="13" t="s">
        <v>75</v>
      </c>
      <c r="AY274" s="243" t="s">
        <v>158</v>
      </c>
    </row>
    <row r="275" s="13" customFormat="1">
      <c r="A275" s="13"/>
      <c r="B275" s="233"/>
      <c r="C275" s="234"/>
      <c r="D275" s="235" t="s">
        <v>170</v>
      </c>
      <c r="E275" s="236" t="s">
        <v>1</v>
      </c>
      <c r="F275" s="237" t="s">
        <v>388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170</v>
      </c>
      <c r="AU275" s="243" t="s">
        <v>85</v>
      </c>
      <c r="AV275" s="13" t="s">
        <v>83</v>
      </c>
      <c r="AW275" s="13" t="s">
        <v>31</v>
      </c>
      <c r="AX275" s="13" t="s">
        <v>75</v>
      </c>
      <c r="AY275" s="243" t="s">
        <v>158</v>
      </c>
    </row>
    <row r="276" s="13" customFormat="1">
      <c r="A276" s="13"/>
      <c r="B276" s="233"/>
      <c r="C276" s="234"/>
      <c r="D276" s="235" t="s">
        <v>170</v>
      </c>
      <c r="E276" s="236" t="s">
        <v>1</v>
      </c>
      <c r="F276" s="237" t="s">
        <v>389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170</v>
      </c>
      <c r="AU276" s="243" t="s">
        <v>85</v>
      </c>
      <c r="AV276" s="13" t="s">
        <v>83</v>
      </c>
      <c r="AW276" s="13" t="s">
        <v>31</v>
      </c>
      <c r="AX276" s="13" t="s">
        <v>75</v>
      </c>
      <c r="AY276" s="243" t="s">
        <v>158</v>
      </c>
    </row>
    <row r="277" s="13" customFormat="1">
      <c r="A277" s="13"/>
      <c r="B277" s="233"/>
      <c r="C277" s="234"/>
      <c r="D277" s="235" t="s">
        <v>170</v>
      </c>
      <c r="E277" s="236" t="s">
        <v>1</v>
      </c>
      <c r="F277" s="237" t="s">
        <v>396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170</v>
      </c>
      <c r="AU277" s="243" t="s">
        <v>85</v>
      </c>
      <c r="AV277" s="13" t="s">
        <v>83</v>
      </c>
      <c r="AW277" s="13" t="s">
        <v>31</v>
      </c>
      <c r="AX277" s="13" t="s">
        <v>75</v>
      </c>
      <c r="AY277" s="243" t="s">
        <v>158</v>
      </c>
    </row>
    <row r="278" s="14" customFormat="1">
      <c r="A278" s="14"/>
      <c r="B278" s="244"/>
      <c r="C278" s="245"/>
      <c r="D278" s="235" t="s">
        <v>170</v>
      </c>
      <c r="E278" s="246" t="s">
        <v>1</v>
      </c>
      <c r="F278" s="247" t="s">
        <v>397</v>
      </c>
      <c r="G278" s="245"/>
      <c r="H278" s="248">
        <v>0.93000000000000005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170</v>
      </c>
      <c r="AU278" s="254" t="s">
        <v>85</v>
      </c>
      <c r="AV278" s="14" t="s">
        <v>85</v>
      </c>
      <c r="AW278" s="14" t="s">
        <v>31</v>
      </c>
      <c r="AX278" s="14" t="s">
        <v>83</v>
      </c>
      <c r="AY278" s="254" t="s">
        <v>158</v>
      </c>
    </row>
    <row r="279" s="2" customFormat="1" ht="24.15" customHeight="1">
      <c r="A279" s="39"/>
      <c r="B279" s="40"/>
      <c r="C279" s="220" t="s">
        <v>398</v>
      </c>
      <c r="D279" s="220" t="s">
        <v>160</v>
      </c>
      <c r="E279" s="221" t="s">
        <v>399</v>
      </c>
      <c r="F279" s="222" t="s">
        <v>400</v>
      </c>
      <c r="G279" s="223" t="s">
        <v>220</v>
      </c>
      <c r="H279" s="224">
        <v>0.13</v>
      </c>
      <c r="I279" s="225"/>
      <c r="J279" s="224">
        <f>ROUND(I279*H279,2)</f>
        <v>0</v>
      </c>
      <c r="K279" s="226"/>
      <c r="L279" s="45"/>
      <c r="M279" s="227" t="s">
        <v>1</v>
      </c>
      <c r="N279" s="228" t="s">
        <v>40</v>
      </c>
      <c r="O279" s="92"/>
      <c r="P279" s="229">
        <f>O279*H279</f>
        <v>0</v>
      </c>
      <c r="Q279" s="229">
        <v>1.05291</v>
      </c>
      <c r="R279" s="229">
        <f>Q279*H279</f>
        <v>0.13687830000000001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164</v>
      </c>
      <c r="AT279" s="231" t="s">
        <v>160</v>
      </c>
      <c r="AU279" s="231" t="s">
        <v>85</v>
      </c>
      <c r="AY279" s="18" t="s">
        <v>158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83</v>
      </c>
      <c r="BK279" s="232">
        <f>ROUND(I279*H279,2)</f>
        <v>0</v>
      </c>
      <c r="BL279" s="18" t="s">
        <v>164</v>
      </c>
      <c r="BM279" s="231" t="s">
        <v>401</v>
      </c>
    </row>
    <row r="280" s="13" customFormat="1">
      <c r="A280" s="13"/>
      <c r="B280" s="233"/>
      <c r="C280" s="234"/>
      <c r="D280" s="235" t="s">
        <v>170</v>
      </c>
      <c r="E280" s="236" t="s">
        <v>1</v>
      </c>
      <c r="F280" s="237" t="s">
        <v>387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170</v>
      </c>
      <c r="AU280" s="243" t="s">
        <v>85</v>
      </c>
      <c r="AV280" s="13" t="s">
        <v>83</v>
      </c>
      <c r="AW280" s="13" t="s">
        <v>31</v>
      </c>
      <c r="AX280" s="13" t="s">
        <v>75</v>
      </c>
      <c r="AY280" s="243" t="s">
        <v>158</v>
      </c>
    </row>
    <row r="281" s="13" customFormat="1">
      <c r="A281" s="13"/>
      <c r="B281" s="233"/>
      <c r="C281" s="234"/>
      <c r="D281" s="235" t="s">
        <v>170</v>
      </c>
      <c r="E281" s="236" t="s">
        <v>1</v>
      </c>
      <c r="F281" s="237" t="s">
        <v>388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170</v>
      </c>
      <c r="AU281" s="243" t="s">
        <v>85</v>
      </c>
      <c r="AV281" s="13" t="s">
        <v>83</v>
      </c>
      <c r="AW281" s="13" t="s">
        <v>31</v>
      </c>
      <c r="AX281" s="13" t="s">
        <v>75</v>
      </c>
      <c r="AY281" s="243" t="s">
        <v>158</v>
      </c>
    </row>
    <row r="282" s="13" customFormat="1">
      <c r="A282" s="13"/>
      <c r="B282" s="233"/>
      <c r="C282" s="234"/>
      <c r="D282" s="235" t="s">
        <v>170</v>
      </c>
      <c r="E282" s="236" t="s">
        <v>1</v>
      </c>
      <c r="F282" s="237" t="s">
        <v>389</v>
      </c>
      <c r="G282" s="234"/>
      <c r="H282" s="236" t="s">
        <v>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170</v>
      </c>
      <c r="AU282" s="243" t="s">
        <v>85</v>
      </c>
      <c r="AV282" s="13" t="s">
        <v>83</v>
      </c>
      <c r="AW282" s="13" t="s">
        <v>31</v>
      </c>
      <c r="AX282" s="13" t="s">
        <v>75</v>
      </c>
      <c r="AY282" s="243" t="s">
        <v>158</v>
      </c>
    </row>
    <row r="283" s="14" customFormat="1">
      <c r="A283" s="14"/>
      <c r="B283" s="244"/>
      <c r="C283" s="245"/>
      <c r="D283" s="235" t="s">
        <v>170</v>
      </c>
      <c r="E283" s="246" t="s">
        <v>1</v>
      </c>
      <c r="F283" s="247" t="s">
        <v>402</v>
      </c>
      <c r="G283" s="245"/>
      <c r="H283" s="248">
        <v>0.13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170</v>
      </c>
      <c r="AU283" s="254" t="s">
        <v>85</v>
      </c>
      <c r="AV283" s="14" t="s">
        <v>85</v>
      </c>
      <c r="AW283" s="14" t="s">
        <v>31</v>
      </c>
      <c r="AX283" s="14" t="s">
        <v>83</v>
      </c>
      <c r="AY283" s="254" t="s">
        <v>158</v>
      </c>
    </row>
    <row r="284" s="12" customFormat="1" ht="22.8" customHeight="1">
      <c r="A284" s="12"/>
      <c r="B284" s="204"/>
      <c r="C284" s="205"/>
      <c r="D284" s="206" t="s">
        <v>74</v>
      </c>
      <c r="E284" s="218" t="s">
        <v>188</v>
      </c>
      <c r="F284" s="218" t="s">
        <v>403</v>
      </c>
      <c r="G284" s="205"/>
      <c r="H284" s="205"/>
      <c r="I284" s="208"/>
      <c r="J284" s="219">
        <f>BK284</f>
        <v>0</v>
      </c>
      <c r="K284" s="205"/>
      <c r="L284" s="210"/>
      <c r="M284" s="211"/>
      <c r="N284" s="212"/>
      <c r="O284" s="212"/>
      <c r="P284" s="213">
        <f>SUM(P285:P306)</f>
        <v>0</v>
      </c>
      <c r="Q284" s="212"/>
      <c r="R284" s="213">
        <f>SUM(R285:R306)</f>
        <v>23.889600000000002</v>
      </c>
      <c r="S284" s="212"/>
      <c r="T284" s="214">
        <f>SUM(T285:T306)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5" t="s">
        <v>83</v>
      </c>
      <c r="AT284" s="216" t="s">
        <v>74</v>
      </c>
      <c r="AU284" s="216" t="s">
        <v>83</v>
      </c>
      <c r="AY284" s="215" t="s">
        <v>158</v>
      </c>
      <c r="BK284" s="217">
        <f>SUM(BK285:BK306)</f>
        <v>0</v>
      </c>
    </row>
    <row r="285" s="2" customFormat="1" ht="21.75" customHeight="1">
      <c r="A285" s="39"/>
      <c r="B285" s="40"/>
      <c r="C285" s="220" t="s">
        <v>404</v>
      </c>
      <c r="D285" s="220" t="s">
        <v>160</v>
      </c>
      <c r="E285" s="221" t="s">
        <v>405</v>
      </c>
      <c r="F285" s="222" t="s">
        <v>406</v>
      </c>
      <c r="G285" s="223" t="s">
        <v>225</v>
      </c>
      <c r="H285" s="224">
        <v>80</v>
      </c>
      <c r="I285" s="225"/>
      <c r="J285" s="224">
        <f>ROUND(I285*H285,2)</f>
        <v>0</v>
      </c>
      <c r="K285" s="226"/>
      <c r="L285" s="45"/>
      <c r="M285" s="227" t="s">
        <v>1</v>
      </c>
      <c r="N285" s="228" t="s">
        <v>40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164</v>
      </c>
      <c r="AT285" s="231" t="s">
        <v>160</v>
      </c>
      <c r="AU285" s="231" t="s">
        <v>85</v>
      </c>
      <c r="AY285" s="18" t="s">
        <v>158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83</v>
      </c>
      <c r="BK285" s="232">
        <f>ROUND(I285*H285,2)</f>
        <v>0</v>
      </c>
      <c r="BL285" s="18" t="s">
        <v>164</v>
      </c>
      <c r="BM285" s="231" t="s">
        <v>407</v>
      </c>
    </row>
    <row r="286" s="13" customFormat="1">
      <c r="A286" s="13"/>
      <c r="B286" s="233"/>
      <c r="C286" s="234"/>
      <c r="D286" s="235" t="s">
        <v>170</v>
      </c>
      <c r="E286" s="236" t="s">
        <v>1</v>
      </c>
      <c r="F286" s="237" t="s">
        <v>408</v>
      </c>
      <c r="G286" s="234"/>
      <c r="H286" s="236" t="s">
        <v>1</v>
      </c>
      <c r="I286" s="238"/>
      <c r="J286" s="234"/>
      <c r="K286" s="234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170</v>
      </c>
      <c r="AU286" s="243" t="s">
        <v>85</v>
      </c>
      <c r="AV286" s="13" t="s">
        <v>83</v>
      </c>
      <c r="AW286" s="13" t="s">
        <v>31</v>
      </c>
      <c r="AX286" s="13" t="s">
        <v>75</v>
      </c>
      <c r="AY286" s="243" t="s">
        <v>158</v>
      </c>
    </row>
    <row r="287" s="14" customFormat="1">
      <c r="A287" s="14"/>
      <c r="B287" s="244"/>
      <c r="C287" s="245"/>
      <c r="D287" s="235" t="s">
        <v>170</v>
      </c>
      <c r="E287" s="246" t="s">
        <v>1</v>
      </c>
      <c r="F287" s="247" t="s">
        <v>409</v>
      </c>
      <c r="G287" s="245"/>
      <c r="H287" s="248">
        <v>70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170</v>
      </c>
      <c r="AU287" s="254" t="s">
        <v>85</v>
      </c>
      <c r="AV287" s="14" t="s">
        <v>85</v>
      </c>
      <c r="AW287" s="14" t="s">
        <v>31</v>
      </c>
      <c r="AX287" s="14" t="s">
        <v>75</v>
      </c>
      <c r="AY287" s="254" t="s">
        <v>158</v>
      </c>
    </row>
    <row r="288" s="13" customFormat="1">
      <c r="A288" s="13"/>
      <c r="B288" s="233"/>
      <c r="C288" s="234"/>
      <c r="D288" s="235" t="s">
        <v>170</v>
      </c>
      <c r="E288" s="236" t="s">
        <v>1</v>
      </c>
      <c r="F288" s="237" t="s">
        <v>410</v>
      </c>
      <c r="G288" s="234"/>
      <c r="H288" s="236" t="s">
        <v>1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170</v>
      </c>
      <c r="AU288" s="243" t="s">
        <v>85</v>
      </c>
      <c r="AV288" s="13" t="s">
        <v>83</v>
      </c>
      <c r="AW288" s="13" t="s">
        <v>31</v>
      </c>
      <c r="AX288" s="13" t="s">
        <v>75</v>
      </c>
      <c r="AY288" s="243" t="s">
        <v>158</v>
      </c>
    </row>
    <row r="289" s="14" customFormat="1">
      <c r="A289" s="14"/>
      <c r="B289" s="244"/>
      <c r="C289" s="245"/>
      <c r="D289" s="235" t="s">
        <v>170</v>
      </c>
      <c r="E289" s="246" t="s">
        <v>1</v>
      </c>
      <c r="F289" s="247" t="s">
        <v>266</v>
      </c>
      <c r="G289" s="245"/>
      <c r="H289" s="248">
        <v>7.5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170</v>
      </c>
      <c r="AU289" s="254" t="s">
        <v>85</v>
      </c>
      <c r="AV289" s="14" t="s">
        <v>85</v>
      </c>
      <c r="AW289" s="14" t="s">
        <v>31</v>
      </c>
      <c r="AX289" s="14" t="s">
        <v>75</v>
      </c>
      <c r="AY289" s="254" t="s">
        <v>158</v>
      </c>
    </row>
    <row r="290" s="13" customFormat="1">
      <c r="A290" s="13"/>
      <c r="B290" s="233"/>
      <c r="C290" s="234"/>
      <c r="D290" s="235" t="s">
        <v>170</v>
      </c>
      <c r="E290" s="236" t="s">
        <v>1</v>
      </c>
      <c r="F290" s="237" t="s">
        <v>411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170</v>
      </c>
      <c r="AU290" s="243" t="s">
        <v>85</v>
      </c>
      <c r="AV290" s="13" t="s">
        <v>83</v>
      </c>
      <c r="AW290" s="13" t="s">
        <v>31</v>
      </c>
      <c r="AX290" s="13" t="s">
        <v>75</v>
      </c>
      <c r="AY290" s="243" t="s">
        <v>158</v>
      </c>
    </row>
    <row r="291" s="14" customFormat="1">
      <c r="A291" s="14"/>
      <c r="B291" s="244"/>
      <c r="C291" s="245"/>
      <c r="D291" s="235" t="s">
        <v>170</v>
      </c>
      <c r="E291" s="246" t="s">
        <v>1</v>
      </c>
      <c r="F291" s="247" t="s">
        <v>412</v>
      </c>
      <c r="G291" s="245"/>
      <c r="H291" s="248">
        <v>2.5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170</v>
      </c>
      <c r="AU291" s="254" t="s">
        <v>85</v>
      </c>
      <c r="AV291" s="14" t="s">
        <v>85</v>
      </c>
      <c r="AW291" s="14" t="s">
        <v>31</v>
      </c>
      <c r="AX291" s="14" t="s">
        <v>75</v>
      </c>
      <c r="AY291" s="254" t="s">
        <v>158</v>
      </c>
    </row>
    <row r="292" s="15" customFormat="1">
      <c r="A292" s="15"/>
      <c r="B292" s="255"/>
      <c r="C292" s="256"/>
      <c r="D292" s="235" t="s">
        <v>170</v>
      </c>
      <c r="E292" s="257" t="s">
        <v>1</v>
      </c>
      <c r="F292" s="258" t="s">
        <v>176</v>
      </c>
      <c r="G292" s="256"/>
      <c r="H292" s="259">
        <v>80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5" t="s">
        <v>170</v>
      </c>
      <c r="AU292" s="265" t="s">
        <v>85</v>
      </c>
      <c r="AV292" s="15" t="s">
        <v>164</v>
      </c>
      <c r="AW292" s="15" t="s">
        <v>31</v>
      </c>
      <c r="AX292" s="15" t="s">
        <v>83</v>
      </c>
      <c r="AY292" s="265" t="s">
        <v>158</v>
      </c>
    </row>
    <row r="293" s="2" customFormat="1" ht="33" customHeight="1">
      <c r="A293" s="39"/>
      <c r="B293" s="40"/>
      <c r="C293" s="220" t="s">
        <v>413</v>
      </c>
      <c r="D293" s="220" t="s">
        <v>160</v>
      </c>
      <c r="E293" s="221" t="s">
        <v>414</v>
      </c>
      <c r="F293" s="222" t="s">
        <v>415</v>
      </c>
      <c r="G293" s="223" t="s">
        <v>225</v>
      </c>
      <c r="H293" s="224">
        <v>80</v>
      </c>
      <c r="I293" s="225"/>
      <c r="J293" s="224">
        <f>ROUND(I293*H293,2)</f>
        <v>0</v>
      </c>
      <c r="K293" s="226"/>
      <c r="L293" s="45"/>
      <c r="M293" s="227" t="s">
        <v>1</v>
      </c>
      <c r="N293" s="228" t="s">
        <v>40</v>
      </c>
      <c r="O293" s="92"/>
      <c r="P293" s="229">
        <f>O293*H293</f>
        <v>0</v>
      </c>
      <c r="Q293" s="229">
        <v>0.11162</v>
      </c>
      <c r="R293" s="229">
        <f>Q293*H293</f>
        <v>8.9296000000000006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164</v>
      </c>
      <c r="AT293" s="231" t="s">
        <v>160</v>
      </c>
      <c r="AU293" s="231" t="s">
        <v>85</v>
      </c>
      <c r="AY293" s="18" t="s">
        <v>158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83</v>
      </c>
      <c r="BK293" s="232">
        <f>ROUND(I293*H293,2)</f>
        <v>0</v>
      </c>
      <c r="BL293" s="18" t="s">
        <v>164</v>
      </c>
      <c r="BM293" s="231" t="s">
        <v>416</v>
      </c>
    </row>
    <row r="294" s="13" customFormat="1">
      <c r="A294" s="13"/>
      <c r="B294" s="233"/>
      <c r="C294" s="234"/>
      <c r="D294" s="235" t="s">
        <v>170</v>
      </c>
      <c r="E294" s="236" t="s">
        <v>1</v>
      </c>
      <c r="F294" s="237" t="s">
        <v>408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170</v>
      </c>
      <c r="AU294" s="243" t="s">
        <v>85</v>
      </c>
      <c r="AV294" s="13" t="s">
        <v>83</v>
      </c>
      <c r="AW294" s="13" t="s">
        <v>31</v>
      </c>
      <c r="AX294" s="13" t="s">
        <v>75</v>
      </c>
      <c r="AY294" s="243" t="s">
        <v>158</v>
      </c>
    </row>
    <row r="295" s="14" customFormat="1">
      <c r="A295" s="14"/>
      <c r="B295" s="244"/>
      <c r="C295" s="245"/>
      <c r="D295" s="235" t="s">
        <v>170</v>
      </c>
      <c r="E295" s="246" t="s">
        <v>1</v>
      </c>
      <c r="F295" s="247" t="s">
        <v>409</v>
      </c>
      <c r="G295" s="245"/>
      <c r="H295" s="248">
        <v>70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170</v>
      </c>
      <c r="AU295" s="254" t="s">
        <v>85</v>
      </c>
      <c r="AV295" s="14" t="s">
        <v>85</v>
      </c>
      <c r="AW295" s="14" t="s">
        <v>31</v>
      </c>
      <c r="AX295" s="14" t="s">
        <v>75</v>
      </c>
      <c r="AY295" s="254" t="s">
        <v>158</v>
      </c>
    </row>
    <row r="296" s="13" customFormat="1">
      <c r="A296" s="13"/>
      <c r="B296" s="233"/>
      <c r="C296" s="234"/>
      <c r="D296" s="235" t="s">
        <v>170</v>
      </c>
      <c r="E296" s="236" t="s">
        <v>1</v>
      </c>
      <c r="F296" s="237" t="s">
        <v>410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170</v>
      </c>
      <c r="AU296" s="243" t="s">
        <v>85</v>
      </c>
      <c r="AV296" s="13" t="s">
        <v>83</v>
      </c>
      <c r="AW296" s="13" t="s">
        <v>31</v>
      </c>
      <c r="AX296" s="13" t="s">
        <v>75</v>
      </c>
      <c r="AY296" s="243" t="s">
        <v>158</v>
      </c>
    </row>
    <row r="297" s="14" customFormat="1">
      <c r="A297" s="14"/>
      <c r="B297" s="244"/>
      <c r="C297" s="245"/>
      <c r="D297" s="235" t="s">
        <v>170</v>
      </c>
      <c r="E297" s="246" t="s">
        <v>1</v>
      </c>
      <c r="F297" s="247" t="s">
        <v>266</v>
      </c>
      <c r="G297" s="245"/>
      <c r="H297" s="248">
        <v>7.5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170</v>
      </c>
      <c r="AU297" s="254" t="s">
        <v>85</v>
      </c>
      <c r="AV297" s="14" t="s">
        <v>85</v>
      </c>
      <c r="AW297" s="14" t="s">
        <v>31</v>
      </c>
      <c r="AX297" s="14" t="s">
        <v>75</v>
      </c>
      <c r="AY297" s="254" t="s">
        <v>158</v>
      </c>
    </row>
    <row r="298" s="13" customFormat="1">
      <c r="A298" s="13"/>
      <c r="B298" s="233"/>
      <c r="C298" s="234"/>
      <c r="D298" s="235" t="s">
        <v>170</v>
      </c>
      <c r="E298" s="236" t="s">
        <v>1</v>
      </c>
      <c r="F298" s="237" t="s">
        <v>411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170</v>
      </c>
      <c r="AU298" s="243" t="s">
        <v>85</v>
      </c>
      <c r="AV298" s="13" t="s">
        <v>83</v>
      </c>
      <c r="AW298" s="13" t="s">
        <v>31</v>
      </c>
      <c r="AX298" s="13" t="s">
        <v>75</v>
      </c>
      <c r="AY298" s="243" t="s">
        <v>158</v>
      </c>
    </row>
    <row r="299" s="14" customFormat="1">
      <c r="A299" s="14"/>
      <c r="B299" s="244"/>
      <c r="C299" s="245"/>
      <c r="D299" s="235" t="s">
        <v>170</v>
      </c>
      <c r="E299" s="246" t="s">
        <v>1</v>
      </c>
      <c r="F299" s="247" t="s">
        <v>412</v>
      </c>
      <c r="G299" s="245"/>
      <c r="H299" s="248">
        <v>2.5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170</v>
      </c>
      <c r="AU299" s="254" t="s">
        <v>85</v>
      </c>
      <c r="AV299" s="14" t="s">
        <v>85</v>
      </c>
      <c r="AW299" s="14" t="s">
        <v>31</v>
      </c>
      <c r="AX299" s="14" t="s">
        <v>75</v>
      </c>
      <c r="AY299" s="254" t="s">
        <v>158</v>
      </c>
    </row>
    <row r="300" s="15" customFormat="1">
      <c r="A300" s="15"/>
      <c r="B300" s="255"/>
      <c r="C300" s="256"/>
      <c r="D300" s="235" t="s">
        <v>170</v>
      </c>
      <c r="E300" s="257" t="s">
        <v>1</v>
      </c>
      <c r="F300" s="258" t="s">
        <v>176</v>
      </c>
      <c r="G300" s="256"/>
      <c r="H300" s="259">
        <v>80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5" t="s">
        <v>170</v>
      </c>
      <c r="AU300" s="265" t="s">
        <v>85</v>
      </c>
      <c r="AV300" s="15" t="s">
        <v>164</v>
      </c>
      <c r="AW300" s="15" t="s">
        <v>31</v>
      </c>
      <c r="AX300" s="15" t="s">
        <v>83</v>
      </c>
      <c r="AY300" s="265" t="s">
        <v>158</v>
      </c>
    </row>
    <row r="301" s="2" customFormat="1" ht="24.15" customHeight="1">
      <c r="A301" s="39"/>
      <c r="B301" s="40"/>
      <c r="C301" s="266" t="s">
        <v>417</v>
      </c>
      <c r="D301" s="266" t="s">
        <v>243</v>
      </c>
      <c r="E301" s="267" t="s">
        <v>418</v>
      </c>
      <c r="F301" s="268" t="s">
        <v>419</v>
      </c>
      <c r="G301" s="269" t="s">
        <v>225</v>
      </c>
      <c r="H301" s="270">
        <v>85</v>
      </c>
      <c r="I301" s="271"/>
      <c r="J301" s="270">
        <f>ROUND(I301*H301,2)</f>
        <v>0</v>
      </c>
      <c r="K301" s="272"/>
      <c r="L301" s="273"/>
      <c r="M301" s="274" t="s">
        <v>1</v>
      </c>
      <c r="N301" s="275" t="s">
        <v>40</v>
      </c>
      <c r="O301" s="92"/>
      <c r="P301" s="229">
        <f>O301*H301</f>
        <v>0</v>
      </c>
      <c r="Q301" s="229">
        <v>0.17599999999999999</v>
      </c>
      <c r="R301" s="229">
        <f>Q301*H301</f>
        <v>14.959999999999999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203</v>
      </c>
      <c r="AT301" s="231" t="s">
        <v>243</v>
      </c>
      <c r="AU301" s="231" t="s">
        <v>85</v>
      </c>
      <c r="AY301" s="18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83</v>
      </c>
      <c r="BK301" s="232">
        <f>ROUND(I301*H301,2)</f>
        <v>0</v>
      </c>
      <c r="BL301" s="18" t="s">
        <v>164</v>
      </c>
      <c r="BM301" s="231" t="s">
        <v>420</v>
      </c>
    </row>
    <row r="302" s="13" customFormat="1">
      <c r="A302" s="13"/>
      <c r="B302" s="233"/>
      <c r="C302" s="234"/>
      <c r="D302" s="235" t="s">
        <v>170</v>
      </c>
      <c r="E302" s="236" t="s">
        <v>1</v>
      </c>
      <c r="F302" s="237" t="s">
        <v>408</v>
      </c>
      <c r="G302" s="234"/>
      <c r="H302" s="236" t="s">
        <v>1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170</v>
      </c>
      <c r="AU302" s="243" t="s">
        <v>85</v>
      </c>
      <c r="AV302" s="13" t="s">
        <v>83</v>
      </c>
      <c r="AW302" s="13" t="s">
        <v>31</v>
      </c>
      <c r="AX302" s="13" t="s">
        <v>75</v>
      </c>
      <c r="AY302" s="243" t="s">
        <v>158</v>
      </c>
    </row>
    <row r="303" s="14" customFormat="1">
      <c r="A303" s="14"/>
      <c r="B303" s="244"/>
      <c r="C303" s="245"/>
      <c r="D303" s="235" t="s">
        <v>170</v>
      </c>
      <c r="E303" s="246" t="s">
        <v>1</v>
      </c>
      <c r="F303" s="247" t="s">
        <v>421</v>
      </c>
      <c r="G303" s="245"/>
      <c r="H303" s="248">
        <v>74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170</v>
      </c>
      <c r="AU303" s="254" t="s">
        <v>85</v>
      </c>
      <c r="AV303" s="14" t="s">
        <v>85</v>
      </c>
      <c r="AW303" s="14" t="s">
        <v>31</v>
      </c>
      <c r="AX303" s="14" t="s">
        <v>75</v>
      </c>
      <c r="AY303" s="254" t="s">
        <v>158</v>
      </c>
    </row>
    <row r="304" s="13" customFormat="1">
      <c r="A304" s="13"/>
      <c r="B304" s="233"/>
      <c r="C304" s="234"/>
      <c r="D304" s="235" t="s">
        <v>170</v>
      </c>
      <c r="E304" s="236" t="s">
        <v>1</v>
      </c>
      <c r="F304" s="237" t="s">
        <v>422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170</v>
      </c>
      <c r="AU304" s="243" t="s">
        <v>85</v>
      </c>
      <c r="AV304" s="13" t="s">
        <v>83</v>
      </c>
      <c r="AW304" s="13" t="s">
        <v>31</v>
      </c>
      <c r="AX304" s="13" t="s">
        <v>75</v>
      </c>
      <c r="AY304" s="243" t="s">
        <v>158</v>
      </c>
    </row>
    <row r="305" s="14" customFormat="1">
      <c r="A305" s="14"/>
      <c r="B305" s="244"/>
      <c r="C305" s="245"/>
      <c r="D305" s="235" t="s">
        <v>170</v>
      </c>
      <c r="E305" s="246" t="s">
        <v>1</v>
      </c>
      <c r="F305" s="247" t="s">
        <v>423</v>
      </c>
      <c r="G305" s="245"/>
      <c r="H305" s="248">
        <v>11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170</v>
      </c>
      <c r="AU305" s="254" t="s">
        <v>85</v>
      </c>
      <c r="AV305" s="14" t="s">
        <v>85</v>
      </c>
      <c r="AW305" s="14" t="s">
        <v>31</v>
      </c>
      <c r="AX305" s="14" t="s">
        <v>75</v>
      </c>
      <c r="AY305" s="254" t="s">
        <v>158</v>
      </c>
    </row>
    <row r="306" s="15" customFormat="1">
      <c r="A306" s="15"/>
      <c r="B306" s="255"/>
      <c r="C306" s="256"/>
      <c r="D306" s="235" t="s">
        <v>170</v>
      </c>
      <c r="E306" s="257" t="s">
        <v>1</v>
      </c>
      <c r="F306" s="258" t="s">
        <v>176</v>
      </c>
      <c r="G306" s="256"/>
      <c r="H306" s="259">
        <v>85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170</v>
      </c>
      <c r="AU306" s="265" t="s">
        <v>85</v>
      </c>
      <c r="AV306" s="15" t="s">
        <v>164</v>
      </c>
      <c r="AW306" s="15" t="s">
        <v>31</v>
      </c>
      <c r="AX306" s="15" t="s">
        <v>83</v>
      </c>
      <c r="AY306" s="265" t="s">
        <v>158</v>
      </c>
    </row>
    <row r="307" s="12" customFormat="1" ht="22.8" customHeight="1">
      <c r="A307" s="12"/>
      <c r="B307" s="204"/>
      <c r="C307" s="205"/>
      <c r="D307" s="206" t="s">
        <v>74</v>
      </c>
      <c r="E307" s="218" t="s">
        <v>424</v>
      </c>
      <c r="F307" s="218" t="s">
        <v>425</v>
      </c>
      <c r="G307" s="205"/>
      <c r="H307" s="205"/>
      <c r="I307" s="208"/>
      <c r="J307" s="219">
        <f>BK307</f>
        <v>0</v>
      </c>
      <c r="K307" s="205"/>
      <c r="L307" s="210"/>
      <c r="M307" s="211"/>
      <c r="N307" s="212"/>
      <c r="O307" s="212"/>
      <c r="P307" s="213">
        <f>SUM(P308:P315)</f>
        <v>0</v>
      </c>
      <c r="Q307" s="212"/>
      <c r="R307" s="213">
        <f>SUM(R308:R315)</f>
        <v>1.2931699999999999</v>
      </c>
      <c r="S307" s="212"/>
      <c r="T307" s="214">
        <f>SUM(T308:T315)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5" t="s">
        <v>83</v>
      </c>
      <c r="AT307" s="216" t="s">
        <v>74</v>
      </c>
      <c r="AU307" s="216" t="s">
        <v>83</v>
      </c>
      <c r="AY307" s="215" t="s">
        <v>158</v>
      </c>
      <c r="BK307" s="217">
        <f>SUM(BK308:BK315)</f>
        <v>0</v>
      </c>
    </row>
    <row r="308" s="2" customFormat="1" ht="24.15" customHeight="1">
      <c r="A308" s="39"/>
      <c r="B308" s="40"/>
      <c r="C308" s="220" t="s">
        <v>426</v>
      </c>
      <c r="D308" s="220" t="s">
        <v>160</v>
      </c>
      <c r="E308" s="221" t="s">
        <v>427</v>
      </c>
      <c r="F308" s="222" t="s">
        <v>428</v>
      </c>
      <c r="G308" s="223" t="s">
        <v>225</v>
      </c>
      <c r="H308" s="224">
        <v>89</v>
      </c>
      <c r="I308" s="225"/>
      <c r="J308" s="224">
        <f>ROUND(I308*H308,2)</f>
        <v>0</v>
      </c>
      <c r="K308" s="226"/>
      <c r="L308" s="45"/>
      <c r="M308" s="227" t="s">
        <v>1</v>
      </c>
      <c r="N308" s="228" t="s">
        <v>40</v>
      </c>
      <c r="O308" s="92"/>
      <c r="P308" s="229">
        <f>O308*H308</f>
        <v>0</v>
      </c>
      <c r="Q308" s="229">
        <v>0.01103</v>
      </c>
      <c r="R308" s="229">
        <f>Q308*H308</f>
        <v>0.98167000000000004</v>
      </c>
      <c r="S308" s="229">
        <v>0</v>
      </c>
      <c r="T308" s="23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164</v>
      </c>
      <c r="AT308" s="231" t="s">
        <v>160</v>
      </c>
      <c r="AU308" s="231" t="s">
        <v>85</v>
      </c>
      <c r="AY308" s="18" t="s">
        <v>158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83</v>
      </c>
      <c r="BK308" s="232">
        <f>ROUND(I308*H308,2)</f>
        <v>0</v>
      </c>
      <c r="BL308" s="18" t="s">
        <v>164</v>
      </c>
      <c r="BM308" s="231" t="s">
        <v>429</v>
      </c>
    </row>
    <row r="309" s="14" customFormat="1">
      <c r="A309" s="14"/>
      <c r="B309" s="244"/>
      <c r="C309" s="245"/>
      <c r="D309" s="235" t="s">
        <v>170</v>
      </c>
      <c r="E309" s="246" t="s">
        <v>1</v>
      </c>
      <c r="F309" s="247" t="s">
        <v>430</v>
      </c>
      <c r="G309" s="245"/>
      <c r="H309" s="248">
        <v>101.69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170</v>
      </c>
      <c r="AU309" s="254" t="s">
        <v>85</v>
      </c>
      <c r="AV309" s="14" t="s">
        <v>85</v>
      </c>
      <c r="AW309" s="14" t="s">
        <v>31</v>
      </c>
      <c r="AX309" s="14" t="s">
        <v>75</v>
      </c>
      <c r="AY309" s="254" t="s">
        <v>158</v>
      </c>
    </row>
    <row r="310" s="14" customFormat="1">
      <c r="A310" s="14"/>
      <c r="B310" s="244"/>
      <c r="C310" s="245"/>
      <c r="D310" s="235" t="s">
        <v>170</v>
      </c>
      <c r="E310" s="246" t="s">
        <v>1</v>
      </c>
      <c r="F310" s="247" t="s">
        <v>431</v>
      </c>
      <c r="G310" s="245"/>
      <c r="H310" s="248">
        <v>-28.129999999999999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170</v>
      </c>
      <c r="AU310" s="254" t="s">
        <v>85</v>
      </c>
      <c r="AV310" s="14" t="s">
        <v>85</v>
      </c>
      <c r="AW310" s="14" t="s">
        <v>31</v>
      </c>
      <c r="AX310" s="14" t="s">
        <v>75</v>
      </c>
      <c r="AY310" s="254" t="s">
        <v>158</v>
      </c>
    </row>
    <row r="311" s="14" customFormat="1">
      <c r="A311" s="14"/>
      <c r="B311" s="244"/>
      <c r="C311" s="245"/>
      <c r="D311" s="235" t="s">
        <v>170</v>
      </c>
      <c r="E311" s="246" t="s">
        <v>1</v>
      </c>
      <c r="F311" s="247" t="s">
        <v>432</v>
      </c>
      <c r="G311" s="245"/>
      <c r="H311" s="248">
        <v>6.2999999999999998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170</v>
      </c>
      <c r="AU311" s="254" t="s">
        <v>85</v>
      </c>
      <c r="AV311" s="14" t="s">
        <v>85</v>
      </c>
      <c r="AW311" s="14" t="s">
        <v>31</v>
      </c>
      <c r="AX311" s="14" t="s">
        <v>75</v>
      </c>
      <c r="AY311" s="254" t="s">
        <v>158</v>
      </c>
    </row>
    <row r="312" s="14" customFormat="1">
      <c r="A312" s="14"/>
      <c r="B312" s="244"/>
      <c r="C312" s="245"/>
      <c r="D312" s="235" t="s">
        <v>170</v>
      </c>
      <c r="E312" s="246" t="s">
        <v>1</v>
      </c>
      <c r="F312" s="247" t="s">
        <v>433</v>
      </c>
      <c r="G312" s="245"/>
      <c r="H312" s="248">
        <v>4.5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170</v>
      </c>
      <c r="AU312" s="254" t="s">
        <v>85</v>
      </c>
      <c r="AV312" s="14" t="s">
        <v>85</v>
      </c>
      <c r="AW312" s="14" t="s">
        <v>31</v>
      </c>
      <c r="AX312" s="14" t="s">
        <v>75</v>
      </c>
      <c r="AY312" s="254" t="s">
        <v>158</v>
      </c>
    </row>
    <row r="313" s="14" customFormat="1">
      <c r="A313" s="14"/>
      <c r="B313" s="244"/>
      <c r="C313" s="245"/>
      <c r="D313" s="235" t="s">
        <v>170</v>
      </c>
      <c r="E313" s="246" t="s">
        <v>1</v>
      </c>
      <c r="F313" s="247" t="s">
        <v>434</v>
      </c>
      <c r="G313" s="245"/>
      <c r="H313" s="248">
        <v>4.6399999999999997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170</v>
      </c>
      <c r="AU313" s="254" t="s">
        <v>85</v>
      </c>
      <c r="AV313" s="14" t="s">
        <v>85</v>
      </c>
      <c r="AW313" s="14" t="s">
        <v>31</v>
      </c>
      <c r="AX313" s="14" t="s">
        <v>75</v>
      </c>
      <c r="AY313" s="254" t="s">
        <v>158</v>
      </c>
    </row>
    <row r="314" s="15" customFormat="1">
      <c r="A314" s="15"/>
      <c r="B314" s="255"/>
      <c r="C314" s="256"/>
      <c r="D314" s="235" t="s">
        <v>170</v>
      </c>
      <c r="E314" s="257" t="s">
        <v>1</v>
      </c>
      <c r="F314" s="258" t="s">
        <v>176</v>
      </c>
      <c r="G314" s="256"/>
      <c r="H314" s="259">
        <v>89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170</v>
      </c>
      <c r="AU314" s="265" t="s">
        <v>85</v>
      </c>
      <c r="AV314" s="15" t="s">
        <v>164</v>
      </c>
      <c r="AW314" s="15" t="s">
        <v>31</v>
      </c>
      <c r="AX314" s="15" t="s">
        <v>83</v>
      </c>
      <c r="AY314" s="265" t="s">
        <v>158</v>
      </c>
    </row>
    <row r="315" s="2" customFormat="1" ht="16.5" customHeight="1">
      <c r="A315" s="39"/>
      <c r="B315" s="40"/>
      <c r="C315" s="220" t="s">
        <v>435</v>
      </c>
      <c r="D315" s="220" t="s">
        <v>160</v>
      </c>
      <c r="E315" s="221" t="s">
        <v>436</v>
      </c>
      <c r="F315" s="222" t="s">
        <v>437</v>
      </c>
      <c r="G315" s="223" t="s">
        <v>225</v>
      </c>
      <c r="H315" s="224">
        <v>89</v>
      </c>
      <c r="I315" s="225"/>
      <c r="J315" s="224">
        <f>ROUND(I315*H315,2)</f>
        <v>0</v>
      </c>
      <c r="K315" s="226"/>
      <c r="L315" s="45"/>
      <c r="M315" s="227" t="s">
        <v>1</v>
      </c>
      <c r="N315" s="228" t="s">
        <v>40</v>
      </c>
      <c r="O315" s="92"/>
      <c r="P315" s="229">
        <f>O315*H315</f>
        <v>0</v>
      </c>
      <c r="Q315" s="229">
        <v>0.0035000000000000001</v>
      </c>
      <c r="R315" s="229">
        <f>Q315*H315</f>
        <v>0.3115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164</v>
      </c>
      <c r="AT315" s="231" t="s">
        <v>160</v>
      </c>
      <c r="AU315" s="231" t="s">
        <v>85</v>
      </c>
      <c r="AY315" s="18" t="s">
        <v>158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83</v>
      </c>
      <c r="BK315" s="232">
        <f>ROUND(I315*H315,2)</f>
        <v>0</v>
      </c>
      <c r="BL315" s="18" t="s">
        <v>164</v>
      </c>
      <c r="BM315" s="231" t="s">
        <v>438</v>
      </c>
    </row>
    <row r="316" s="12" customFormat="1" ht="22.8" customHeight="1">
      <c r="A316" s="12"/>
      <c r="B316" s="204"/>
      <c r="C316" s="205"/>
      <c r="D316" s="206" t="s">
        <v>74</v>
      </c>
      <c r="E316" s="218" t="s">
        <v>439</v>
      </c>
      <c r="F316" s="218" t="s">
        <v>440</v>
      </c>
      <c r="G316" s="205"/>
      <c r="H316" s="205"/>
      <c r="I316" s="208"/>
      <c r="J316" s="219">
        <f>BK316</f>
        <v>0</v>
      </c>
      <c r="K316" s="205"/>
      <c r="L316" s="210"/>
      <c r="M316" s="211"/>
      <c r="N316" s="212"/>
      <c r="O316" s="212"/>
      <c r="P316" s="213">
        <f>SUM(P317:P378)</f>
        <v>0</v>
      </c>
      <c r="Q316" s="212"/>
      <c r="R316" s="213">
        <f>SUM(R317:R378)</f>
        <v>1.0834340000000002</v>
      </c>
      <c r="S316" s="212"/>
      <c r="T316" s="214">
        <f>SUM(T317:T378)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5" t="s">
        <v>83</v>
      </c>
      <c r="AT316" s="216" t="s">
        <v>74</v>
      </c>
      <c r="AU316" s="216" t="s">
        <v>83</v>
      </c>
      <c r="AY316" s="215" t="s">
        <v>158</v>
      </c>
      <c r="BK316" s="217">
        <f>SUM(BK317:BK378)</f>
        <v>0</v>
      </c>
    </row>
    <row r="317" s="2" customFormat="1" ht="24.15" customHeight="1">
      <c r="A317" s="39"/>
      <c r="B317" s="40"/>
      <c r="C317" s="220" t="s">
        <v>441</v>
      </c>
      <c r="D317" s="220" t="s">
        <v>160</v>
      </c>
      <c r="E317" s="221" t="s">
        <v>442</v>
      </c>
      <c r="F317" s="222" t="s">
        <v>443</v>
      </c>
      <c r="G317" s="223" t="s">
        <v>225</v>
      </c>
      <c r="H317" s="224">
        <v>29</v>
      </c>
      <c r="I317" s="225"/>
      <c r="J317" s="224">
        <f>ROUND(I317*H317,2)</f>
        <v>0</v>
      </c>
      <c r="K317" s="226"/>
      <c r="L317" s="45"/>
      <c r="M317" s="227" t="s">
        <v>1</v>
      </c>
      <c r="N317" s="228" t="s">
        <v>40</v>
      </c>
      <c r="O317" s="92"/>
      <c r="P317" s="229">
        <f>O317*H317</f>
        <v>0</v>
      </c>
      <c r="Q317" s="229">
        <v>0.0043800000000000002</v>
      </c>
      <c r="R317" s="229">
        <f>Q317*H317</f>
        <v>0.12701999999999999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164</v>
      </c>
      <c r="AT317" s="231" t="s">
        <v>160</v>
      </c>
      <c r="AU317" s="231" t="s">
        <v>85</v>
      </c>
      <c r="AY317" s="18" t="s">
        <v>158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83</v>
      </c>
      <c r="BK317" s="232">
        <f>ROUND(I317*H317,2)</f>
        <v>0</v>
      </c>
      <c r="BL317" s="18" t="s">
        <v>164</v>
      </c>
      <c r="BM317" s="231" t="s">
        <v>444</v>
      </c>
    </row>
    <row r="318" s="13" customFormat="1">
      <c r="A318" s="13"/>
      <c r="B318" s="233"/>
      <c r="C318" s="234"/>
      <c r="D318" s="235" t="s">
        <v>170</v>
      </c>
      <c r="E318" s="236" t="s">
        <v>1</v>
      </c>
      <c r="F318" s="237" t="s">
        <v>445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170</v>
      </c>
      <c r="AU318" s="243" t="s">
        <v>85</v>
      </c>
      <c r="AV318" s="13" t="s">
        <v>83</v>
      </c>
      <c r="AW318" s="13" t="s">
        <v>31</v>
      </c>
      <c r="AX318" s="13" t="s">
        <v>75</v>
      </c>
      <c r="AY318" s="243" t="s">
        <v>158</v>
      </c>
    </row>
    <row r="319" s="13" customFormat="1">
      <c r="A319" s="13"/>
      <c r="B319" s="233"/>
      <c r="C319" s="234"/>
      <c r="D319" s="235" t="s">
        <v>170</v>
      </c>
      <c r="E319" s="236" t="s">
        <v>1</v>
      </c>
      <c r="F319" s="237" t="s">
        <v>446</v>
      </c>
      <c r="G319" s="234"/>
      <c r="H319" s="236" t="s">
        <v>1</v>
      </c>
      <c r="I319" s="238"/>
      <c r="J319" s="234"/>
      <c r="K319" s="234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170</v>
      </c>
      <c r="AU319" s="243" t="s">
        <v>85</v>
      </c>
      <c r="AV319" s="13" t="s">
        <v>83</v>
      </c>
      <c r="AW319" s="13" t="s">
        <v>31</v>
      </c>
      <c r="AX319" s="13" t="s">
        <v>75</v>
      </c>
      <c r="AY319" s="243" t="s">
        <v>158</v>
      </c>
    </row>
    <row r="320" s="14" customFormat="1">
      <c r="A320" s="14"/>
      <c r="B320" s="244"/>
      <c r="C320" s="245"/>
      <c r="D320" s="235" t="s">
        <v>170</v>
      </c>
      <c r="E320" s="246" t="s">
        <v>1</v>
      </c>
      <c r="F320" s="247" t="s">
        <v>447</v>
      </c>
      <c r="G320" s="245"/>
      <c r="H320" s="248">
        <v>29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170</v>
      </c>
      <c r="AU320" s="254" t="s">
        <v>85</v>
      </c>
      <c r="AV320" s="14" t="s">
        <v>85</v>
      </c>
      <c r="AW320" s="14" t="s">
        <v>31</v>
      </c>
      <c r="AX320" s="14" t="s">
        <v>83</v>
      </c>
      <c r="AY320" s="254" t="s">
        <v>158</v>
      </c>
    </row>
    <row r="321" s="2" customFormat="1" ht="24.15" customHeight="1">
      <c r="A321" s="39"/>
      <c r="B321" s="40"/>
      <c r="C321" s="220" t="s">
        <v>448</v>
      </c>
      <c r="D321" s="220" t="s">
        <v>160</v>
      </c>
      <c r="E321" s="221" t="s">
        <v>449</v>
      </c>
      <c r="F321" s="222" t="s">
        <v>450</v>
      </c>
      <c r="G321" s="223" t="s">
        <v>225</v>
      </c>
      <c r="H321" s="224">
        <v>29</v>
      </c>
      <c r="I321" s="225"/>
      <c r="J321" s="224">
        <f>ROUND(I321*H321,2)</f>
        <v>0</v>
      </c>
      <c r="K321" s="226"/>
      <c r="L321" s="45"/>
      <c r="M321" s="227" t="s">
        <v>1</v>
      </c>
      <c r="N321" s="228" t="s">
        <v>40</v>
      </c>
      <c r="O321" s="92"/>
      <c r="P321" s="229">
        <f>O321*H321</f>
        <v>0</v>
      </c>
      <c r="Q321" s="229">
        <v>0.0027000000000000001</v>
      </c>
      <c r="R321" s="229">
        <f>Q321*H321</f>
        <v>0.078300000000000008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164</v>
      </c>
      <c r="AT321" s="231" t="s">
        <v>160</v>
      </c>
      <c r="AU321" s="231" t="s">
        <v>85</v>
      </c>
      <c r="AY321" s="18" t="s">
        <v>158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83</v>
      </c>
      <c r="BK321" s="232">
        <f>ROUND(I321*H321,2)</f>
        <v>0</v>
      </c>
      <c r="BL321" s="18" t="s">
        <v>164</v>
      </c>
      <c r="BM321" s="231" t="s">
        <v>451</v>
      </c>
    </row>
    <row r="322" s="13" customFormat="1">
      <c r="A322" s="13"/>
      <c r="B322" s="233"/>
      <c r="C322" s="234"/>
      <c r="D322" s="235" t="s">
        <v>170</v>
      </c>
      <c r="E322" s="236" t="s">
        <v>1</v>
      </c>
      <c r="F322" s="237" t="s">
        <v>445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170</v>
      </c>
      <c r="AU322" s="243" t="s">
        <v>85</v>
      </c>
      <c r="AV322" s="13" t="s">
        <v>83</v>
      </c>
      <c r="AW322" s="13" t="s">
        <v>31</v>
      </c>
      <c r="AX322" s="13" t="s">
        <v>75</v>
      </c>
      <c r="AY322" s="243" t="s">
        <v>158</v>
      </c>
    </row>
    <row r="323" s="13" customFormat="1">
      <c r="A323" s="13"/>
      <c r="B323" s="233"/>
      <c r="C323" s="234"/>
      <c r="D323" s="235" t="s">
        <v>170</v>
      </c>
      <c r="E323" s="236" t="s">
        <v>1</v>
      </c>
      <c r="F323" s="237" t="s">
        <v>446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170</v>
      </c>
      <c r="AU323" s="243" t="s">
        <v>85</v>
      </c>
      <c r="AV323" s="13" t="s">
        <v>83</v>
      </c>
      <c r="AW323" s="13" t="s">
        <v>31</v>
      </c>
      <c r="AX323" s="13" t="s">
        <v>75</v>
      </c>
      <c r="AY323" s="243" t="s">
        <v>158</v>
      </c>
    </row>
    <row r="324" s="14" customFormat="1">
      <c r="A324" s="14"/>
      <c r="B324" s="244"/>
      <c r="C324" s="245"/>
      <c r="D324" s="235" t="s">
        <v>170</v>
      </c>
      <c r="E324" s="246" t="s">
        <v>1</v>
      </c>
      <c r="F324" s="247" t="s">
        <v>447</v>
      </c>
      <c r="G324" s="245"/>
      <c r="H324" s="248">
        <v>29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170</v>
      </c>
      <c r="AU324" s="254" t="s">
        <v>85</v>
      </c>
      <c r="AV324" s="14" t="s">
        <v>85</v>
      </c>
      <c r="AW324" s="14" t="s">
        <v>31</v>
      </c>
      <c r="AX324" s="14" t="s">
        <v>83</v>
      </c>
      <c r="AY324" s="254" t="s">
        <v>158</v>
      </c>
    </row>
    <row r="325" s="2" customFormat="1" ht="24.15" customHeight="1">
      <c r="A325" s="39"/>
      <c r="B325" s="40"/>
      <c r="C325" s="220" t="s">
        <v>452</v>
      </c>
      <c r="D325" s="220" t="s">
        <v>160</v>
      </c>
      <c r="E325" s="221" t="s">
        <v>453</v>
      </c>
      <c r="F325" s="222" t="s">
        <v>454</v>
      </c>
      <c r="G325" s="223" t="s">
        <v>225</v>
      </c>
      <c r="H325" s="224">
        <v>29</v>
      </c>
      <c r="I325" s="225"/>
      <c r="J325" s="224">
        <f>ROUND(I325*H325,2)</f>
        <v>0</v>
      </c>
      <c r="K325" s="226"/>
      <c r="L325" s="45"/>
      <c r="M325" s="227" t="s">
        <v>1</v>
      </c>
      <c r="N325" s="228" t="s">
        <v>40</v>
      </c>
      <c r="O325" s="92"/>
      <c r="P325" s="229">
        <f>O325*H325</f>
        <v>0</v>
      </c>
      <c r="Q325" s="229">
        <v>0.00020000000000000001</v>
      </c>
      <c r="R325" s="229">
        <f>Q325*H325</f>
        <v>0.0058000000000000005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164</v>
      </c>
      <c r="AT325" s="231" t="s">
        <v>160</v>
      </c>
      <c r="AU325" s="231" t="s">
        <v>85</v>
      </c>
      <c r="AY325" s="18" t="s">
        <v>158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83</v>
      </c>
      <c r="BK325" s="232">
        <f>ROUND(I325*H325,2)</f>
        <v>0</v>
      </c>
      <c r="BL325" s="18" t="s">
        <v>164</v>
      </c>
      <c r="BM325" s="231" t="s">
        <v>455</v>
      </c>
    </row>
    <row r="326" s="2" customFormat="1" ht="44.25" customHeight="1">
      <c r="A326" s="39"/>
      <c r="B326" s="40"/>
      <c r="C326" s="220" t="s">
        <v>456</v>
      </c>
      <c r="D326" s="220" t="s">
        <v>160</v>
      </c>
      <c r="E326" s="221" t="s">
        <v>457</v>
      </c>
      <c r="F326" s="222" t="s">
        <v>458</v>
      </c>
      <c r="G326" s="223" t="s">
        <v>225</v>
      </c>
      <c r="H326" s="224">
        <v>4</v>
      </c>
      <c r="I326" s="225"/>
      <c r="J326" s="224">
        <f>ROUND(I326*H326,2)</f>
        <v>0</v>
      </c>
      <c r="K326" s="226"/>
      <c r="L326" s="45"/>
      <c r="M326" s="227" t="s">
        <v>1</v>
      </c>
      <c r="N326" s="228" t="s">
        <v>40</v>
      </c>
      <c r="O326" s="92"/>
      <c r="P326" s="229">
        <f>O326*H326</f>
        <v>0</v>
      </c>
      <c r="Q326" s="229">
        <v>0.0083499999999999998</v>
      </c>
      <c r="R326" s="229">
        <f>Q326*H326</f>
        <v>0.033399999999999999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164</v>
      </c>
      <c r="AT326" s="231" t="s">
        <v>160</v>
      </c>
      <c r="AU326" s="231" t="s">
        <v>85</v>
      </c>
      <c r="AY326" s="18" t="s">
        <v>158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83</v>
      </c>
      <c r="BK326" s="232">
        <f>ROUND(I326*H326,2)</f>
        <v>0</v>
      </c>
      <c r="BL326" s="18" t="s">
        <v>164</v>
      </c>
      <c r="BM326" s="231" t="s">
        <v>459</v>
      </c>
    </row>
    <row r="327" s="13" customFormat="1">
      <c r="A327" s="13"/>
      <c r="B327" s="233"/>
      <c r="C327" s="234"/>
      <c r="D327" s="235" t="s">
        <v>170</v>
      </c>
      <c r="E327" s="236" t="s">
        <v>1</v>
      </c>
      <c r="F327" s="237" t="s">
        <v>460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170</v>
      </c>
      <c r="AU327" s="243" t="s">
        <v>85</v>
      </c>
      <c r="AV327" s="13" t="s">
        <v>83</v>
      </c>
      <c r="AW327" s="13" t="s">
        <v>31</v>
      </c>
      <c r="AX327" s="13" t="s">
        <v>75</v>
      </c>
      <c r="AY327" s="243" t="s">
        <v>158</v>
      </c>
    </row>
    <row r="328" s="14" customFormat="1">
      <c r="A328" s="14"/>
      <c r="B328" s="244"/>
      <c r="C328" s="245"/>
      <c r="D328" s="235" t="s">
        <v>170</v>
      </c>
      <c r="E328" s="246" t="s">
        <v>1</v>
      </c>
      <c r="F328" s="247" t="s">
        <v>461</v>
      </c>
      <c r="G328" s="245"/>
      <c r="H328" s="248">
        <v>4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170</v>
      </c>
      <c r="AU328" s="254" t="s">
        <v>85</v>
      </c>
      <c r="AV328" s="14" t="s">
        <v>85</v>
      </c>
      <c r="AW328" s="14" t="s">
        <v>31</v>
      </c>
      <c r="AX328" s="14" t="s">
        <v>83</v>
      </c>
      <c r="AY328" s="254" t="s">
        <v>158</v>
      </c>
    </row>
    <row r="329" s="2" customFormat="1" ht="24.15" customHeight="1">
      <c r="A329" s="39"/>
      <c r="B329" s="40"/>
      <c r="C329" s="266" t="s">
        <v>462</v>
      </c>
      <c r="D329" s="266" t="s">
        <v>243</v>
      </c>
      <c r="E329" s="267" t="s">
        <v>463</v>
      </c>
      <c r="F329" s="268" t="s">
        <v>464</v>
      </c>
      <c r="G329" s="269" t="s">
        <v>225</v>
      </c>
      <c r="H329" s="270">
        <v>4.2000000000000002</v>
      </c>
      <c r="I329" s="271"/>
      <c r="J329" s="270">
        <f>ROUND(I329*H329,2)</f>
        <v>0</v>
      </c>
      <c r="K329" s="272"/>
      <c r="L329" s="273"/>
      <c r="M329" s="274" t="s">
        <v>1</v>
      </c>
      <c r="N329" s="275" t="s">
        <v>40</v>
      </c>
      <c r="O329" s="92"/>
      <c r="P329" s="229">
        <f>O329*H329</f>
        <v>0</v>
      </c>
      <c r="Q329" s="229">
        <v>0.0023999999999999998</v>
      </c>
      <c r="R329" s="229">
        <f>Q329*H329</f>
        <v>0.010079999999999999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203</v>
      </c>
      <c r="AT329" s="231" t="s">
        <v>243</v>
      </c>
      <c r="AU329" s="231" t="s">
        <v>85</v>
      </c>
      <c r="AY329" s="18" t="s">
        <v>158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83</v>
      </c>
      <c r="BK329" s="232">
        <f>ROUND(I329*H329,2)</f>
        <v>0</v>
      </c>
      <c r="BL329" s="18" t="s">
        <v>164</v>
      </c>
      <c r="BM329" s="231" t="s">
        <v>465</v>
      </c>
    </row>
    <row r="330" s="14" customFormat="1">
      <c r="A330" s="14"/>
      <c r="B330" s="244"/>
      <c r="C330" s="245"/>
      <c r="D330" s="235" t="s">
        <v>170</v>
      </c>
      <c r="E330" s="246" t="s">
        <v>1</v>
      </c>
      <c r="F330" s="247" t="s">
        <v>466</v>
      </c>
      <c r="G330" s="245"/>
      <c r="H330" s="248">
        <v>4.2000000000000002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170</v>
      </c>
      <c r="AU330" s="254" t="s">
        <v>85</v>
      </c>
      <c r="AV330" s="14" t="s">
        <v>85</v>
      </c>
      <c r="AW330" s="14" t="s">
        <v>31</v>
      </c>
      <c r="AX330" s="14" t="s">
        <v>83</v>
      </c>
      <c r="AY330" s="254" t="s">
        <v>158</v>
      </c>
    </row>
    <row r="331" s="2" customFormat="1" ht="44.25" customHeight="1">
      <c r="A331" s="39"/>
      <c r="B331" s="40"/>
      <c r="C331" s="220" t="s">
        <v>467</v>
      </c>
      <c r="D331" s="220" t="s">
        <v>160</v>
      </c>
      <c r="E331" s="221" t="s">
        <v>468</v>
      </c>
      <c r="F331" s="222" t="s">
        <v>469</v>
      </c>
      <c r="G331" s="223" t="s">
        <v>225</v>
      </c>
      <c r="H331" s="224">
        <v>60</v>
      </c>
      <c r="I331" s="225"/>
      <c r="J331" s="224">
        <f>ROUND(I331*H331,2)</f>
        <v>0</v>
      </c>
      <c r="K331" s="226"/>
      <c r="L331" s="45"/>
      <c r="M331" s="227" t="s">
        <v>1</v>
      </c>
      <c r="N331" s="228" t="s">
        <v>40</v>
      </c>
      <c r="O331" s="92"/>
      <c r="P331" s="229">
        <f>O331*H331</f>
        <v>0</v>
      </c>
      <c r="Q331" s="229">
        <v>0.0085199999999999998</v>
      </c>
      <c r="R331" s="229">
        <f>Q331*H331</f>
        <v>0.51119999999999999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164</v>
      </c>
      <c r="AT331" s="231" t="s">
        <v>160</v>
      </c>
      <c r="AU331" s="231" t="s">
        <v>85</v>
      </c>
      <c r="AY331" s="18" t="s">
        <v>158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83</v>
      </c>
      <c r="BK331" s="232">
        <f>ROUND(I331*H331,2)</f>
        <v>0</v>
      </c>
      <c r="BL331" s="18" t="s">
        <v>164</v>
      </c>
      <c r="BM331" s="231" t="s">
        <v>470</v>
      </c>
    </row>
    <row r="332" s="13" customFormat="1">
      <c r="A332" s="13"/>
      <c r="B332" s="233"/>
      <c r="C332" s="234"/>
      <c r="D332" s="235" t="s">
        <v>170</v>
      </c>
      <c r="E332" s="236" t="s">
        <v>1</v>
      </c>
      <c r="F332" s="237" t="s">
        <v>471</v>
      </c>
      <c r="G332" s="234"/>
      <c r="H332" s="236" t="s">
        <v>1</v>
      </c>
      <c r="I332" s="238"/>
      <c r="J332" s="234"/>
      <c r="K332" s="234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170</v>
      </c>
      <c r="AU332" s="243" t="s">
        <v>85</v>
      </c>
      <c r="AV332" s="13" t="s">
        <v>83</v>
      </c>
      <c r="AW332" s="13" t="s">
        <v>31</v>
      </c>
      <c r="AX332" s="13" t="s">
        <v>75</v>
      </c>
      <c r="AY332" s="243" t="s">
        <v>158</v>
      </c>
    </row>
    <row r="333" s="14" customFormat="1">
      <c r="A333" s="14"/>
      <c r="B333" s="244"/>
      <c r="C333" s="245"/>
      <c r="D333" s="235" t="s">
        <v>170</v>
      </c>
      <c r="E333" s="246" t="s">
        <v>1</v>
      </c>
      <c r="F333" s="247" t="s">
        <v>472</v>
      </c>
      <c r="G333" s="245"/>
      <c r="H333" s="248">
        <v>83.950000000000003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170</v>
      </c>
      <c r="AU333" s="254" t="s">
        <v>85</v>
      </c>
      <c r="AV333" s="14" t="s">
        <v>85</v>
      </c>
      <c r="AW333" s="14" t="s">
        <v>31</v>
      </c>
      <c r="AX333" s="14" t="s">
        <v>75</v>
      </c>
      <c r="AY333" s="254" t="s">
        <v>158</v>
      </c>
    </row>
    <row r="334" s="14" customFormat="1">
      <c r="A334" s="14"/>
      <c r="B334" s="244"/>
      <c r="C334" s="245"/>
      <c r="D334" s="235" t="s">
        <v>170</v>
      </c>
      <c r="E334" s="246" t="s">
        <v>1</v>
      </c>
      <c r="F334" s="247" t="s">
        <v>473</v>
      </c>
      <c r="G334" s="245"/>
      <c r="H334" s="248">
        <v>-23.949999999999999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170</v>
      </c>
      <c r="AU334" s="254" t="s">
        <v>85</v>
      </c>
      <c r="AV334" s="14" t="s">
        <v>85</v>
      </c>
      <c r="AW334" s="14" t="s">
        <v>31</v>
      </c>
      <c r="AX334" s="14" t="s">
        <v>75</v>
      </c>
      <c r="AY334" s="254" t="s">
        <v>158</v>
      </c>
    </row>
    <row r="335" s="15" customFormat="1">
      <c r="A335" s="15"/>
      <c r="B335" s="255"/>
      <c r="C335" s="256"/>
      <c r="D335" s="235" t="s">
        <v>170</v>
      </c>
      <c r="E335" s="257" t="s">
        <v>1</v>
      </c>
      <c r="F335" s="258" t="s">
        <v>176</v>
      </c>
      <c r="G335" s="256"/>
      <c r="H335" s="259">
        <v>60</v>
      </c>
      <c r="I335" s="260"/>
      <c r="J335" s="256"/>
      <c r="K335" s="256"/>
      <c r="L335" s="261"/>
      <c r="M335" s="262"/>
      <c r="N335" s="263"/>
      <c r="O335" s="263"/>
      <c r="P335" s="263"/>
      <c r="Q335" s="263"/>
      <c r="R335" s="263"/>
      <c r="S335" s="263"/>
      <c r="T335" s="26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5" t="s">
        <v>170</v>
      </c>
      <c r="AU335" s="265" t="s">
        <v>85</v>
      </c>
      <c r="AV335" s="15" t="s">
        <v>164</v>
      </c>
      <c r="AW335" s="15" t="s">
        <v>31</v>
      </c>
      <c r="AX335" s="15" t="s">
        <v>83</v>
      </c>
      <c r="AY335" s="265" t="s">
        <v>158</v>
      </c>
    </row>
    <row r="336" s="2" customFormat="1" ht="16.5" customHeight="1">
      <c r="A336" s="39"/>
      <c r="B336" s="40"/>
      <c r="C336" s="266" t="s">
        <v>474</v>
      </c>
      <c r="D336" s="266" t="s">
        <v>243</v>
      </c>
      <c r="E336" s="267" t="s">
        <v>475</v>
      </c>
      <c r="F336" s="268" t="s">
        <v>476</v>
      </c>
      <c r="G336" s="269" t="s">
        <v>225</v>
      </c>
      <c r="H336" s="270">
        <v>63</v>
      </c>
      <c r="I336" s="271"/>
      <c r="J336" s="270">
        <f>ROUND(I336*H336,2)</f>
        <v>0</v>
      </c>
      <c r="K336" s="272"/>
      <c r="L336" s="273"/>
      <c r="M336" s="274" t="s">
        <v>1</v>
      </c>
      <c r="N336" s="275" t="s">
        <v>40</v>
      </c>
      <c r="O336" s="92"/>
      <c r="P336" s="229">
        <f>O336*H336</f>
        <v>0</v>
      </c>
      <c r="Q336" s="229">
        <v>0.0014</v>
      </c>
      <c r="R336" s="229">
        <f>Q336*H336</f>
        <v>0.088200000000000001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203</v>
      </c>
      <c r="AT336" s="231" t="s">
        <v>243</v>
      </c>
      <c r="AU336" s="231" t="s">
        <v>85</v>
      </c>
      <c r="AY336" s="18" t="s">
        <v>158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83</v>
      </c>
      <c r="BK336" s="232">
        <f>ROUND(I336*H336,2)</f>
        <v>0</v>
      </c>
      <c r="BL336" s="18" t="s">
        <v>164</v>
      </c>
      <c r="BM336" s="231" t="s">
        <v>477</v>
      </c>
    </row>
    <row r="337" s="14" customFormat="1">
      <c r="A337" s="14"/>
      <c r="B337" s="244"/>
      <c r="C337" s="245"/>
      <c r="D337" s="235" t="s">
        <v>170</v>
      </c>
      <c r="E337" s="246" t="s">
        <v>1</v>
      </c>
      <c r="F337" s="247" t="s">
        <v>478</v>
      </c>
      <c r="G337" s="245"/>
      <c r="H337" s="248">
        <v>63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170</v>
      </c>
      <c r="AU337" s="254" t="s">
        <v>85</v>
      </c>
      <c r="AV337" s="14" t="s">
        <v>85</v>
      </c>
      <c r="AW337" s="14" t="s">
        <v>31</v>
      </c>
      <c r="AX337" s="14" t="s">
        <v>83</v>
      </c>
      <c r="AY337" s="254" t="s">
        <v>158</v>
      </c>
    </row>
    <row r="338" s="2" customFormat="1" ht="24.15" customHeight="1">
      <c r="A338" s="39"/>
      <c r="B338" s="40"/>
      <c r="C338" s="220" t="s">
        <v>479</v>
      </c>
      <c r="D338" s="220" t="s">
        <v>160</v>
      </c>
      <c r="E338" s="221" t="s">
        <v>480</v>
      </c>
      <c r="F338" s="222" t="s">
        <v>481</v>
      </c>
      <c r="G338" s="223" t="s">
        <v>274</v>
      </c>
      <c r="H338" s="224">
        <v>25.5</v>
      </c>
      <c r="I338" s="225"/>
      <c r="J338" s="224">
        <f>ROUND(I338*H338,2)</f>
        <v>0</v>
      </c>
      <c r="K338" s="226"/>
      <c r="L338" s="45"/>
      <c r="M338" s="227" t="s">
        <v>1</v>
      </c>
      <c r="N338" s="228" t="s">
        <v>40</v>
      </c>
      <c r="O338" s="92"/>
      <c r="P338" s="229">
        <f>O338*H338</f>
        <v>0</v>
      </c>
      <c r="Q338" s="229">
        <v>0.00010000000000000001</v>
      </c>
      <c r="R338" s="229">
        <f>Q338*H338</f>
        <v>0.0025500000000000002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164</v>
      </c>
      <c r="AT338" s="231" t="s">
        <v>160</v>
      </c>
      <c r="AU338" s="231" t="s">
        <v>85</v>
      </c>
      <c r="AY338" s="18" t="s">
        <v>158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83</v>
      </c>
      <c r="BK338" s="232">
        <f>ROUND(I338*H338,2)</f>
        <v>0</v>
      </c>
      <c r="BL338" s="18" t="s">
        <v>164</v>
      </c>
      <c r="BM338" s="231" t="s">
        <v>482</v>
      </c>
    </row>
    <row r="339" s="13" customFormat="1">
      <c r="A339" s="13"/>
      <c r="B339" s="233"/>
      <c r="C339" s="234"/>
      <c r="D339" s="235" t="s">
        <v>170</v>
      </c>
      <c r="E339" s="236" t="s">
        <v>1</v>
      </c>
      <c r="F339" s="237" t="s">
        <v>483</v>
      </c>
      <c r="G339" s="234"/>
      <c r="H339" s="236" t="s">
        <v>1</v>
      </c>
      <c r="I339" s="238"/>
      <c r="J339" s="234"/>
      <c r="K339" s="234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170</v>
      </c>
      <c r="AU339" s="243" t="s">
        <v>85</v>
      </c>
      <c r="AV339" s="13" t="s">
        <v>83</v>
      </c>
      <c r="AW339" s="13" t="s">
        <v>31</v>
      </c>
      <c r="AX339" s="13" t="s">
        <v>75</v>
      </c>
      <c r="AY339" s="243" t="s">
        <v>158</v>
      </c>
    </row>
    <row r="340" s="14" customFormat="1">
      <c r="A340" s="14"/>
      <c r="B340" s="244"/>
      <c r="C340" s="245"/>
      <c r="D340" s="235" t="s">
        <v>170</v>
      </c>
      <c r="E340" s="246" t="s">
        <v>1</v>
      </c>
      <c r="F340" s="247" t="s">
        <v>484</v>
      </c>
      <c r="G340" s="245"/>
      <c r="H340" s="248">
        <v>25.5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170</v>
      </c>
      <c r="AU340" s="254" t="s">
        <v>85</v>
      </c>
      <c r="AV340" s="14" t="s">
        <v>85</v>
      </c>
      <c r="AW340" s="14" t="s">
        <v>31</v>
      </c>
      <c r="AX340" s="14" t="s">
        <v>83</v>
      </c>
      <c r="AY340" s="254" t="s">
        <v>158</v>
      </c>
    </row>
    <row r="341" s="2" customFormat="1" ht="24.15" customHeight="1">
      <c r="A341" s="39"/>
      <c r="B341" s="40"/>
      <c r="C341" s="266" t="s">
        <v>485</v>
      </c>
      <c r="D341" s="266" t="s">
        <v>243</v>
      </c>
      <c r="E341" s="267" t="s">
        <v>486</v>
      </c>
      <c r="F341" s="268" t="s">
        <v>487</v>
      </c>
      <c r="G341" s="269" t="s">
        <v>274</v>
      </c>
      <c r="H341" s="270">
        <v>27</v>
      </c>
      <c r="I341" s="271"/>
      <c r="J341" s="270">
        <f>ROUND(I341*H341,2)</f>
        <v>0</v>
      </c>
      <c r="K341" s="272"/>
      <c r="L341" s="273"/>
      <c r="M341" s="274" t="s">
        <v>1</v>
      </c>
      <c r="N341" s="275" t="s">
        <v>40</v>
      </c>
      <c r="O341" s="92"/>
      <c r="P341" s="229">
        <f>O341*H341</f>
        <v>0</v>
      </c>
      <c r="Q341" s="229">
        <v>0.00032000000000000003</v>
      </c>
      <c r="R341" s="229">
        <f>Q341*H341</f>
        <v>0.0086400000000000001</v>
      </c>
      <c r="S341" s="229">
        <v>0</v>
      </c>
      <c r="T341" s="23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1" t="s">
        <v>203</v>
      </c>
      <c r="AT341" s="231" t="s">
        <v>243</v>
      </c>
      <c r="AU341" s="231" t="s">
        <v>85</v>
      </c>
      <c r="AY341" s="18" t="s">
        <v>158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8" t="s">
        <v>83</v>
      </c>
      <c r="BK341" s="232">
        <f>ROUND(I341*H341,2)</f>
        <v>0</v>
      </c>
      <c r="BL341" s="18" t="s">
        <v>164</v>
      </c>
      <c r="BM341" s="231" t="s">
        <v>488</v>
      </c>
    </row>
    <row r="342" s="14" customFormat="1">
      <c r="A342" s="14"/>
      <c r="B342" s="244"/>
      <c r="C342" s="245"/>
      <c r="D342" s="235" t="s">
        <v>170</v>
      </c>
      <c r="E342" s="246" t="s">
        <v>1</v>
      </c>
      <c r="F342" s="247" t="s">
        <v>489</v>
      </c>
      <c r="G342" s="245"/>
      <c r="H342" s="248">
        <v>27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170</v>
      </c>
      <c r="AU342" s="254" t="s">
        <v>85</v>
      </c>
      <c r="AV342" s="14" t="s">
        <v>85</v>
      </c>
      <c r="AW342" s="14" t="s">
        <v>31</v>
      </c>
      <c r="AX342" s="14" t="s">
        <v>83</v>
      </c>
      <c r="AY342" s="254" t="s">
        <v>158</v>
      </c>
    </row>
    <row r="343" s="2" customFormat="1" ht="16.5" customHeight="1">
      <c r="A343" s="39"/>
      <c r="B343" s="40"/>
      <c r="C343" s="220" t="s">
        <v>490</v>
      </c>
      <c r="D343" s="220" t="s">
        <v>160</v>
      </c>
      <c r="E343" s="221" t="s">
        <v>491</v>
      </c>
      <c r="F343" s="222" t="s">
        <v>492</v>
      </c>
      <c r="G343" s="223" t="s">
        <v>274</v>
      </c>
      <c r="H343" s="224">
        <v>60.299999999999997</v>
      </c>
      <c r="I343" s="225"/>
      <c r="J343" s="224">
        <f>ROUND(I343*H343,2)</f>
        <v>0</v>
      </c>
      <c r="K343" s="226"/>
      <c r="L343" s="45"/>
      <c r="M343" s="227" t="s">
        <v>1</v>
      </c>
      <c r="N343" s="228" t="s">
        <v>40</v>
      </c>
      <c r="O343" s="92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164</v>
      </c>
      <c r="AT343" s="231" t="s">
        <v>160</v>
      </c>
      <c r="AU343" s="231" t="s">
        <v>85</v>
      </c>
      <c r="AY343" s="18" t="s">
        <v>158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83</v>
      </c>
      <c r="BK343" s="232">
        <f>ROUND(I343*H343,2)</f>
        <v>0</v>
      </c>
      <c r="BL343" s="18" t="s">
        <v>164</v>
      </c>
      <c r="BM343" s="231" t="s">
        <v>493</v>
      </c>
    </row>
    <row r="344" s="13" customFormat="1">
      <c r="A344" s="13"/>
      <c r="B344" s="233"/>
      <c r="C344" s="234"/>
      <c r="D344" s="235" t="s">
        <v>170</v>
      </c>
      <c r="E344" s="236" t="s">
        <v>1</v>
      </c>
      <c r="F344" s="237" t="s">
        <v>494</v>
      </c>
      <c r="G344" s="234"/>
      <c r="H344" s="236" t="s">
        <v>1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170</v>
      </c>
      <c r="AU344" s="243" t="s">
        <v>85</v>
      </c>
      <c r="AV344" s="13" t="s">
        <v>83</v>
      </c>
      <c r="AW344" s="13" t="s">
        <v>31</v>
      </c>
      <c r="AX344" s="13" t="s">
        <v>75</v>
      </c>
      <c r="AY344" s="243" t="s">
        <v>158</v>
      </c>
    </row>
    <row r="345" s="14" customFormat="1">
      <c r="A345" s="14"/>
      <c r="B345" s="244"/>
      <c r="C345" s="245"/>
      <c r="D345" s="235" t="s">
        <v>170</v>
      </c>
      <c r="E345" s="246" t="s">
        <v>1</v>
      </c>
      <c r="F345" s="247" t="s">
        <v>495</v>
      </c>
      <c r="G345" s="245"/>
      <c r="H345" s="248">
        <v>6.5999999999999996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170</v>
      </c>
      <c r="AU345" s="254" t="s">
        <v>85</v>
      </c>
      <c r="AV345" s="14" t="s">
        <v>85</v>
      </c>
      <c r="AW345" s="14" t="s">
        <v>31</v>
      </c>
      <c r="AX345" s="14" t="s">
        <v>75</v>
      </c>
      <c r="AY345" s="254" t="s">
        <v>158</v>
      </c>
    </row>
    <row r="346" s="14" customFormat="1">
      <c r="A346" s="14"/>
      <c r="B346" s="244"/>
      <c r="C346" s="245"/>
      <c r="D346" s="235" t="s">
        <v>170</v>
      </c>
      <c r="E346" s="246" t="s">
        <v>1</v>
      </c>
      <c r="F346" s="247" t="s">
        <v>496</v>
      </c>
      <c r="G346" s="245"/>
      <c r="H346" s="248">
        <v>26.600000000000001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170</v>
      </c>
      <c r="AU346" s="254" t="s">
        <v>85</v>
      </c>
      <c r="AV346" s="14" t="s">
        <v>85</v>
      </c>
      <c r="AW346" s="14" t="s">
        <v>31</v>
      </c>
      <c r="AX346" s="14" t="s">
        <v>75</v>
      </c>
      <c r="AY346" s="254" t="s">
        <v>158</v>
      </c>
    </row>
    <row r="347" s="13" customFormat="1">
      <c r="A347" s="13"/>
      <c r="B347" s="233"/>
      <c r="C347" s="234"/>
      <c r="D347" s="235" t="s">
        <v>170</v>
      </c>
      <c r="E347" s="236" t="s">
        <v>1</v>
      </c>
      <c r="F347" s="237" t="s">
        <v>497</v>
      </c>
      <c r="G347" s="234"/>
      <c r="H347" s="236" t="s">
        <v>1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170</v>
      </c>
      <c r="AU347" s="243" t="s">
        <v>85</v>
      </c>
      <c r="AV347" s="13" t="s">
        <v>83</v>
      </c>
      <c r="AW347" s="13" t="s">
        <v>31</v>
      </c>
      <c r="AX347" s="13" t="s">
        <v>75</v>
      </c>
      <c r="AY347" s="243" t="s">
        <v>158</v>
      </c>
    </row>
    <row r="348" s="14" customFormat="1">
      <c r="A348" s="14"/>
      <c r="B348" s="244"/>
      <c r="C348" s="245"/>
      <c r="D348" s="235" t="s">
        <v>170</v>
      </c>
      <c r="E348" s="246" t="s">
        <v>1</v>
      </c>
      <c r="F348" s="247" t="s">
        <v>498</v>
      </c>
      <c r="G348" s="245"/>
      <c r="H348" s="248">
        <v>10.5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170</v>
      </c>
      <c r="AU348" s="254" t="s">
        <v>85</v>
      </c>
      <c r="AV348" s="14" t="s">
        <v>85</v>
      </c>
      <c r="AW348" s="14" t="s">
        <v>31</v>
      </c>
      <c r="AX348" s="14" t="s">
        <v>75</v>
      </c>
      <c r="AY348" s="254" t="s">
        <v>158</v>
      </c>
    </row>
    <row r="349" s="13" customFormat="1">
      <c r="A349" s="13"/>
      <c r="B349" s="233"/>
      <c r="C349" s="234"/>
      <c r="D349" s="235" t="s">
        <v>170</v>
      </c>
      <c r="E349" s="236" t="s">
        <v>1</v>
      </c>
      <c r="F349" s="237" t="s">
        <v>499</v>
      </c>
      <c r="G349" s="234"/>
      <c r="H349" s="236" t="s">
        <v>1</v>
      </c>
      <c r="I349" s="238"/>
      <c r="J349" s="234"/>
      <c r="K349" s="234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170</v>
      </c>
      <c r="AU349" s="243" t="s">
        <v>85</v>
      </c>
      <c r="AV349" s="13" t="s">
        <v>83</v>
      </c>
      <c r="AW349" s="13" t="s">
        <v>31</v>
      </c>
      <c r="AX349" s="13" t="s">
        <v>75</v>
      </c>
      <c r="AY349" s="243" t="s">
        <v>158</v>
      </c>
    </row>
    <row r="350" s="14" customFormat="1">
      <c r="A350" s="14"/>
      <c r="B350" s="244"/>
      <c r="C350" s="245"/>
      <c r="D350" s="235" t="s">
        <v>170</v>
      </c>
      <c r="E350" s="246" t="s">
        <v>1</v>
      </c>
      <c r="F350" s="247" t="s">
        <v>500</v>
      </c>
      <c r="G350" s="245"/>
      <c r="H350" s="248">
        <v>3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170</v>
      </c>
      <c r="AU350" s="254" t="s">
        <v>85</v>
      </c>
      <c r="AV350" s="14" t="s">
        <v>85</v>
      </c>
      <c r="AW350" s="14" t="s">
        <v>31</v>
      </c>
      <c r="AX350" s="14" t="s">
        <v>75</v>
      </c>
      <c r="AY350" s="254" t="s">
        <v>158</v>
      </c>
    </row>
    <row r="351" s="13" customFormat="1">
      <c r="A351" s="13"/>
      <c r="B351" s="233"/>
      <c r="C351" s="234"/>
      <c r="D351" s="235" t="s">
        <v>170</v>
      </c>
      <c r="E351" s="236" t="s">
        <v>1</v>
      </c>
      <c r="F351" s="237" t="s">
        <v>501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170</v>
      </c>
      <c r="AU351" s="243" t="s">
        <v>85</v>
      </c>
      <c r="AV351" s="13" t="s">
        <v>83</v>
      </c>
      <c r="AW351" s="13" t="s">
        <v>31</v>
      </c>
      <c r="AX351" s="13" t="s">
        <v>75</v>
      </c>
      <c r="AY351" s="243" t="s">
        <v>158</v>
      </c>
    </row>
    <row r="352" s="14" customFormat="1">
      <c r="A352" s="14"/>
      <c r="B352" s="244"/>
      <c r="C352" s="245"/>
      <c r="D352" s="235" t="s">
        <v>170</v>
      </c>
      <c r="E352" s="246" t="s">
        <v>1</v>
      </c>
      <c r="F352" s="247" t="s">
        <v>502</v>
      </c>
      <c r="G352" s="245"/>
      <c r="H352" s="248">
        <v>7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170</v>
      </c>
      <c r="AU352" s="254" t="s">
        <v>85</v>
      </c>
      <c r="AV352" s="14" t="s">
        <v>85</v>
      </c>
      <c r="AW352" s="14" t="s">
        <v>31</v>
      </c>
      <c r="AX352" s="14" t="s">
        <v>75</v>
      </c>
      <c r="AY352" s="254" t="s">
        <v>158</v>
      </c>
    </row>
    <row r="353" s="13" customFormat="1">
      <c r="A353" s="13"/>
      <c r="B353" s="233"/>
      <c r="C353" s="234"/>
      <c r="D353" s="235" t="s">
        <v>170</v>
      </c>
      <c r="E353" s="236" t="s">
        <v>1</v>
      </c>
      <c r="F353" s="237" t="s">
        <v>503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170</v>
      </c>
      <c r="AU353" s="243" t="s">
        <v>85</v>
      </c>
      <c r="AV353" s="13" t="s">
        <v>83</v>
      </c>
      <c r="AW353" s="13" t="s">
        <v>31</v>
      </c>
      <c r="AX353" s="13" t="s">
        <v>75</v>
      </c>
      <c r="AY353" s="243" t="s">
        <v>158</v>
      </c>
    </row>
    <row r="354" s="14" customFormat="1">
      <c r="A354" s="14"/>
      <c r="B354" s="244"/>
      <c r="C354" s="245"/>
      <c r="D354" s="235" t="s">
        <v>170</v>
      </c>
      <c r="E354" s="246" t="s">
        <v>1</v>
      </c>
      <c r="F354" s="247" t="s">
        <v>495</v>
      </c>
      <c r="G354" s="245"/>
      <c r="H354" s="248">
        <v>6.5999999999999996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170</v>
      </c>
      <c r="AU354" s="254" t="s">
        <v>85</v>
      </c>
      <c r="AV354" s="14" t="s">
        <v>85</v>
      </c>
      <c r="AW354" s="14" t="s">
        <v>31</v>
      </c>
      <c r="AX354" s="14" t="s">
        <v>75</v>
      </c>
      <c r="AY354" s="254" t="s">
        <v>158</v>
      </c>
    </row>
    <row r="355" s="15" customFormat="1">
      <c r="A355" s="15"/>
      <c r="B355" s="255"/>
      <c r="C355" s="256"/>
      <c r="D355" s="235" t="s">
        <v>170</v>
      </c>
      <c r="E355" s="257" t="s">
        <v>1</v>
      </c>
      <c r="F355" s="258" t="s">
        <v>176</v>
      </c>
      <c r="G355" s="256"/>
      <c r="H355" s="259">
        <v>60.300000000000004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170</v>
      </c>
      <c r="AU355" s="265" t="s">
        <v>85</v>
      </c>
      <c r="AV355" s="15" t="s">
        <v>164</v>
      </c>
      <c r="AW355" s="15" t="s">
        <v>31</v>
      </c>
      <c r="AX355" s="15" t="s">
        <v>83</v>
      </c>
      <c r="AY355" s="265" t="s">
        <v>158</v>
      </c>
    </row>
    <row r="356" s="2" customFormat="1" ht="21.75" customHeight="1">
      <c r="A356" s="39"/>
      <c r="B356" s="40"/>
      <c r="C356" s="266" t="s">
        <v>504</v>
      </c>
      <c r="D356" s="266" t="s">
        <v>243</v>
      </c>
      <c r="E356" s="267" t="s">
        <v>505</v>
      </c>
      <c r="F356" s="268" t="s">
        <v>506</v>
      </c>
      <c r="G356" s="269" t="s">
        <v>274</v>
      </c>
      <c r="H356" s="270">
        <v>35</v>
      </c>
      <c r="I356" s="271"/>
      <c r="J356" s="270">
        <f>ROUND(I356*H356,2)</f>
        <v>0</v>
      </c>
      <c r="K356" s="272"/>
      <c r="L356" s="273"/>
      <c r="M356" s="274" t="s">
        <v>1</v>
      </c>
      <c r="N356" s="275" t="s">
        <v>40</v>
      </c>
      <c r="O356" s="92"/>
      <c r="P356" s="229">
        <f>O356*H356</f>
        <v>0</v>
      </c>
      <c r="Q356" s="229">
        <v>0.00012</v>
      </c>
      <c r="R356" s="229">
        <f>Q356*H356</f>
        <v>0.0041999999999999997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203</v>
      </c>
      <c r="AT356" s="231" t="s">
        <v>243</v>
      </c>
      <c r="AU356" s="231" t="s">
        <v>85</v>
      </c>
      <c r="AY356" s="18" t="s">
        <v>158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83</v>
      </c>
      <c r="BK356" s="232">
        <f>ROUND(I356*H356,2)</f>
        <v>0</v>
      </c>
      <c r="BL356" s="18" t="s">
        <v>164</v>
      </c>
      <c r="BM356" s="231" t="s">
        <v>507</v>
      </c>
    </row>
    <row r="357" s="14" customFormat="1">
      <c r="A357" s="14"/>
      <c r="B357" s="244"/>
      <c r="C357" s="245"/>
      <c r="D357" s="235" t="s">
        <v>170</v>
      </c>
      <c r="E357" s="246" t="s">
        <v>1</v>
      </c>
      <c r="F357" s="247" t="s">
        <v>508</v>
      </c>
      <c r="G357" s="245"/>
      <c r="H357" s="248">
        <v>35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170</v>
      </c>
      <c r="AU357" s="254" t="s">
        <v>85</v>
      </c>
      <c r="AV357" s="14" t="s">
        <v>85</v>
      </c>
      <c r="AW357" s="14" t="s">
        <v>31</v>
      </c>
      <c r="AX357" s="14" t="s">
        <v>83</v>
      </c>
      <c r="AY357" s="254" t="s">
        <v>158</v>
      </c>
    </row>
    <row r="358" s="2" customFormat="1" ht="24.15" customHeight="1">
      <c r="A358" s="39"/>
      <c r="B358" s="40"/>
      <c r="C358" s="266" t="s">
        <v>509</v>
      </c>
      <c r="D358" s="266" t="s">
        <v>243</v>
      </c>
      <c r="E358" s="267" t="s">
        <v>510</v>
      </c>
      <c r="F358" s="268" t="s">
        <v>511</v>
      </c>
      <c r="G358" s="269" t="s">
        <v>274</v>
      </c>
      <c r="H358" s="270">
        <v>11</v>
      </c>
      <c r="I358" s="271"/>
      <c r="J358" s="270">
        <f>ROUND(I358*H358,2)</f>
        <v>0</v>
      </c>
      <c r="K358" s="272"/>
      <c r="L358" s="273"/>
      <c r="M358" s="274" t="s">
        <v>1</v>
      </c>
      <c r="N358" s="275" t="s">
        <v>40</v>
      </c>
      <c r="O358" s="92"/>
      <c r="P358" s="229">
        <f>O358*H358</f>
        <v>0</v>
      </c>
      <c r="Q358" s="229">
        <v>0.00029999999999999997</v>
      </c>
      <c r="R358" s="229">
        <f>Q358*H358</f>
        <v>0.0032999999999999995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203</v>
      </c>
      <c r="AT358" s="231" t="s">
        <v>243</v>
      </c>
      <c r="AU358" s="231" t="s">
        <v>85</v>
      </c>
      <c r="AY358" s="18" t="s">
        <v>158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83</v>
      </c>
      <c r="BK358" s="232">
        <f>ROUND(I358*H358,2)</f>
        <v>0</v>
      </c>
      <c r="BL358" s="18" t="s">
        <v>164</v>
      </c>
      <c r="BM358" s="231" t="s">
        <v>512</v>
      </c>
    </row>
    <row r="359" s="14" customFormat="1">
      <c r="A359" s="14"/>
      <c r="B359" s="244"/>
      <c r="C359" s="245"/>
      <c r="D359" s="235" t="s">
        <v>170</v>
      </c>
      <c r="E359" s="246" t="s">
        <v>1</v>
      </c>
      <c r="F359" s="247" t="s">
        <v>513</v>
      </c>
      <c r="G359" s="245"/>
      <c r="H359" s="248">
        <v>11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170</v>
      </c>
      <c r="AU359" s="254" t="s">
        <v>85</v>
      </c>
      <c r="AV359" s="14" t="s">
        <v>85</v>
      </c>
      <c r="AW359" s="14" t="s">
        <v>31</v>
      </c>
      <c r="AX359" s="14" t="s">
        <v>83</v>
      </c>
      <c r="AY359" s="254" t="s">
        <v>158</v>
      </c>
    </row>
    <row r="360" s="2" customFormat="1" ht="21.75" customHeight="1">
      <c r="A360" s="39"/>
      <c r="B360" s="40"/>
      <c r="C360" s="266" t="s">
        <v>514</v>
      </c>
      <c r="D360" s="266" t="s">
        <v>243</v>
      </c>
      <c r="E360" s="267" t="s">
        <v>515</v>
      </c>
      <c r="F360" s="268" t="s">
        <v>516</v>
      </c>
      <c r="G360" s="269" t="s">
        <v>274</v>
      </c>
      <c r="H360" s="270">
        <v>3.1499999999999999</v>
      </c>
      <c r="I360" s="271"/>
      <c r="J360" s="270">
        <f>ROUND(I360*H360,2)</f>
        <v>0</v>
      </c>
      <c r="K360" s="272"/>
      <c r="L360" s="273"/>
      <c r="M360" s="274" t="s">
        <v>1</v>
      </c>
      <c r="N360" s="275" t="s">
        <v>40</v>
      </c>
      <c r="O360" s="92"/>
      <c r="P360" s="229">
        <f>O360*H360</f>
        <v>0</v>
      </c>
      <c r="Q360" s="229">
        <v>0.00020000000000000001</v>
      </c>
      <c r="R360" s="229">
        <f>Q360*H360</f>
        <v>0.00063000000000000003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203</v>
      </c>
      <c r="AT360" s="231" t="s">
        <v>243</v>
      </c>
      <c r="AU360" s="231" t="s">
        <v>85</v>
      </c>
      <c r="AY360" s="18" t="s">
        <v>158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83</v>
      </c>
      <c r="BK360" s="232">
        <f>ROUND(I360*H360,2)</f>
        <v>0</v>
      </c>
      <c r="BL360" s="18" t="s">
        <v>164</v>
      </c>
      <c r="BM360" s="231" t="s">
        <v>517</v>
      </c>
    </row>
    <row r="361" s="14" customFormat="1">
      <c r="A361" s="14"/>
      <c r="B361" s="244"/>
      <c r="C361" s="245"/>
      <c r="D361" s="235" t="s">
        <v>170</v>
      </c>
      <c r="E361" s="246" t="s">
        <v>1</v>
      </c>
      <c r="F361" s="247" t="s">
        <v>518</v>
      </c>
      <c r="G361" s="245"/>
      <c r="H361" s="248">
        <v>3.1499999999999999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170</v>
      </c>
      <c r="AU361" s="254" t="s">
        <v>85</v>
      </c>
      <c r="AV361" s="14" t="s">
        <v>85</v>
      </c>
      <c r="AW361" s="14" t="s">
        <v>31</v>
      </c>
      <c r="AX361" s="14" t="s">
        <v>83</v>
      </c>
      <c r="AY361" s="254" t="s">
        <v>158</v>
      </c>
    </row>
    <row r="362" s="2" customFormat="1" ht="24.15" customHeight="1">
      <c r="A362" s="39"/>
      <c r="B362" s="40"/>
      <c r="C362" s="266" t="s">
        <v>234</v>
      </c>
      <c r="D362" s="266" t="s">
        <v>243</v>
      </c>
      <c r="E362" s="267" t="s">
        <v>519</v>
      </c>
      <c r="F362" s="268" t="s">
        <v>520</v>
      </c>
      <c r="G362" s="269" t="s">
        <v>274</v>
      </c>
      <c r="H362" s="270">
        <v>7.3499999999999996</v>
      </c>
      <c r="I362" s="271"/>
      <c r="J362" s="270">
        <f>ROUND(I362*H362,2)</f>
        <v>0</v>
      </c>
      <c r="K362" s="272"/>
      <c r="L362" s="273"/>
      <c r="M362" s="274" t="s">
        <v>1</v>
      </c>
      <c r="N362" s="275" t="s">
        <v>40</v>
      </c>
      <c r="O362" s="92"/>
      <c r="P362" s="229">
        <f>O362*H362</f>
        <v>0</v>
      </c>
      <c r="Q362" s="229">
        <v>4.0000000000000003E-05</v>
      </c>
      <c r="R362" s="229">
        <f>Q362*H362</f>
        <v>0.00029399999999999999</v>
      </c>
      <c r="S362" s="229">
        <v>0</v>
      </c>
      <c r="T362" s="230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1" t="s">
        <v>203</v>
      </c>
      <c r="AT362" s="231" t="s">
        <v>243</v>
      </c>
      <c r="AU362" s="231" t="s">
        <v>85</v>
      </c>
      <c r="AY362" s="18" t="s">
        <v>158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8" t="s">
        <v>83</v>
      </c>
      <c r="BK362" s="232">
        <f>ROUND(I362*H362,2)</f>
        <v>0</v>
      </c>
      <c r="BL362" s="18" t="s">
        <v>164</v>
      </c>
      <c r="BM362" s="231" t="s">
        <v>521</v>
      </c>
    </row>
    <row r="363" s="14" customFormat="1">
      <c r="A363" s="14"/>
      <c r="B363" s="244"/>
      <c r="C363" s="245"/>
      <c r="D363" s="235" t="s">
        <v>170</v>
      </c>
      <c r="E363" s="246" t="s">
        <v>1</v>
      </c>
      <c r="F363" s="247" t="s">
        <v>522</v>
      </c>
      <c r="G363" s="245"/>
      <c r="H363" s="248">
        <v>7.3499999999999996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170</v>
      </c>
      <c r="AU363" s="254" t="s">
        <v>85</v>
      </c>
      <c r="AV363" s="14" t="s">
        <v>85</v>
      </c>
      <c r="AW363" s="14" t="s">
        <v>31</v>
      </c>
      <c r="AX363" s="14" t="s">
        <v>83</v>
      </c>
      <c r="AY363" s="254" t="s">
        <v>158</v>
      </c>
    </row>
    <row r="364" s="2" customFormat="1" ht="16.5" customHeight="1">
      <c r="A364" s="39"/>
      <c r="B364" s="40"/>
      <c r="C364" s="266" t="s">
        <v>424</v>
      </c>
      <c r="D364" s="266" t="s">
        <v>243</v>
      </c>
      <c r="E364" s="267" t="s">
        <v>523</v>
      </c>
      <c r="F364" s="268" t="s">
        <v>524</v>
      </c>
      <c r="G364" s="269" t="s">
        <v>274</v>
      </c>
      <c r="H364" s="270">
        <v>7</v>
      </c>
      <c r="I364" s="271"/>
      <c r="J364" s="270">
        <f>ROUND(I364*H364,2)</f>
        <v>0</v>
      </c>
      <c r="K364" s="272"/>
      <c r="L364" s="273"/>
      <c r="M364" s="274" t="s">
        <v>1</v>
      </c>
      <c r="N364" s="275" t="s">
        <v>40</v>
      </c>
      <c r="O364" s="92"/>
      <c r="P364" s="229">
        <f>O364*H364</f>
        <v>0</v>
      </c>
      <c r="Q364" s="229">
        <v>0.00010000000000000001</v>
      </c>
      <c r="R364" s="229">
        <f>Q364*H364</f>
        <v>0.00069999999999999999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203</v>
      </c>
      <c r="AT364" s="231" t="s">
        <v>243</v>
      </c>
      <c r="AU364" s="231" t="s">
        <v>85</v>
      </c>
      <c r="AY364" s="18" t="s">
        <v>158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83</v>
      </c>
      <c r="BK364" s="232">
        <f>ROUND(I364*H364,2)</f>
        <v>0</v>
      </c>
      <c r="BL364" s="18" t="s">
        <v>164</v>
      </c>
      <c r="BM364" s="231" t="s">
        <v>525</v>
      </c>
    </row>
    <row r="365" s="14" customFormat="1">
      <c r="A365" s="14"/>
      <c r="B365" s="244"/>
      <c r="C365" s="245"/>
      <c r="D365" s="235" t="s">
        <v>170</v>
      </c>
      <c r="E365" s="246" t="s">
        <v>1</v>
      </c>
      <c r="F365" s="247" t="s">
        <v>526</v>
      </c>
      <c r="G365" s="245"/>
      <c r="H365" s="248">
        <v>7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170</v>
      </c>
      <c r="AU365" s="254" t="s">
        <v>85</v>
      </c>
      <c r="AV365" s="14" t="s">
        <v>85</v>
      </c>
      <c r="AW365" s="14" t="s">
        <v>31</v>
      </c>
      <c r="AX365" s="14" t="s">
        <v>83</v>
      </c>
      <c r="AY365" s="254" t="s">
        <v>158</v>
      </c>
    </row>
    <row r="366" s="2" customFormat="1" ht="21.75" customHeight="1">
      <c r="A366" s="39"/>
      <c r="B366" s="40"/>
      <c r="C366" s="220" t="s">
        <v>439</v>
      </c>
      <c r="D366" s="220" t="s">
        <v>160</v>
      </c>
      <c r="E366" s="221" t="s">
        <v>527</v>
      </c>
      <c r="F366" s="222" t="s">
        <v>528</v>
      </c>
      <c r="G366" s="223" t="s">
        <v>274</v>
      </c>
      <c r="H366" s="224">
        <v>7</v>
      </c>
      <c r="I366" s="225"/>
      <c r="J366" s="224">
        <f>ROUND(I366*H366,2)</f>
        <v>0</v>
      </c>
      <c r="K366" s="226"/>
      <c r="L366" s="45"/>
      <c r="M366" s="227" t="s">
        <v>1</v>
      </c>
      <c r="N366" s="228" t="s">
        <v>40</v>
      </c>
      <c r="O366" s="92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164</v>
      </c>
      <c r="AT366" s="231" t="s">
        <v>160</v>
      </c>
      <c r="AU366" s="231" t="s">
        <v>85</v>
      </c>
      <c r="AY366" s="18" t="s">
        <v>158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83</v>
      </c>
      <c r="BK366" s="232">
        <f>ROUND(I366*H366,2)</f>
        <v>0</v>
      </c>
      <c r="BL366" s="18" t="s">
        <v>164</v>
      </c>
      <c r="BM366" s="231" t="s">
        <v>529</v>
      </c>
    </row>
    <row r="367" s="13" customFormat="1">
      <c r="A367" s="13"/>
      <c r="B367" s="233"/>
      <c r="C367" s="234"/>
      <c r="D367" s="235" t="s">
        <v>170</v>
      </c>
      <c r="E367" s="236" t="s">
        <v>1</v>
      </c>
      <c r="F367" s="237" t="s">
        <v>530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170</v>
      </c>
      <c r="AU367" s="243" t="s">
        <v>85</v>
      </c>
      <c r="AV367" s="13" t="s">
        <v>83</v>
      </c>
      <c r="AW367" s="13" t="s">
        <v>31</v>
      </c>
      <c r="AX367" s="13" t="s">
        <v>75</v>
      </c>
      <c r="AY367" s="243" t="s">
        <v>158</v>
      </c>
    </row>
    <row r="368" s="14" customFormat="1">
      <c r="A368" s="14"/>
      <c r="B368" s="244"/>
      <c r="C368" s="245"/>
      <c r="D368" s="235" t="s">
        <v>170</v>
      </c>
      <c r="E368" s="246" t="s">
        <v>1</v>
      </c>
      <c r="F368" s="247" t="s">
        <v>502</v>
      </c>
      <c r="G368" s="245"/>
      <c r="H368" s="248">
        <v>7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170</v>
      </c>
      <c r="AU368" s="254" t="s">
        <v>85</v>
      </c>
      <c r="AV368" s="14" t="s">
        <v>85</v>
      </c>
      <c r="AW368" s="14" t="s">
        <v>31</v>
      </c>
      <c r="AX368" s="14" t="s">
        <v>83</v>
      </c>
      <c r="AY368" s="254" t="s">
        <v>158</v>
      </c>
    </row>
    <row r="369" s="2" customFormat="1" ht="24.15" customHeight="1">
      <c r="A369" s="39"/>
      <c r="B369" s="40"/>
      <c r="C369" s="220" t="s">
        <v>531</v>
      </c>
      <c r="D369" s="220" t="s">
        <v>160</v>
      </c>
      <c r="E369" s="221" t="s">
        <v>532</v>
      </c>
      <c r="F369" s="222" t="s">
        <v>533</v>
      </c>
      <c r="G369" s="223" t="s">
        <v>225</v>
      </c>
      <c r="H369" s="224">
        <v>64</v>
      </c>
      <c r="I369" s="225"/>
      <c r="J369" s="224">
        <f>ROUND(I369*H369,2)</f>
        <v>0</v>
      </c>
      <c r="K369" s="226"/>
      <c r="L369" s="45"/>
      <c r="M369" s="227" t="s">
        <v>1</v>
      </c>
      <c r="N369" s="228" t="s">
        <v>40</v>
      </c>
      <c r="O369" s="92"/>
      <c r="P369" s="229">
        <f>O369*H369</f>
        <v>0</v>
      </c>
      <c r="Q369" s="229">
        <v>0.00020000000000000001</v>
      </c>
      <c r="R369" s="229">
        <f>Q369*H369</f>
        <v>0.012800000000000001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164</v>
      </c>
      <c r="AT369" s="231" t="s">
        <v>160</v>
      </c>
      <c r="AU369" s="231" t="s">
        <v>85</v>
      </c>
      <c r="AY369" s="18" t="s">
        <v>158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83</v>
      </c>
      <c r="BK369" s="232">
        <f>ROUND(I369*H369,2)</f>
        <v>0</v>
      </c>
      <c r="BL369" s="18" t="s">
        <v>164</v>
      </c>
      <c r="BM369" s="231" t="s">
        <v>534</v>
      </c>
    </row>
    <row r="370" s="13" customFormat="1">
      <c r="A370" s="13"/>
      <c r="B370" s="233"/>
      <c r="C370" s="234"/>
      <c r="D370" s="235" t="s">
        <v>170</v>
      </c>
      <c r="E370" s="236" t="s">
        <v>1</v>
      </c>
      <c r="F370" s="237" t="s">
        <v>471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170</v>
      </c>
      <c r="AU370" s="243" t="s">
        <v>85</v>
      </c>
      <c r="AV370" s="13" t="s">
        <v>83</v>
      </c>
      <c r="AW370" s="13" t="s">
        <v>31</v>
      </c>
      <c r="AX370" s="13" t="s">
        <v>75</v>
      </c>
      <c r="AY370" s="243" t="s">
        <v>158</v>
      </c>
    </row>
    <row r="371" s="14" customFormat="1">
      <c r="A371" s="14"/>
      <c r="B371" s="244"/>
      <c r="C371" s="245"/>
      <c r="D371" s="235" t="s">
        <v>170</v>
      </c>
      <c r="E371" s="246" t="s">
        <v>1</v>
      </c>
      <c r="F371" s="247" t="s">
        <v>535</v>
      </c>
      <c r="G371" s="245"/>
      <c r="H371" s="248">
        <v>64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170</v>
      </c>
      <c r="AU371" s="254" t="s">
        <v>85</v>
      </c>
      <c r="AV371" s="14" t="s">
        <v>85</v>
      </c>
      <c r="AW371" s="14" t="s">
        <v>31</v>
      </c>
      <c r="AX371" s="14" t="s">
        <v>83</v>
      </c>
      <c r="AY371" s="254" t="s">
        <v>158</v>
      </c>
    </row>
    <row r="372" s="2" customFormat="1" ht="24.15" customHeight="1">
      <c r="A372" s="39"/>
      <c r="B372" s="40"/>
      <c r="C372" s="220" t="s">
        <v>536</v>
      </c>
      <c r="D372" s="220" t="s">
        <v>160</v>
      </c>
      <c r="E372" s="221" t="s">
        <v>537</v>
      </c>
      <c r="F372" s="222" t="s">
        <v>538</v>
      </c>
      <c r="G372" s="223" t="s">
        <v>225</v>
      </c>
      <c r="H372" s="224">
        <v>64</v>
      </c>
      <c r="I372" s="225"/>
      <c r="J372" s="224">
        <f>ROUND(I372*H372,2)</f>
        <v>0</v>
      </c>
      <c r="K372" s="226"/>
      <c r="L372" s="45"/>
      <c r="M372" s="227" t="s">
        <v>1</v>
      </c>
      <c r="N372" s="228" t="s">
        <v>40</v>
      </c>
      <c r="O372" s="92"/>
      <c r="P372" s="229">
        <f>O372*H372</f>
        <v>0</v>
      </c>
      <c r="Q372" s="229">
        <v>0.0027000000000000001</v>
      </c>
      <c r="R372" s="229">
        <f>Q372*H372</f>
        <v>0.17280000000000001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164</v>
      </c>
      <c r="AT372" s="231" t="s">
        <v>160</v>
      </c>
      <c r="AU372" s="231" t="s">
        <v>85</v>
      </c>
      <c r="AY372" s="18" t="s">
        <v>158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83</v>
      </c>
      <c r="BK372" s="232">
        <f>ROUND(I372*H372,2)</f>
        <v>0</v>
      </c>
      <c r="BL372" s="18" t="s">
        <v>164</v>
      </c>
      <c r="BM372" s="231" t="s">
        <v>539</v>
      </c>
    </row>
    <row r="373" s="13" customFormat="1">
      <c r="A373" s="13"/>
      <c r="B373" s="233"/>
      <c r="C373" s="234"/>
      <c r="D373" s="235" t="s">
        <v>170</v>
      </c>
      <c r="E373" s="236" t="s">
        <v>1</v>
      </c>
      <c r="F373" s="237" t="s">
        <v>471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170</v>
      </c>
      <c r="AU373" s="243" t="s">
        <v>85</v>
      </c>
      <c r="AV373" s="13" t="s">
        <v>83</v>
      </c>
      <c r="AW373" s="13" t="s">
        <v>31</v>
      </c>
      <c r="AX373" s="13" t="s">
        <v>75</v>
      </c>
      <c r="AY373" s="243" t="s">
        <v>158</v>
      </c>
    </row>
    <row r="374" s="14" customFormat="1">
      <c r="A374" s="14"/>
      <c r="B374" s="244"/>
      <c r="C374" s="245"/>
      <c r="D374" s="235" t="s">
        <v>170</v>
      </c>
      <c r="E374" s="246" t="s">
        <v>1</v>
      </c>
      <c r="F374" s="247" t="s">
        <v>535</v>
      </c>
      <c r="G374" s="245"/>
      <c r="H374" s="248">
        <v>64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170</v>
      </c>
      <c r="AU374" s="254" t="s">
        <v>85</v>
      </c>
      <c r="AV374" s="14" t="s">
        <v>85</v>
      </c>
      <c r="AW374" s="14" t="s">
        <v>31</v>
      </c>
      <c r="AX374" s="14" t="s">
        <v>83</v>
      </c>
      <c r="AY374" s="254" t="s">
        <v>158</v>
      </c>
    </row>
    <row r="375" s="2" customFormat="1" ht="24.15" customHeight="1">
      <c r="A375" s="39"/>
      <c r="B375" s="40"/>
      <c r="C375" s="220" t="s">
        <v>540</v>
      </c>
      <c r="D375" s="220" t="s">
        <v>160</v>
      </c>
      <c r="E375" s="221" t="s">
        <v>541</v>
      </c>
      <c r="F375" s="222" t="s">
        <v>542</v>
      </c>
      <c r="G375" s="223" t="s">
        <v>225</v>
      </c>
      <c r="H375" s="224">
        <v>4</v>
      </c>
      <c r="I375" s="225"/>
      <c r="J375" s="224">
        <f>ROUND(I375*H375,2)</f>
        <v>0</v>
      </c>
      <c r="K375" s="226"/>
      <c r="L375" s="45"/>
      <c r="M375" s="227" t="s">
        <v>1</v>
      </c>
      <c r="N375" s="228" t="s">
        <v>40</v>
      </c>
      <c r="O375" s="92"/>
      <c r="P375" s="229">
        <f>O375*H375</f>
        <v>0</v>
      </c>
      <c r="Q375" s="229">
        <v>0.0057000000000000002</v>
      </c>
      <c r="R375" s="229">
        <f>Q375*H375</f>
        <v>0.022800000000000001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164</v>
      </c>
      <c r="AT375" s="231" t="s">
        <v>160</v>
      </c>
      <c r="AU375" s="231" t="s">
        <v>85</v>
      </c>
      <c r="AY375" s="18" t="s">
        <v>158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83</v>
      </c>
      <c r="BK375" s="232">
        <f>ROUND(I375*H375,2)</f>
        <v>0</v>
      </c>
      <c r="BL375" s="18" t="s">
        <v>164</v>
      </c>
      <c r="BM375" s="231" t="s">
        <v>543</v>
      </c>
    </row>
    <row r="376" s="13" customFormat="1">
      <c r="A376" s="13"/>
      <c r="B376" s="233"/>
      <c r="C376" s="234"/>
      <c r="D376" s="235" t="s">
        <v>170</v>
      </c>
      <c r="E376" s="236" t="s">
        <v>1</v>
      </c>
      <c r="F376" s="237" t="s">
        <v>460</v>
      </c>
      <c r="G376" s="234"/>
      <c r="H376" s="236" t="s">
        <v>1</v>
      </c>
      <c r="I376" s="238"/>
      <c r="J376" s="234"/>
      <c r="K376" s="234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170</v>
      </c>
      <c r="AU376" s="243" t="s">
        <v>85</v>
      </c>
      <c r="AV376" s="13" t="s">
        <v>83</v>
      </c>
      <c r="AW376" s="13" t="s">
        <v>31</v>
      </c>
      <c r="AX376" s="13" t="s">
        <v>75</v>
      </c>
      <c r="AY376" s="243" t="s">
        <v>158</v>
      </c>
    </row>
    <row r="377" s="14" customFormat="1">
      <c r="A377" s="14"/>
      <c r="B377" s="244"/>
      <c r="C377" s="245"/>
      <c r="D377" s="235" t="s">
        <v>170</v>
      </c>
      <c r="E377" s="246" t="s">
        <v>1</v>
      </c>
      <c r="F377" s="247" t="s">
        <v>544</v>
      </c>
      <c r="G377" s="245"/>
      <c r="H377" s="248">
        <v>4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170</v>
      </c>
      <c r="AU377" s="254" t="s">
        <v>85</v>
      </c>
      <c r="AV377" s="14" t="s">
        <v>85</v>
      </c>
      <c r="AW377" s="14" t="s">
        <v>31</v>
      </c>
      <c r="AX377" s="14" t="s">
        <v>83</v>
      </c>
      <c r="AY377" s="254" t="s">
        <v>158</v>
      </c>
    </row>
    <row r="378" s="2" customFormat="1" ht="24.15" customHeight="1">
      <c r="A378" s="39"/>
      <c r="B378" s="40"/>
      <c r="C378" s="220" t="s">
        <v>545</v>
      </c>
      <c r="D378" s="220" t="s">
        <v>160</v>
      </c>
      <c r="E378" s="221" t="s">
        <v>546</v>
      </c>
      <c r="F378" s="222" t="s">
        <v>547</v>
      </c>
      <c r="G378" s="223" t="s">
        <v>225</v>
      </c>
      <c r="H378" s="224">
        <v>4</v>
      </c>
      <c r="I378" s="225"/>
      <c r="J378" s="224">
        <f>ROUND(I378*H378,2)</f>
        <v>0</v>
      </c>
      <c r="K378" s="226"/>
      <c r="L378" s="45"/>
      <c r="M378" s="227" t="s">
        <v>1</v>
      </c>
      <c r="N378" s="228" t="s">
        <v>40</v>
      </c>
      <c r="O378" s="92"/>
      <c r="P378" s="229">
        <f>O378*H378</f>
        <v>0</v>
      </c>
      <c r="Q378" s="229">
        <v>0.00018000000000000001</v>
      </c>
      <c r="R378" s="229">
        <f>Q378*H378</f>
        <v>0.00072000000000000005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164</v>
      </c>
      <c r="AT378" s="231" t="s">
        <v>160</v>
      </c>
      <c r="AU378" s="231" t="s">
        <v>85</v>
      </c>
      <c r="AY378" s="18" t="s">
        <v>158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83</v>
      </c>
      <c r="BK378" s="232">
        <f>ROUND(I378*H378,2)</f>
        <v>0</v>
      </c>
      <c r="BL378" s="18" t="s">
        <v>164</v>
      </c>
      <c r="BM378" s="231" t="s">
        <v>548</v>
      </c>
    </row>
    <row r="379" s="12" customFormat="1" ht="22.8" customHeight="1">
      <c r="A379" s="12"/>
      <c r="B379" s="204"/>
      <c r="C379" s="205"/>
      <c r="D379" s="206" t="s">
        <v>74</v>
      </c>
      <c r="E379" s="218" t="s">
        <v>531</v>
      </c>
      <c r="F379" s="218" t="s">
        <v>549</v>
      </c>
      <c r="G379" s="205"/>
      <c r="H379" s="205"/>
      <c r="I379" s="208"/>
      <c r="J379" s="219">
        <f>BK379</f>
        <v>0</v>
      </c>
      <c r="K379" s="205"/>
      <c r="L379" s="210"/>
      <c r="M379" s="211"/>
      <c r="N379" s="212"/>
      <c r="O379" s="212"/>
      <c r="P379" s="213">
        <f>SUM(P380:P394)</f>
        <v>0</v>
      </c>
      <c r="Q379" s="212"/>
      <c r="R379" s="213">
        <f>SUM(R380:R394)</f>
        <v>3.5772096000000002</v>
      </c>
      <c r="S379" s="212"/>
      <c r="T379" s="214">
        <f>SUM(T380:T394)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5" t="s">
        <v>83</v>
      </c>
      <c r="AT379" s="216" t="s">
        <v>74</v>
      </c>
      <c r="AU379" s="216" t="s">
        <v>83</v>
      </c>
      <c r="AY379" s="215" t="s">
        <v>158</v>
      </c>
      <c r="BK379" s="217">
        <f>SUM(BK380:BK394)</f>
        <v>0</v>
      </c>
    </row>
    <row r="380" s="2" customFormat="1" ht="33" customHeight="1">
      <c r="A380" s="39"/>
      <c r="B380" s="40"/>
      <c r="C380" s="220" t="s">
        <v>550</v>
      </c>
      <c r="D380" s="220" t="s">
        <v>160</v>
      </c>
      <c r="E380" s="221" t="s">
        <v>551</v>
      </c>
      <c r="F380" s="222" t="s">
        <v>552</v>
      </c>
      <c r="G380" s="223" t="s">
        <v>168</v>
      </c>
      <c r="H380" s="224">
        <v>2.8999999999999999</v>
      </c>
      <c r="I380" s="225"/>
      <c r="J380" s="224">
        <f>ROUND(I380*H380,2)</f>
        <v>0</v>
      </c>
      <c r="K380" s="226"/>
      <c r="L380" s="45"/>
      <c r="M380" s="227" t="s">
        <v>1</v>
      </c>
      <c r="N380" s="228" t="s">
        <v>40</v>
      </c>
      <c r="O380" s="92"/>
      <c r="P380" s="229">
        <f>O380*H380</f>
        <v>0</v>
      </c>
      <c r="Q380" s="229">
        <v>0</v>
      </c>
      <c r="R380" s="229">
        <f>Q380*H380</f>
        <v>0</v>
      </c>
      <c r="S380" s="229">
        <v>0</v>
      </c>
      <c r="T380" s="23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1" t="s">
        <v>164</v>
      </c>
      <c r="AT380" s="231" t="s">
        <v>160</v>
      </c>
      <c r="AU380" s="231" t="s">
        <v>85</v>
      </c>
      <c r="AY380" s="18" t="s">
        <v>158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8" t="s">
        <v>83</v>
      </c>
      <c r="BK380" s="232">
        <f>ROUND(I380*H380,2)</f>
        <v>0</v>
      </c>
      <c r="BL380" s="18" t="s">
        <v>164</v>
      </c>
      <c r="BM380" s="231" t="s">
        <v>553</v>
      </c>
    </row>
    <row r="381" s="13" customFormat="1">
      <c r="A381" s="13"/>
      <c r="B381" s="233"/>
      <c r="C381" s="234"/>
      <c r="D381" s="235" t="s">
        <v>170</v>
      </c>
      <c r="E381" s="236" t="s">
        <v>1</v>
      </c>
      <c r="F381" s="237" t="s">
        <v>554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170</v>
      </c>
      <c r="AU381" s="243" t="s">
        <v>85</v>
      </c>
      <c r="AV381" s="13" t="s">
        <v>83</v>
      </c>
      <c r="AW381" s="13" t="s">
        <v>31</v>
      </c>
      <c r="AX381" s="13" t="s">
        <v>75</v>
      </c>
      <c r="AY381" s="243" t="s">
        <v>158</v>
      </c>
    </row>
    <row r="382" s="14" customFormat="1">
      <c r="A382" s="14"/>
      <c r="B382" s="244"/>
      <c r="C382" s="245"/>
      <c r="D382" s="235" t="s">
        <v>170</v>
      </c>
      <c r="E382" s="246" t="s">
        <v>1</v>
      </c>
      <c r="F382" s="247" t="s">
        <v>555</v>
      </c>
      <c r="G382" s="245"/>
      <c r="H382" s="248">
        <v>2.8999999999999999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170</v>
      </c>
      <c r="AU382" s="254" t="s">
        <v>85</v>
      </c>
      <c r="AV382" s="14" t="s">
        <v>85</v>
      </c>
      <c r="AW382" s="14" t="s">
        <v>31</v>
      </c>
      <c r="AX382" s="14" t="s">
        <v>83</v>
      </c>
      <c r="AY382" s="254" t="s">
        <v>158</v>
      </c>
    </row>
    <row r="383" s="2" customFormat="1" ht="16.5" customHeight="1">
      <c r="A383" s="39"/>
      <c r="B383" s="40"/>
      <c r="C383" s="220" t="s">
        <v>556</v>
      </c>
      <c r="D383" s="220" t="s">
        <v>160</v>
      </c>
      <c r="E383" s="221" t="s">
        <v>557</v>
      </c>
      <c r="F383" s="222" t="s">
        <v>558</v>
      </c>
      <c r="G383" s="223" t="s">
        <v>225</v>
      </c>
      <c r="H383" s="224">
        <v>65</v>
      </c>
      <c r="I383" s="225"/>
      <c r="J383" s="224">
        <f>ROUND(I383*H383,2)</f>
        <v>0</v>
      </c>
      <c r="K383" s="226"/>
      <c r="L383" s="45"/>
      <c r="M383" s="227" t="s">
        <v>1</v>
      </c>
      <c r="N383" s="228" t="s">
        <v>40</v>
      </c>
      <c r="O383" s="92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164</v>
      </c>
      <c r="AT383" s="231" t="s">
        <v>160</v>
      </c>
      <c r="AU383" s="231" t="s">
        <v>85</v>
      </c>
      <c r="AY383" s="18" t="s">
        <v>158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83</v>
      </c>
      <c r="BK383" s="232">
        <f>ROUND(I383*H383,2)</f>
        <v>0</v>
      </c>
      <c r="BL383" s="18" t="s">
        <v>164</v>
      </c>
      <c r="BM383" s="231" t="s">
        <v>559</v>
      </c>
    </row>
    <row r="384" s="13" customFormat="1">
      <c r="A384" s="13"/>
      <c r="B384" s="233"/>
      <c r="C384" s="234"/>
      <c r="D384" s="235" t="s">
        <v>170</v>
      </c>
      <c r="E384" s="236" t="s">
        <v>1</v>
      </c>
      <c r="F384" s="237" t="s">
        <v>560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170</v>
      </c>
      <c r="AU384" s="243" t="s">
        <v>85</v>
      </c>
      <c r="AV384" s="13" t="s">
        <v>83</v>
      </c>
      <c r="AW384" s="13" t="s">
        <v>31</v>
      </c>
      <c r="AX384" s="13" t="s">
        <v>75</v>
      </c>
      <c r="AY384" s="243" t="s">
        <v>158</v>
      </c>
    </row>
    <row r="385" s="14" customFormat="1">
      <c r="A385" s="14"/>
      <c r="B385" s="244"/>
      <c r="C385" s="245"/>
      <c r="D385" s="235" t="s">
        <v>170</v>
      </c>
      <c r="E385" s="246" t="s">
        <v>1</v>
      </c>
      <c r="F385" s="247" t="s">
        <v>540</v>
      </c>
      <c r="G385" s="245"/>
      <c r="H385" s="248">
        <v>65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170</v>
      </c>
      <c r="AU385" s="254" t="s">
        <v>85</v>
      </c>
      <c r="AV385" s="14" t="s">
        <v>85</v>
      </c>
      <c r="AW385" s="14" t="s">
        <v>31</v>
      </c>
      <c r="AX385" s="14" t="s">
        <v>83</v>
      </c>
      <c r="AY385" s="254" t="s">
        <v>158</v>
      </c>
    </row>
    <row r="386" s="2" customFormat="1" ht="16.5" customHeight="1">
      <c r="A386" s="39"/>
      <c r="B386" s="40"/>
      <c r="C386" s="220" t="s">
        <v>561</v>
      </c>
      <c r="D386" s="220" t="s">
        <v>160</v>
      </c>
      <c r="E386" s="221" t="s">
        <v>562</v>
      </c>
      <c r="F386" s="222" t="s">
        <v>563</v>
      </c>
      <c r="G386" s="223" t="s">
        <v>220</v>
      </c>
      <c r="H386" s="224">
        <v>0.23000000000000001</v>
      </c>
      <c r="I386" s="225"/>
      <c r="J386" s="224">
        <f>ROUND(I386*H386,2)</f>
        <v>0</v>
      </c>
      <c r="K386" s="226"/>
      <c r="L386" s="45"/>
      <c r="M386" s="227" t="s">
        <v>1</v>
      </c>
      <c r="N386" s="228" t="s">
        <v>40</v>
      </c>
      <c r="O386" s="92"/>
      <c r="P386" s="229">
        <f>O386*H386</f>
        <v>0</v>
      </c>
      <c r="Q386" s="229">
        <v>1.06277</v>
      </c>
      <c r="R386" s="229">
        <f>Q386*H386</f>
        <v>0.24443710000000002</v>
      </c>
      <c r="S386" s="229">
        <v>0</v>
      </c>
      <c r="T386" s="23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1" t="s">
        <v>164</v>
      </c>
      <c r="AT386" s="231" t="s">
        <v>160</v>
      </c>
      <c r="AU386" s="231" t="s">
        <v>85</v>
      </c>
      <c r="AY386" s="18" t="s">
        <v>158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8" t="s">
        <v>83</v>
      </c>
      <c r="BK386" s="232">
        <f>ROUND(I386*H386,2)</f>
        <v>0</v>
      </c>
      <c r="BL386" s="18" t="s">
        <v>164</v>
      </c>
      <c r="BM386" s="231" t="s">
        <v>564</v>
      </c>
    </row>
    <row r="387" s="13" customFormat="1">
      <c r="A387" s="13"/>
      <c r="B387" s="233"/>
      <c r="C387" s="234"/>
      <c r="D387" s="235" t="s">
        <v>170</v>
      </c>
      <c r="E387" s="236" t="s">
        <v>1</v>
      </c>
      <c r="F387" s="237" t="s">
        <v>565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170</v>
      </c>
      <c r="AU387" s="243" t="s">
        <v>85</v>
      </c>
      <c r="AV387" s="13" t="s">
        <v>83</v>
      </c>
      <c r="AW387" s="13" t="s">
        <v>31</v>
      </c>
      <c r="AX387" s="13" t="s">
        <v>75</v>
      </c>
      <c r="AY387" s="243" t="s">
        <v>158</v>
      </c>
    </row>
    <row r="388" s="13" customFormat="1">
      <c r="A388" s="13"/>
      <c r="B388" s="233"/>
      <c r="C388" s="234"/>
      <c r="D388" s="235" t="s">
        <v>170</v>
      </c>
      <c r="E388" s="236" t="s">
        <v>1</v>
      </c>
      <c r="F388" s="237" t="s">
        <v>566</v>
      </c>
      <c r="G388" s="234"/>
      <c r="H388" s="236" t="s">
        <v>1</v>
      </c>
      <c r="I388" s="238"/>
      <c r="J388" s="234"/>
      <c r="K388" s="234"/>
      <c r="L388" s="239"/>
      <c r="M388" s="240"/>
      <c r="N388" s="241"/>
      <c r="O388" s="241"/>
      <c r="P388" s="241"/>
      <c r="Q388" s="241"/>
      <c r="R388" s="241"/>
      <c r="S388" s="241"/>
      <c r="T388" s="24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3" t="s">
        <v>170</v>
      </c>
      <c r="AU388" s="243" t="s">
        <v>85</v>
      </c>
      <c r="AV388" s="13" t="s">
        <v>83</v>
      </c>
      <c r="AW388" s="13" t="s">
        <v>31</v>
      </c>
      <c r="AX388" s="13" t="s">
        <v>75</v>
      </c>
      <c r="AY388" s="243" t="s">
        <v>158</v>
      </c>
    </row>
    <row r="389" s="14" customFormat="1">
      <c r="A389" s="14"/>
      <c r="B389" s="244"/>
      <c r="C389" s="245"/>
      <c r="D389" s="235" t="s">
        <v>170</v>
      </c>
      <c r="E389" s="246" t="s">
        <v>1</v>
      </c>
      <c r="F389" s="247" t="s">
        <v>567</v>
      </c>
      <c r="G389" s="245"/>
      <c r="H389" s="248">
        <v>0.23000000000000001</v>
      </c>
      <c r="I389" s="249"/>
      <c r="J389" s="245"/>
      <c r="K389" s="245"/>
      <c r="L389" s="250"/>
      <c r="M389" s="251"/>
      <c r="N389" s="252"/>
      <c r="O389" s="252"/>
      <c r="P389" s="252"/>
      <c r="Q389" s="252"/>
      <c r="R389" s="252"/>
      <c r="S389" s="252"/>
      <c r="T389" s="25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4" t="s">
        <v>170</v>
      </c>
      <c r="AU389" s="254" t="s">
        <v>85</v>
      </c>
      <c r="AV389" s="14" t="s">
        <v>85</v>
      </c>
      <c r="AW389" s="14" t="s">
        <v>31</v>
      </c>
      <c r="AX389" s="14" t="s">
        <v>83</v>
      </c>
      <c r="AY389" s="254" t="s">
        <v>158</v>
      </c>
    </row>
    <row r="390" s="2" customFormat="1" ht="24.15" customHeight="1">
      <c r="A390" s="39"/>
      <c r="B390" s="40"/>
      <c r="C390" s="220" t="s">
        <v>409</v>
      </c>
      <c r="D390" s="220" t="s">
        <v>160</v>
      </c>
      <c r="E390" s="221" t="s">
        <v>568</v>
      </c>
      <c r="F390" s="222" t="s">
        <v>569</v>
      </c>
      <c r="G390" s="223" t="s">
        <v>225</v>
      </c>
      <c r="H390" s="224">
        <v>5</v>
      </c>
      <c r="I390" s="225"/>
      <c r="J390" s="224">
        <f>ROUND(I390*H390,2)</f>
        <v>0</v>
      </c>
      <c r="K390" s="226"/>
      <c r="L390" s="45"/>
      <c r="M390" s="227" t="s">
        <v>1</v>
      </c>
      <c r="N390" s="228" t="s">
        <v>40</v>
      </c>
      <c r="O390" s="92"/>
      <c r="P390" s="229">
        <f>O390*H390</f>
        <v>0</v>
      </c>
      <c r="Q390" s="229">
        <v>0.23973</v>
      </c>
      <c r="R390" s="229">
        <f>Q390*H390</f>
        <v>1.19865</v>
      </c>
      <c r="S390" s="229">
        <v>0</v>
      </c>
      <c r="T390" s="23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1" t="s">
        <v>164</v>
      </c>
      <c r="AT390" s="231" t="s">
        <v>160</v>
      </c>
      <c r="AU390" s="231" t="s">
        <v>85</v>
      </c>
      <c r="AY390" s="18" t="s">
        <v>158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8" t="s">
        <v>83</v>
      </c>
      <c r="BK390" s="232">
        <f>ROUND(I390*H390,2)</f>
        <v>0</v>
      </c>
      <c r="BL390" s="18" t="s">
        <v>164</v>
      </c>
      <c r="BM390" s="231" t="s">
        <v>570</v>
      </c>
    </row>
    <row r="391" s="13" customFormat="1">
      <c r="A391" s="13"/>
      <c r="B391" s="233"/>
      <c r="C391" s="234"/>
      <c r="D391" s="235" t="s">
        <v>170</v>
      </c>
      <c r="E391" s="236" t="s">
        <v>1</v>
      </c>
      <c r="F391" s="237" t="s">
        <v>571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170</v>
      </c>
      <c r="AU391" s="243" t="s">
        <v>85</v>
      </c>
      <c r="AV391" s="13" t="s">
        <v>83</v>
      </c>
      <c r="AW391" s="13" t="s">
        <v>31</v>
      </c>
      <c r="AX391" s="13" t="s">
        <v>75</v>
      </c>
      <c r="AY391" s="243" t="s">
        <v>158</v>
      </c>
    </row>
    <row r="392" s="14" customFormat="1">
      <c r="A392" s="14"/>
      <c r="B392" s="244"/>
      <c r="C392" s="245"/>
      <c r="D392" s="235" t="s">
        <v>170</v>
      </c>
      <c r="E392" s="246" t="s">
        <v>1</v>
      </c>
      <c r="F392" s="247" t="s">
        <v>572</v>
      </c>
      <c r="G392" s="245"/>
      <c r="H392" s="248">
        <v>5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170</v>
      </c>
      <c r="AU392" s="254" t="s">
        <v>85</v>
      </c>
      <c r="AV392" s="14" t="s">
        <v>85</v>
      </c>
      <c r="AW392" s="14" t="s">
        <v>31</v>
      </c>
      <c r="AX392" s="14" t="s">
        <v>83</v>
      </c>
      <c r="AY392" s="254" t="s">
        <v>158</v>
      </c>
    </row>
    <row r="393" s="2" customFormat="1" ht="24.15" customHeight="1">
      <c r="A393" s="39"/>
      <c r="B393" s="40"/>
      <c r="C393" s="220" t="s">
        <v>573</v>
      </c>
      <c r="D393" s="220" t="s">
        <v>160</v>
      </c>
      <c r="E393" s="221" t="s">
        <v>574</v>
      </c>
      <c r="F393" s="222" t="s">
        <v>575</v>
      </c>
      <c r="G393" s="223" t="s">
        <v>274</v>
      </c>
      <c r="H393" s="224">
        <v>16.550000000000001</v>
      </c>
      <c r="I393" s="225"/>
      <c r="J393" s="224">
        <f>ROUND(I393*H393,2)</f>
        <v>0</v>
      </c>
      <c r="K393" s="226"/>
      <c r="L393" s="45"/>
      <c r="M393" s="227" t="s">
        <v>1</v>
      </c>
      <c r="N393" s="228" t="s">
        <v>40</v>
      </c>
      <c r="O393" s="92"/>
      <c r="P393" s="229">
        <f>O393*H393</f>
        <v>0</v>
      </c>
      <c r="Q393" s="229">
        <v>0.12895000000000001</v>
      </c>
      <c r="R393" s="229">
        <f>Q393*H393</f>
        <v>2.1341225000000001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164</v>
      </c>
      <c r="AT393" s="231" t="s">
        <v>160</v>
      </c>
      <c r="AU393" s="231" t="s">
        <v>85</v>
      </c>
      <c r="AY393" s="18" t="s">
        <v>158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83</v>
      </c>
      <c r="BK393" s="232">
        <f>ROUND(I393*H393,2)</f>
        <v>0</v>
      </c>
      <c r="BL393" s="18" t="s">
        <v>164</v>
      </c>
      <c r="BM393" s="231" t="s">
        <v>576</v>
      </c>
    </row>
    <row r="394" s="14" customFormat="1">
      <c r="A394" s="14"/>
      <c r="B394" s="244"/>
      <c r="C394" s="245"/>
      <c r="D394" s="235" t="s">
        <v>170</v>
      </c>
      <c r="E394" s="246" t="s">
        <v>1</v>
      </c>
      <c r="F394" s="247" t="s">
        <v>577</v>
      </c>
      <c r="G394" s="245"/>
      <c r="H394" s="248">
        <v>16.550000000000001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170</v>
      </c>
      <c r="AU394" s="254" t="s">
        <v>85</v>
      </c>
      <c r="AV394" s="14" t="s">
        <v>85</v>
      </c>
      <c r="AW394" s="14" t="s">
        <v>31</v>
      </c>
      <c r="AX394" s="14" t="s">
        <v>83</v>
      </c>
      <c r="AY394" s="254" t="s">
        <v>158</v>
      </c>
    </row>
    <row r="395" s="12" customFormat="1" ht="22.8" customHeight="1">
      <c r="A395" s="12"/>
      <c r="B395" s="204"/>
      <c r="C395" s="205"/>
      <c r="D395" s="206" t="s">
        <v>74</v>
      </c>
      <c r="E395" s="218" t="s">
        <v>578</v>
      </c>
      <c r="F395" s="218" t="s">
        <v>579</v>
      </c>
      <c r="G395" s="205"/>
      <c r="H395" s="205"/>
      <c r="I395" s="208"/>
      <c r="J395" s="219">
        <f>BK395</f>
        <v>0</v>
      </c>
      <c r="K395" s="205"/>
      <c r="L395" s="210"/>
      <c r="M395" s="211"/>
      <c r="N395" s="212"/>
      <c r="O395" s="212"/>
      <c r="P395" s="213">
        <f>SUM(P396:P407)</f>
        <v>0</v>
      </c>
      <c r="Q395" s="212"/>
      <c r="R395" s="213">
        <f>SUM(R396:R407)</f>
        <v>7.6143000000000001</v>
      </c>
      <c r="S395" s="212"/>
      <c r="T395" s="214">
        <f>SUM(T396:T407)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5" t="s">
        <v>83</v>
      </c>
      <c r="AT395" s="216" t="s">
        <v>74</v>
      </c>
      <c r="AU395" s="216" t="s">
        <v>83</v>
      </c>
      <c r="AY395" s="215" t="s">
        <v>158</v>
      </c>
      <c r="BK395" s="217">
        <f>SUM(BK396:BK407)</f>
        <v>0</v>
      </c>
    </row>
    <row r="396" s="2" customFormat="1" ht="33" customHeight="1">
      <c r="A396" s="39"/>
      <c r="B396" s="40"/>
      <c r="C396" s="220" t="s">
        <v>580</v>
      </c>
      <c r="D396" s="220" t="s">
        <v>160</v>
      </c>
      <c r="E396" s="221" t="s">
        <v>581</v>
      </c>
      <c r="F396" s="222" t="s">
        <v>582</v>
      </c>
      <c r="G396" s="223" t="s">
        <v>274</v>
      </c>
      <c r="H396" s="224">
        <v>20</v>
      </c>
      <c r="I396" s="225"/>
      <c r="J396" s="224">
        <f>ROUND(I396*H396,2)</f>
        <v>0</v>
      </c>
      <c r="K396" s="226"/>
      <c r="L396" s="45"/>
      <c r="M396" s="227" t="s">
        <v>1</v>
      </c>
      <c r="N396" s="228" t="s">
        <v>40</v>
      </c>
      <c r="O396" s="92"/>
      <c r="P396" s="229">
        <f>O396*H396</f>
        <v>0</v>
      </c>
      <c r="Q396" s="229">
        <v>0.15540000000000001</v>
      </c>
      <c r="R396" s="229">
        <f>Q396*H396</f>
        <v>3.1080000000000001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164</v>
      </c>
      <c r="AT396" s="231" t="s">
        <v>160</v>
      </c>
      <c r="AU396" s="231" t="s">
        <v>85</v>
      </c>
      <c r="AY396" s="18" t="s">
        <v>158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83</v>
      </c>
      <c r="BK396" s="232">
        <f>ROUND(I396*H396,2)</f>
        <v>0</v>
      </c>
      <c r="BL396" s="18" t="s">
        <v>164</v>
      </c>
      <c r="BM396" s="231" t="s">
        <v>583</v>
      </c>
    </row>
    <row r="397" s="13" customFormat="1">
      <c r="A397" s="13"/>
      <c r="B397" s="233"/>
      <c r="C397" s="234"/>
      <c r="D397" s="235" t="s">
        <v>170</v>
      </c>
      <c r="E397" s="236" t="s">
        <v>1</v>
      </c>
      <c r="F397" s="237" t="s">
        <v>408</v>
      </c>
      <c r="G397" s="234"/>
      <c r="H397" s="236" t="s">
        <v>1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170</v>
      </c>
      <c r="AU397" s="243" t="s">
        <v>85</v>
      </c>
      <c r="AV397" s="13" t="s">
        <v>83</v>
      </c>
      <c r="AW397" s="13" t="s">
        <v>31</v>
      </c>
      <c r="AX397" s="13" t="s">
        <v>75</v>
      </c>
      <c r="AY397" s="243" t="s">
        <v>158</v>
      </c>
    </row>
    <row r="398" s="14" customFormat="1">
      <c r="A398" s="14"/>
      <c r="B398" s="244"/>
      <c r="C398" s="245"/>
      <c r="D398" s="235" t="s">
        <v>170</v>
      </c>
      <c r="E398" s="246" t="s">
        <v>1</v>
      </c>
      <c r="F398" s="247" t="s">
        <v>584</v>
      </c>
      <c r="G398" s="245"/>
      <c r="H398" s="248">
        <v>20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170</v>
      </c>
      <c r="AU398" s="254" t="s">
        <v>85</v>
      </c>
      <c r="AV398" s="14" t="s">
        <v>85</v>
      </c>
      <c r="AW398" s="14" t="s">
        <v>31</v>
      </c>
      <c r="AX398" s="14" t="s">
        <v>83</v>
      </c>
      <c r="AY398" s="254" t="s">
        <v>158</v>
      </c>
    </row>
    <row r="399" s="2" customFormat="1" ht="16.5" customHeight="1">
      <c r="A399" s="39"/>
      <c r="B399" s="40"/>
      <c r="C399" s="266" t="s">
        <v>585</v>
      </c>
      <c r="D399" s="266" t="s">
        <v>243</v>
      </c>
      <c r="E399" s="267" t="s">
        <v>586</v>
      </c>
      <c r="F399" s="268" t="s">
        <v>587</v>
      </c>
      <c r="G399" s="269" t="s">
        <v>274</v>
      </c>
      <c r="H399" s="270">
        <v>21</v>
      </c>
      <c r="I399" s="271"/>
      <c r="J399" s="270">
        <f>ROUND(I399*H399,2)</f>
        <v>0</v>
      </c>
      <c r="K399" s="272"/>
      <c r="L399" s="273"/>
      <c r="M399" s="274" t="s">
        <v>1</v>
      </c>
      <c r="N399" s="275" t="s">
        <v>40</v>
      </c>
      <c r="O399" s="92"/>
      <c r="P399" s="229">
        <f>O399*H399</f>
        <v>0</v>
      </c>
      <c r="Q399" s="229">
        <v>0.080000000000000002</v>
      </c>
      <c r="R399" s="229">
        <f>Q399*H399</f>
        <v>1.6799999999999999</v>
      </c>
      <c r="S399" s="229">
        <v>0</v>
      </c>
      <c r="T399" s="23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203</v>
      </c>
      <c r="AT399" s="231" t="s">
        <v>243</v>
      </c>
      <c r="AU399" s="231" t="s">
        <v>85</v>
      </c>
      <c r="AY399" s="18" t="s">
        <v>158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83</v>
      </c>
      <c r="BK399" s="232">
        <f>ROUND(I399*H399,2)</f>
        <v>0</v>
      </c>
      <c r="BL399" s="18" t="s">
        <v>164</v>
      </c>
      <c r="BM399" s="231" t="s">
        <v>588</v>
      </c>
    </row>
    <row r="400" s="13" customFormat="1">
      <c r="A400" s="13"/>
      <c r="B400" s="233"/>
      <c r="C400" s="234"/>
      <c r="D400" s="235" t="s">
        <v>170</v>
      </c>
      <c r="E400" s="236" t="s">
        <v>1</v>
      </c>
      <c r="F400" s="237" t="s">
        <v>408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170</v>
      </c>
      <c r="AU400" s="243" t="s">
        <v>85</v>
      </c>
      <c r="AV400" s="13" t="s">
        <v>83</v>
      </c>
      <c r="AW400" s="13" t="s">
        <v>31</v>
      </c>
      <c r="AX400" s="13" t="s">
        <v>75</v>
      </c>
      <c r="AY400" s="243" t="s">
        <v>158</v>
      </c>
    </row>
    <row r="401" s="14" customFormat="1">
      <c r="A401" s="14"/>
      <c r="B401" s="244"/>
      <c r="C401" s="245"/>
      <c r="D401" s="235" t="s">
        <v>170</v>
      </c>
      <c r="E401" s="246" t="s">
        <v>1</v>
      </c>
      <c r="F401" s="247" t="s">
        <v>589</v>
      </c>
      <c r="G401" s="245"/>
      <c r="H401" s="248">
        <v>21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4" t="s">
        <v>170</v>
      </c>
      <c r="AU401" s="254" t="s">
        <v>85</v>
      </c>
      <c r="AV401" s="14" t="s">
        <v>85</v>
      </c>
      <c r="AW401" s="14" t="s">
        <v>31</v>
      </c>
      <c r="AX401" s="14" t="s">
        <v>83</v>
      </c>
      <c r="AY401" s="254" t="s">
        <v>158</v>
      </c>
    </row>
    <row r="402" s="2" customFormat="1" ht="33" customHeight="1">
      <c r="A402" s="39"/>
      <c r="B402" s="40"/>
      <c r="C402" s="220" t="s">
        <v>590</v>
      </c>
      <c r="D402" s="220" t="s">
        <v>160</v>
      </c>
      <c r="E402" s="221" t="s">
        <v>591</v>
      </c>
      <c r="F402" s="222" t="s">
        <v>592</v>
      </c>
      <c r="G402" s="223" t="s">
        <v>274</v>
      </c>
      <c r="H402" s="224">
        <v>15</v>
      </c>
      <c r="I402" s="225"/>
      <c r="J402" s="224">
        <f>ROUND(I402*H402,2)</f>
        <v>0</v>
      </c>
      <c r="K402" s="226"/>
      <c r="L402" s="45"/>
      <c r="M402" s="227" t="s">
        <v>1</v>
      </c>
      <c r="N402" s="228" t="s">
        <v>40</v>
      </c>
      <c r="O402" s="92"/>
      <c r="P402" s="229">
        <f>O402*H402</f>
        <v>0</v>
      </c>
      <c r="Q402" s="229">
        <v>0.14041999999999999</v>
      </c>
      <c r="R402" s="229">
        <f>Q402*H402</f>
        <v>2.1063000000000001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164</v>
      </c>
      <c r="AT402" s="231" t="s">
        <v>160</v>
      </c>
      <c r="AU402" s="231" t="s">
        <v>85</v>
      </c>
      <c r="AY402" s="18" t="s">
        <v>158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83</v>
      </c>
      <c r="BK402" s="232">
        <f>ROUND(I402*H402,2)</f>
        <v>0</v>
      </c>
      <c r="BL402" s="18" t="s">
        <v>164</v>
      </c>
      <c r="BM402" s="231" t="s">
        <v>593</v>
      </c>
    </row>
    <row r="403" s="13" customFormat="1">
      <c r="A403" s="13"/>
      <c r="B403" s="233"/>
      <c r="C403" s="234"/>
      <c r="D403" s="235" t="s">
        <v>170</v>
      </c>
      <c r="E403" s="236" t="s">
        <v>1</v>
      </c>
      <c r="F403" s="237" t="s">
        <v>594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170</v>
      </c>
      <c r="AU403" s="243" t="s">
        <v>85</v>
      </c>
      <c r="AV403" s="13" t="s">
        <v>83</v>
      </c>
      <c r="AW403" s="13" t="s">
        <v>31</v>
      </c>
      <c r="AX403" s="13" t="s">
        <v>75</v>
      </c>
      <c r="AY403" s="243" t="s">
        <v>158</v>
      </c>
    </row>
    <row r="404" s="14" customFormat="1">
      <c r="A404" s="14"/>
      <c r="B404" s="244"/>
      <c r="C404" s="245"/>
      <c r="D404" s="235" t="s">
        <v>170</v>
      </c>
      <c r="E404" s="246" t="s">
        <v>1</v>
      </c>
      <c r="F404" s="247" t="s">
        <v>595</v>
      </c>
      <c r="G404" s="245"/>
      <c r="H404" s="248">
        <v>15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170</v>
      </c>
      <c r="AU404" s="254" t="s">
        <v>85</v>
      </c>
      <c r="AV404" s="14" t="s">
        <v>85</v>
      </c>
      <c r="AW404" s="14" t="s">
        <v>31</v>
      </c>
      <c r="AX404" s="14" t="s">
        <v>83</v>
      </c>
      <c r="AY404" s="254" t="s">
        <v>158</v>
      </c>
    </row>
    <row r="405" s="2" customFormat="1" ht="16.5" customHeight="1">
      <c r="A405" s="39"/>
      <c r="B405" s="40"/>
      <c r="C405" s="266" t="s">
        <v>596</v>
      </c>
      <c r="D405" s="266" t="s">
        <v>243</v>
      </c>
      <c r="E405" s="267" t="s">
        <v>597</v>
      </c>
      <c r="F405" s="268" t="s">
        <v>598</v>
      </c>
      <c r="G405" s="269" t="s">
        <v>274</v>
      </c>
      <c r="H405" s="270">
        <v>16</v>
      </c>
      <c r="I405" s="271"/>
      <c r="J405" s="270">
        <f>ROUND(I405*H405,2)</f>
        <v>0</v>
      </c>
      <c r="K405" s="272"/>
      <c r="L405" s="273"/>
      <c r="M405" s="274" t="s">
        <v>1</v>
      </c>
      <c r="N405" s="275" t="s">
        <v>40</v>
      </c>
      <c r="O405" s="92"/>
      <c r="P405" s="229">
        <f>O405*H405</f>
        <v>0</v>
      </c>
      <c r="Q405" s="229">
        <v>0.044999999999999998</v>
      </c>
      <c r="R405" s="229">
        <f>Q405*H405</f>
        <v>0.71999999999999997</v>
      </c>
      <c r="S405" s="229">
        <v>0</v>
      </c>
      <c r="T405" s="23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1" t="s">
        <v>203</v>
      </c>
      <c r="AT405" s="231" t="s">
        <v>243</v>
      </c>
      <c r="AU405" s="231" t="s">
        <v>85</v>
      </c>
      <c r="AY405" s="18" t="s">
        <v>158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8" t="s">
        <v>83</v>
      </c>
      <c r="BK405" s="232">
        <f>ROUND(I405*H405,2)</f>
        <v>0</v>
      </c>
      <c r="BL405" s="18" t="s">
        <v>164</v>
      </c>
      <c r="BM405" s="231" t="s">
        <v>599</v>
      </c>
    </row>
    <row r="406" s="13" customFormat="1">
      <c r="A406" s="13"/>
      <c r="B406" s="233"/>
      <c r="C406" s="234"/>
      <c r="D406" s="235" t="s">
        <v>170</v>
      </c>
      <c r="E406" s="236" t="s">
        <v>1</v>
      </c>
      <c r="F406" s="237" t="s">
        <v>594</v>
      </c>
      <c r="G406" s="234"/>
      <c r="H406" s="236" t="s">
        <v>1</v>
      </c>
      <c r="I406" s="238"/>
      <c r="J406" s="234"/>
      <c r="K406" s="234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170</v>
      </c>
      <c r="AU406" s="243" t="s">
        <v>85</v>
      </c>
      <c r="AV406" s="13" t="s">
        <v>83</v>
      </c>
      <c r="AW406" s="13" t="s">
        <v>31</v>
      </c>
      <c r="AX406" s="13" t="s">
        <v>75</v>
      </c>
      <c r="AY406" s="243" t="s">
        <v>158</v>
      </c>
    </row>
    <row r="407" s="14" customFormat="1">
      <c r="A407" s="14"/>
      <c r="B407" s="244"/>
      <c r="C407" s="245"/>
      <c r="D407" s="235" t="s">
        <v>170</v>
      </c>
      <c r="E407" s="246" t="s">
        <v>1</v>
      </c>
      <c r="F407" s="247" t="s">
        <v>600</v>
      </c>
      <c r="G407" s="245"/>
      <c r="H407" s="248">
        <v>16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170</v>
      </c>
      <c r="AU407" s="254" t="s">
        <v>85</v>
      </c>
      <c r="AV407" s="14" t="s">
        <v>85</v>
      </c>
      <c r="AW407" s="14" t="s">
        <v>31</v>
      </c>
      <c r="AX407" s="14" t="s">
        <v>83</v>
      </c>
      <c r="AY407" s="254" t="s">
        <v>158</v>
      </c>
    </row>
    <row r="408" s="12" customFormat="1" ht="22.8" customHeight="1">
      <c r="A408" s="12"/>
      <c r="B408" s="204"/>
      <c r="C408" s="205"/>
      <c r="D408" s="206" t="s">
        <v>74</v>
      </c>
      <c r="E408" s="218" t="s">
        <v>601</v>
      </c>
      <c r="F408" s="218" t="s">
        <v>602</v>
      </c>
      <c r="G408" s="205"/>
      <c r="H408" s="205"/>
      <c r="I408" s="208"/>
      <c r="J408" s="219">
        <f>BK408</f>
        <v>0</v>
      </c>
      <c r="K408" s="205"/>
      <c r="L408" s="210"/>
      <c r="M408" s="211"/>
      <c r="N408" s="212"/>
      <c r="O408" s="212"/>
      <c r="P408" s="213">
        <f>P409</f>
        <v>0</v>
      </c>
      <c r="Q408" s="212"/>
      <c r="R408" s="213">
        <f>R409</f>
        <v>3.0163199999999999</v>
      </c>
      <c r="S408" s="212"/>
      <c r="T408" s="214">
        <f>T409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5" t="s">
        <v>83</v>
      </c>
      <c r="AT408" s="216" t="s">
        <v>74</v>
      </c>
      <c r="AU408" s="216" t="s">
        <v>83</v>
      </c>
      <c r="AY408" s="215" t="s">
        <v>158</v>
      </c>
      <c r="BK408" s="217">
        <f>BK409</f>
        <v>0</v>
      </c>
    </row>
    <row r="409" s="2" customFormat="1" ht="24.15" customHeight="1">
      <c r="A409" s="39"/>
      <c r="B409" s="40"/>
      <c r="C409" s="220" t="s">
        <v>603</v>
      </c>
      <c r="D409" s="220" t="s">
        <v>160</v>
      </c>
      <c r="E409" s="221" t="s">
        <v>604</v>
      </c>
      <c r="F409" s="222" t="s">
        <v>605</v>
      </c>
      <c r="G409" s="223" t="s">
        <v>274</v>
      </c>
      <c r="H409" s="224">
        <v>8</v>
      </c>
      <c r="I409" s="225"/>
      <c r="J409" s="224">
        <f>ROUND(I409*H409,2)</f>
        <v>0</v>
      </c>
      <c r="K409" s="226"/>
      <c r="L409" s="45"/>
      <c r="M409" s="227" t="s">
        <v>1</v>
      </c>
      <c r="N409" s="228" t="s">
        <v>40</v>
      </c>
      <c r="O409" s="92"/>
      <c r="P409" s="229">
        <f>O409*H409</f>
        <v>0</v>
      </c>
      <c r="Q409" s="229">
        <v>0.37703999999999999</v>
      </c>
      <c r="R409" s="229">
        <f>Q409*H409</f>
        <v>3.0163199999999999</v>
      </c>
      <c r="S409" s="229">
        <v>0</v>
      </c>
      <c r="T409" s="230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1" t="s">
        <v>164</v>
      </c>
      <c r="AT409" s="231" t="s">
        <v>160</v>
      </c>
      <c r="AU409" s="231" t="s">
        <v>85</v>
      </c>
      <c r="AY409" s="18" t="s">
        <v>158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8" t="s">
        <v>83</v>
      </c>
      <c r="BK409" s="232">
        <f>ROUND(I409*H409,2)</f>
        <v>0</v>
      </c>
      <c r="BL409" s="18" t="s">
        <v>164</v>
      </c>
      <c r="BM409" s="231" t="s">
        <v>606</v>
      </c>
    </row>
    <row r="410" s="12" customFormat="1" ht="22.8" customHeight="1">
      <c r="A410" s="12"/>
      <c r="B410" s="204"/>
      <c r="C410" s="205"/>
      <c r="D410" s="206" t="s">
        <v>74</v>
      </c>
      <c r="E410" s="218" t="s">
        <v>607</v>
      </c>
      <c r="F410" s="218" t="s">
        <v>608</v>
      </c>
      <c r="G410" s="205"/>
      <c r="H410" s="205"/>
      <c r="I410" s="208"/>
      <c r="J410" s="219">
        <f>BK410</f>
        <v>0</v>
      </c>
      <c r="K410" s="205"/>
      <c r="L410" s="210"/>
      <c r="M410" s="211"/>
      <c r="N410" s="212"/>
      <c r="O410" s="212"/>
      <c r="P410" s="213">
        <f>SUM(P411:P420)</f>
        <v>0</v>
      </c>
      <c r="Q410" s="212"/>
      <c r="R410" s="213">
        <f>SUM(R411:R420)</f>
        <v>0</v>
      </c>
      <c r="S410" s="212"/>
      <c r="T410" s="214">
        <f>SUM(T411:T420)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15" t="s">
        <v>83</v>
      </c>
      <c r="AT410" s="216" t="s">
        <v>74</v>
      </c>
      <c r="AU410" s="216" t="s">
        <v>83</v>
      </c>
      <c r="AY410" s="215" t="s">
        <v>158</v>
      </c>
      <c r="BK410" s="217">
        <f>SUM(BK411:BK420)</f>
        <v>0</v>
      </c>
    </row>
    <row r="411" s="2" customFormat="1" ht="33" customHeight="1">
      <c r="A411" s="39"/>
      <c r="B411" s="40"/>
      <c r="C411" s="220" t="s">
        <v>609</v>
      </c>
      <c r="D411" s="220" t="s">
        <v>160</v>
      </c>
      <c r="E411" s="221" t="s">
        <v>610</v>
      </c>
      <c r="F411" s="222" t="s">
        <v>611</v>
      </c>
      <c r="G411" s="223" t="s">
        <v>225</v>
      </c>
      <c r="H411" s="224">
        <v>65</v>
      </c>
      <c r="I411" s="225"/>
      <c r="J411" s="224">
        <f>ROUND(I411*H411,2)</f>
        <v>0</v>
      </c>
      <c r="K411" s="226"/>
      <c r="L411" s="45"/>
      <c r="M411" s="227" t="s">
        <v>1</v>
      </c>
      <c r="N411" s="228" t="s">
        <v>40</v>
      </c>
      <c r="O411" s="92"/>
      <c r="P411" s="229">
        <f>O411*H411</f>
        <v>0</v>
      </c>
      <c r="Q411" s="229">
        <v>0</v>
      </c>
      <c r="R411" s="229">
        <f>Q411*H411</f>
        <v>0</v>
      </c>
      <c r="S411" s="229">
        <v>0</v>
      </c>
      <c r="T411" s="230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1" t="s">
        <v>164</v>
      </c>
      <c r="AT411" s="231" t="s">
        <v>160</v>
      </c>
      <c r="AU411" s="231" t="s">
        <v>85</v>
      </c>
      <c r="AY411" s="18" t="s">
        <v>158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8" t="s">
        <v>83</v>
      </c>
      <c r="BK411" s="232">
        <f>ROUND(I411*H411,2)</f>
        <v>0</v>
      </c>
      <c r="BL411" s="18" t="s">
        <v>164</v>
      </c>
      <c r="BM411" s="231" t="s">
        <v>612</v>
      </c>
    </row>
    <row r="412" s="13" customFormat="1">
      <c r="A412" s="13"/>
      <c r="B412" s="233"/>
      <c r="C412" s="234"/>
      <c r="D412" s="235" t="s">
        <v>170</v>
      </c>
      <c r="E412" s="236" t="s">
        <v>1</v>
      </c>
      <c r="F412" s="237" t="s">
        <v>613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170</v>
      </c>
      <c r="AU412" s="243" t="s">
        <v>85</v>
      </c>
      <c r="AV412" s="13" t="s">
        <v>83</v>
      </c>
      <c r="AW412" s="13" t="s">
        <v>31</v>
      </c>
      <c r="AX412" s="13" t="s">
        <v>75</v>
      </c>
      <c r="AY412" s="243" t="s">
        <v>158</v>
      </c>
    </row>
    <row r="413" s="14" customFormat="1">
      <c r="A413" s="14"/>
      <c r="B413" s="244"/>
      <c r="C413" s="245"/>
      <c r="D413" s="235" t="s">
        <v>170</v>
      </c>
      <c r="E413" s="246" t="s">
        <v>1</v>
      </c>
      <c r="F413" s="247" t="s">
        <v>540</v>
      </c>
      <c r="G413" s="245"/>
      <c r="H413" s="248">
        <v>65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170</v>
      </c>
      <c r="AU413" s="254" t="s">
        <v>85</v>
      </c>
      <c r="AV413" s="14" t="s">
        <v>85</v>
      </c>
      <c r="AW413" s="14" t="s">
        <v>31</v>
      </c>
      <c r="AX413" s="14" t="s">
        <v>83</v>
      </c>
      <c r="AY413" s="254" t="s">
        <v>158</v>
      </c>
    </row>
    <row r="414" s="2" customFormat="1" ht="37.8" customHeight="1">
      <c r="A414" s="39"/>
      <c r="B414" s="40"/>
      <c r="C414" s="220" t="s">
        <v>614</v>
      </c>
      <c r="D414" s="220" t="s">
        <v>160</v>
      </c>
      <c r="E414" s="221" t="s">
        <v>615</v>
      </c>
      <c r="F414" s="222" t="s">
        <v>616</v>
      </c>
      <c r="G414" s="223" t="s">
        <v>225</v>
      </c>
      <c r="H414" s="224">
        <v>63</v>
      </c>
      <c r="I414" s="225"/>
      <c r="J414" s="224">
        <f>ROUND(I414*H414,2)</f>
        <v>0</v>
      </c>
      <c r="K414" s="226"/>
      <c r="L414" s="45"/>
      <c r="M414" s="227" t="s">
        <v>1</v>
      </c>
      <c r="N414" s="228" t="s">
        <v>40</v>
      </c>
      <c r="O414" s="92"/>
      <c r="P414" s="229">
        <f>O414*H414</f>
        <v>0</v>
      </c>
      <c r="Q414" s="229">
        <v>0</v>
      </c>
      <c r="R414" s="229">
        <f>Q414*H414</f>
        <v>0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164</v>
      </c>
      <c r="AT414" s="231" t="s">
        <v>160</v>
      </c>
      <c r="AU414" s="231" t="s">
        <v>85</v>
      </c>
      <c r="AY414" s="18" t="s">
        <v>158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83</v>
      </c>
      <c r="BK414" s="232">
        <f>ROUND(I414*H414,2)</f>
        <v>0</v>
      </c>
      <c r="BL414" s="18" t="s">
        <v>164</v>
      </c>
      <c r="BM414" s="231" t="s">
        <v>617</v>
      </c>
    </row>
    <row r="415" s="13" customFormat="1">
      <c r="A415" s="13"/>
      <c r="B415" s="233"/>
      <c r="C415" s="234"/>
      <c r="D415" s="235" t="s">
        <v>170</v>
      </c>
      <c r="E415" s="236" t="s">
        <v>1</v>
      </c>
      <c r="F415" s="237" t="s">
        <v>618</v>
      </c>
      <c r="G415" s="234"/>
      <c r="H415" s="236" t="s">
        <v>1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170</v>
      </c>
      <c r="AU415" s="243" t="s">
        <v>85</v>
      </c>
      <c r="AV415" s="13" t="s">
        <v>83</v>
      </c>
      <c r="AW415" s="13" t="s">
        <v>31</v>
      </c>
      <c r="AX415" s="13" t="s">
        <v>75</v>
      </c>
      <c r="AY415" s="243" t="s">
        <v>158</v>
      </c>
    </row>
    <row r="416" s="14" customFormat="1">
      <c r="A416" s="14"/>
      <c r="B416" s="244"/>
      <c r="C416" s="245"/>
      <c r="D416" s="235" t="s">
        <v>170</v>
      </c>
      <c r="E416" s="246" t="s">
        <v>1</v>
      </c>
      <c r="F416" s="247" t="s">
        <v>619</v>
      </c>
      <c r="G416" s="245"/>
      <c r="H416" s="248">
        <v>63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170</v>
      </c>
      <c r="AU416" s="254" t="s">
        <v>85</v>
      </c>
      <c r="AV416" s="14" t="s">
        <v>85</v>
      </c>
      <c r="AW416" s="14" t="s">
        <v>31</v>
      </c>
      <c r="AX416" s="14" t="s">
        <v>83</v>
      </c>
      <c r="AY416" s="254" t="s">
        <v>158</v>
      </c>
    </row>
    <row r="417" s="2" customFormat="1" ht="37.8" customHeight="1">
      <c r="A417" s="39"/>
      <c r="B417" s="40"/>
      <c r="C417" s="220" t="s">
        <v>620</v>
      </c>
      <c r="D417" s="220" t="s">
        <v>160</v>
      </c>
      <c r="E417" s="221" t="s">
        <v>621</v>
      </c>
      <c r="F417" s="222" t="s">
        <v>622</v>
      </c>
      <c r="G417" s="223" t="s">
        <v>225</v>
      </c>
      <c r="H417" s="224">
        <v>1890</v>
      </c>
      <c r="I417" s="225"/>
      <c r="J417" s="224">
        <f>ROUND(I417*H417,2)</f>
        <v>0</v>
      </c>
      <c r="K417" s="226"/>
      <c r="L417" s="45"/>
      <c r="M417" s="227" t="s">
        <v>1</v>
      </c>
      <c r="N417" s="228" t="s">
        <v>40</v>
      </c>
      <c r="O417" s="92"/>
      <c r="P417" s="229">
        <f>O417*H417</f>
        <v>0</v>
      </c>
      <c r="Q417" s="229">
        <v>0</v>
      </c>
      <c r="R417" s="229">
        <f>Q417*H417</f>
        <v>0</v>
      </c>
      <c r="S417" s="229">
        <v>0</v>
      </c>
      <c r="T417" s="23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1" t="s">
        <v>164</v>
      </c>
      <c r="AT417" s="231" t="s">
        <v>160</v>
      </c>
      <c r="AU417" s="231" t="s">
        <v>85</v>
      </c>
      <c r="AY417" s="18" t="s">
        <v>158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8" t="s">
        <v>83</v>
      </c>
      <c r="BK417" s="232">
        <f>ROUND(I417*H417,2)</f>
        <v>0</v>
      </c>
      <c r="BL417" s="18" t="s">
        <v>164</v>
      </c>
      <c r="BM417" s="231" t="s">
        <v>623</v>
      </c>
    </row>
    <row r="418" s="14" customFormat="1">
      <c r="A418" s="14"/>
      <c r="B418" s="244"/>
      <c r="C418" s="245"/>
      <c r="D418" s="235" t="s">
        <v>170</v>
      </c>
      <c r="E418" s="246" t="s">
        <v>1</v>
      </c>
      <c r="F418" s="247" t="s">
        <v>624</v>
      </c>
      <c r="G418" s="245"/>
      <c r="H418" s="248">
        <v>1890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170</v>
      </c>
      <c r="AU418" s="254" t="s">
        <v>85</v>
      </c>
      <c r="AV418" s="14" t="s">
        <v>85</v>
      </c>
      <c r="AW418" s="14" t="s">
        <v>31</v>
      </c>
      <c r="AX418" s="14" t="s">
        <v>83</v>
      </c>
      <c r="AY418" s="254" t="s">
        <v>158</v>
      </c>
    </row>
    <row r="419" s="2" customFormat="1" ht="37.8" customHeight="1">
      <c r="A419" s="39"/>
      <c r="B419" s="40"/>
      <c r="C419" s="220" t="s">
        <v>625</v>
      </c>
      <c r="D419" s="220" t="s">
        <v>160</v>
      </c>
      <c r="E419" s="221" t="s">
        <v>626</v>
      </c>
      <c r="F419" s="222" t="s">
        <v>627</v>
      </c>
      <c r="G419" s="223" t="s">
        <v>225</v>
      </c>
      <c r="H419" s="224">
        <v>63</v>
      </c>
      <c r="I419" s="225"/>
      <c r="J419" s="224">
        <f>ROUND(I419*H419,2)</f>
        <v>0</v>
      </c>
      <c r="K419" s="226"/>
      <c r="L419" s="45"/>
      <c r="M419" s="227" t="s">
        <v>1</v>
      </c>
      <c r="N419" s="228" t="s">
        <v>40</v>
      </c>
      <c r="O419" s="92"/>
      <c r="P419" s="229">
        <f>O419*H419</f>
        <v>0</v>
      </c>
      <c r="Q419" s="229">
        <v>0</v>
      </c>
      <c r="R419" s="229">
        <f>Q419*H419</f>
        <v>0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164</v>
      </c>
      <c r="AT419" s="231" t="s">
        <v>160</v>
      </c>
      <c r="AU419" s="231" t="s">
        <v>85</v>
      </c>
      <c r="AY419" s="18" t="s">
        <v>158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83</v>
      </c>
      <c r="BK419" s="232">
        <f>ROUND(I419*H419,2)</f>
        <v>0</v>
      </c>
      <c r="BL419" s="18" t="s">
        <v>164</v>
      </c>
      <c r="BM419" s="231" t="s">
        <v>628</v>
      </c>
    </row>
    <row r="420" s="2" customFormat="1" ht="24.15" customHeight="1">
      <c r="A420" s="39"/>
      <c r="B420" s="40"/>
      <c r="C420" s="220" t="s">
        <v>629</v>
      </c>
      <c r="D420" s="220" t="s">
        <v>160</v>
      </c>
      <c r="E420" s="221" t="s">
        <v>630</v>
      </c>
      <c r="F420" s="222" t="s">
        <v>631</v>
      </c>
      <c r="G420" s="223" t="s">
        <v>225</v>
      </c>
      <c r="H420" s="224">
        <v>63</v>
      </c>
      <c r="I420" s="225"/>
      <c r="J420" s="224">
        <f>ROUND(I420*H420,2)</f>
        <v>0</v>
      </c>
      <c r="K420" s="226"/>
      <c r="L420" s="45"/>
      <c r="M420" s="227" t="s">
        <v>1</v>
      </c>
      <c r="N420" s="228" t="s">
        <v>40</v>
      </c>
      <c r="O420" s="92"/>
      <c r="P420" s="229">
        <f>O420*H420</f>
        <v>0</v>
      </c>
      <c r="Q420" s="229">
        <v>0</v>
      </c>
      <c r="R420" s="229">
        <f>Q420*H420</f>
        <v>0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164</v>
      </c>
      <c r="AT420" s="231" t="s">
        <v>160</v>
      </c>
      <c r="AU420" s="231" t="s">
        <v>85</v>
      </c>
      <c r="AY420" s="18" t="s">
        <v>158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83</v>
      </c>
      <c r="BK420" s="232">
        <f>ROUND(I420*H420,2)</f>
        <v>0</v>
      </c>
      <c r="BL420" s="18" t="s">
        <v>164</v>
      </c>
      <c r="BM420" s="231" t="s">
        <v>632</v>
      </c>
    </row>
    <row r="421" s="12" customFormat="1" ht="22.8" customHeight="1">
      <c r="A421" s="12"/>
      <c r="B421" s="204"/>
      <c r="C421" s="205"/>
      <c r="D421" s="206" t="s">
        <v>74</v>
      </c>
      <c r="E421" s="218" t="s">
        <v>633</v>
      </c>
      <c r="F421" s="218" t="s">
        <v>634</v>
      </c>
      <c r="G421" s="205"/>
      <c r="H421" s="205"/>
      <c r="I421" s="208"/>
      <c r="J421" s="219">
        <f>BK421</f>
        <v>0</v>
      </c>
      <c r="K421" s="205"/>
      <c r="L421" s="210"/>
      <c r="M421" s="211"/>
      <c r="N421" s="212"/>
      <c r="O421" s="212"/>
      <c r="P421" s="213">
        <f>SUM(P422:P429)</f>
        <v>0</v>
      </c>
      <c r="Q421" s="212"/>
      <c r="R421" s="213">
        <f>SUM(R422:R429)</f>
        <v>0.0050200000000000002</v>
      </c>
      <c r="S421" s="212"/>
      <c r="T421" s="214">
        <f>SUM(T422:T429)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5" t="s">
        <v>83</v>
      </c>
      <c r="AT421" s="216" t="s">
        <v>74</v>
      </c>
      <c r="AU421" s="216" t="s">
        <v>83</v>
      </c>
      <c r="AY421" s="215" t="s">
        <v>158</v>
      </c>
      <c r="BK421" s="217">
        <f>SUM(BK422:BK429)</f>
        <v>0</v>
      </c>
    </row>
    <row r="422" s="2" customFormat="1" ht="33" customHeight="1">
      <c r="A422" s="39"/>
      <c r="B422" s="40"/>
      <c r="C422" s="220" t="s">
        <v>635</v>
      </c>
      <c r="D422" s="220" t="s">
        <v>160</v>
      </c>
      <c r="E422" s="221" t="s">
        <v>636</v>
      </c>
      <c r="F422" s="222" t="s">
        <v>637</v>
      </c>
      <c r="G422" s="223" t="s">
        <v>274</v>
      </c>
      <c r="H422" s="224">
        <v>8</v>
      </c>
      <c r="I422" s="225"/>
      <c r="J422" s="224">
        <f>ROUND(I422*H422,2)</f>
        <v>0</v>
      </c>
      <c r="K422" s="226"/>
      <c r="L422" s="45"/>
      <c r="M422" s="227" t="s">
        <v>1</v>
      </c>
      <c r="N422" s="228" t="s">
        <v>40</v>
      </c>
      <c r="O422" s="92"/>
      <c r="P422" s="229">
        <f>O422*H422</f>
        <v>0</v>
      </c>
      <c r="Q422" s="229">
        <v>0</v>
      </c>
      <c r="R422" s="229">
        <f>Q422*H422</f>
        <v>0</v>
      </c>
      <c r="S422" s="229">
        <v>0</v>
      </c>
      <c r="T422" s="230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164</v>
      </c>
      <c r="AT422" s="231" t="s">
        <v>160</v>
      </c>
      <c r="AU422" s="231" t="s">
        <v>85</v>
      </c>
      <c r="AY422" s="18" t="s">
        <v>158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83</v>
      </c>
      <c r="BK422" s="232">
        <f>ROUND(I422*H422,2)</f>
        <v>0</v>
      </c>
      <c r="BL422" s="18" t="s">
        <v>164</v>
      </c>
      <c r="BM422" s="231" t="s">
        <v>638</v>
      </c>
    </row>
    <row r="423" s="13" customFormat="1">
      <c r="A423" s="13"/>
      <c r="B423" s="233"/>
      <c r="C423" s="234"/>
      <c r="D423" s="235" t="s">
        <v>170</v>
      </c>
      <c r="E423" s="236" t="s">
        <v>1</v>
      </c>
      <c r="F423" s="237" t="s">
        <v>639</v>
      </c>
      <c r="G423" s="234"/>
      <c r="H423" s="236" t="s">
        <v>1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170</v>
      </c>
      <c r="AU423" s="243" t="s">
        <v>85</v>
      </c>
      <c r="AV423" s="13" t="s">
        <v>83</v>
      </c>
      <c r="AW423" s="13" t="s">
        <v>31</v>
      </c>
      <c r="AX423" s="13" t="s">
        <v>75</v>
      </c>
      <c r="AY423" s="243" t="s">
        <v>158</v>
      </c>
    </row>
    <row r="424" s="14" customFormat="1">
      <c r="A424" s="14"/>
      <c r="B424" s="244"/>
      <c r="C424" s="245"/>
      <c r="D424" s="235" t="s">
        <v>170</v>
      </c>
      <c r="E424" s="246" t="s">
        <v>1</v>
      </c>
      <c r="F424" s="247" t="s">
        <v>640</v>
      </c>
      <c r="G424" s="245"/>
      <c r="H424" s="248">
        <v>8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170</v>
      </c>
      <c r="AU424" s="254" t="s">
        <v>85</v>
      </c>
      <c r="AV424" s="14" t="s">
        <v>85</v>
      </c>
      <c r="AW424" s="14" t="s">
        <v>31</v>
      </c>
      <c r="AX424" s="14" t="s">
        <v>83</v>
      </c>
      <c r="AY424" s="254" t="s">
        <v>158</v>
      </c>
    </row>
    <row r="425" s="2" customFormat="1" ht="33" customHeight="1">
      <c r="A425" s="39"/>
      <c r="B425" s="40"/>
      <c r="C425" s="220" t="s">
        <v>641</v>
      </c>
      <c r="D425" s="220" t="s">
        <v>160</v>
      </c>
      <c r="E425" s="221" t="s">
        <v>642</v>
      </c>
      <c r="F425" s="222" t="s">
        <v>643</v>
      </c>
      <c r="G425" s="223" t="s">
        <v>357</v>
      </c>
      <c r="H425" s="224">
        <v>14</v>
      </c>
      <c r="I425" s="225"/>
      <c r="J425" s="224">
        <f>ROUND(I425*H425,2)</f>
        <v>0</v>
      </c>
      <c r="K425" s="226"/>
      <c r="L425" s="45"/>
      <c r="M425" s="227" t="s">
        <v>1</v>
      </c>
      <c r="N425" s="228" t="s">
        <v>40</v>
      </c>
      <c r="O425" s="92"/>
      <c r="P425" s="229">
        <f>O425*H425</f>
        <v>0</v>
      </c>
      <c r="Q425" s="229">
        <v>0.00020000000000000001</v>
      </c>
      <c r="R425" s="229">
        <f>Q425*H425</f>
        <v>0.0028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164</v>
      </c>
      <c r="AT425" s="231" t="s">
        <v>160</v>
      </c>
      <c r="AU425" s="231" t="s">
        <v>85</v>
      </c>
      <c r="AY425" s="18" t="s">
        <v>158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83</v>
      </c>
      <c r="BK425" s="232">
        <f>ROUND(I425*H425,2)</f>
        <v>0</v>
      </c>
      <c r="BL425" s="18" t="s">
        <v>164</v>
      </c>
      <c r="BM425" s="231" t="s">
        <v>644</v>
      </c>
    </row>
    <row r="426" s="13" customFormat="1">
      <c r="A426" s="13"/>
      <c r="B426" s="233"/>
      <c r="C426" s="234"/>
      <c r="D426" s="235" t="s">
        <v>170</v>
      </c>
      <c r="E426" s="236" t="s">
        <v>1</v>
      </c>
      <c r="F426" s="237" t="s">
        <v>645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170</v>
      </c>
      <c r="AU426" s="243" t="s">
        <v>85</v>
      </c>
      <c r="AV426" s="13" t="s">
        <v>83</v>
      </c>
      <c r="AW426" s="13" t="s">
        <v>31</v>
      </c>
      <c r="AX426" s="13" t="s">
        <v>75</v>
      </c>
      <c r="AY426" s="243" t="s">
        <v>158</v>
      </c>
    </row>
    <row r="427" s="14" customFormat="1">
      <c r="A427" s="14"/>
      <c r="B427" s="244"/>
      <c r="C427" s="245"/>
      <c r="D427" s="235" t="s">
        <v>170</v>
      </c>
      <c r="E427" s="246" t="s">
        <v>1</v>
      </c>
      <c r="F427" s="247" t="s">
        <v>646</v>
      </c>
      <c r="G427" s="245"/>
      <c r="H427" s="248">
        <v>14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170</v>
      </c>
      <c r="AU427" s="254" t="s">
        <v>85</v>
      </c>
      <c r="AV427" s="14" t="s">
        <v>85</v>
      </c>
      <c r="AW427" s="14" t="s">
        <v>31</v>
      </c>
      <c r="AX427" s="14" t="s">
        <v>83</v>
      </c>
      <c r="AY427" s="254" t="s">
        <v>158</v>
      </c>
    </row>
    <row r="428" s="2" customFormat="1" ht="24.15" customHeight="1">
      <c r="A428" s="39"/>
      <c r="B428" s="40"/>
      <c r="C428" s="220" t="s">
        <v>647</v>
      </c>
      <c r="D428" s="220" t="s">
        <v>160</v>
      </c>
      <c r="E428" s="221" t="s">
        <v>648</v>
      </c>
      <c r="F428" s="222" t="s">
        <v>649</v>
      </c>
      <c r="G428" s="223" t="s">
        <v>225</v>
      </c>
      <c r="H428" s="224">
        <v>74</v>
      </c>
      <c r="I428" s="225"/>
      <c r="J428" s="224">
        <f>ROUND(I428*H428,2)</f>
        <v>0</v>
      </c>
      <c r="K428" s="226"/>
      <c r="L428" s="45"/>
      <c r="M428" s="227" t="s">
        <v>1</v>
      </c>
      <c r="N428" s="228" t="s">
        <v>40</v>
      </c>
      <c r="O428" s="92"/>
      <c r="P428" s="229">
        <f>O428*H428</f>
        <v>0</v>
      </c>
      <c r="Q428" s="229">
        <v>3.0000000000000001E-05</v>
      </c>
      <c r="R428" s="229">
        <f>Q428*H428</f>
        <v>0.0022200000000000002</v>
      </c>
      <c r="S428" s="229">
        <v>0</v>
      </c>
      <c r="T428" s="23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1" t="s">
        <v>164</v>
      </c>
      <c r="AT428" s="231" t="s">
        <v>160</v>
      </c>
      <c r="AU428" s="231" t="s">
        <v>85</v>
      </c>
      <c r="AY428" s="18" t="s">
        <v>158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8" t="s">
        <v>83</v>
      </c>
      <c r="BK428" s="232">
        <f>ROUND(I428*H428,2)</f>
        <v>0</v>
      </c>
      <c r="BL428" s="18" t="s">
        <v>164</v>
      </c>
      <c r="BM428" s="231" t="s">
        <v>650</v>
      </c>
    </row>
    <row r="429" s="14" customFormat="1">
      <c r="A429" s="14"/>
      <c r="B429" s="244"/>
      <c r="C429" s="245"/>
      <c r="D429" s="235" t="s">
        <v>170</v>
      </c>
      <c r="E429" s="246" t="s">
        <v>1</v>
      </c>
      <c r="F429" s="247" t="s">
        <v>651</v>
      </c>
      <c r="G429" s="245"/>
      <c r="H429" s="248">
        <v>74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170</v>
      </c>
      <c r="AU429" s="254" t="s">
        <v>85</v>
      </c>
      <c r="AV429" s="14" t="s">
        <v>85</v>
      </c>
      <c r="AW429" s="14" t="s">
        <v>31</v>
      </c>
      <c r="AX429" s="14" t="s">
        <v>83</v>
      </c>
      <c r="AY429" s="254" t="s">
        <v>158</v>
      </c>
    </row>
    <row r="430" s="12" customFormat="1" ht="22.8" customHeight="1">
      <c r="A430" s="12"/>
      <c r="B430" s="204"/>
      <c r="C430" s="205"/>
      <c r="D430" s="206" t="s">
        <v>74</v>
      </c>
      <c r="E430" s="218" t="s">
        <v>652</v>
      </c>
      <c r="F430" s="218" t="s">
        <v>653</v>
      </c>
      <c r="G430" s="205"/>
      <c r="H430" s="205"/>
      <c r="I430" s="208"/>
      <c r="J430" s="219">
        <f>BK430</f>
        <v>0</v>
      </c>
      <c r="K430" s="205"/>
      <c r="L430" s="210"/>
      <c r="M430" s="211"/>
      <c r="N430" s="212"/>
      <c r="O430" s="212"/>
      <c r="P430" s="213">
        <f>SUM(P431:P449)</f>
        <v>0</v>
      </c>
      <c r="Q430" s="212"/>
      <c r="R430" s="213">
        <f>SUM(R431:R449)</f>
        <v>0</v>
      </c>
      <c r="S430" s="212"/>
      <c r="T430" s="214">
        <f>SUM(T431:T449)</f>
        <v>2.7499599999999997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15" t="s">
        <v>83</v>
      </c>
      <c r="AT430" s="216" t="s">
        <v>74</v>
      </c>
      <c r="AU430" s="216" t="s">
        <v>83</v>
      </c>
      <c r="AY430" s="215" t="s">
        <v>158</v>
      </c>
      <c r="BK430" s="217">
        <f>SUM(BK431:BK449)</f>
        <v>0</v>
      </c>
    </row>
    <row r="431" s="2" customFormat="1" ht="16.5" customHeight="1">
      <c r="A431" s="39"/>
      <c r="B431" s="40"/>
      <c r="C431" s="220" t="s">
        <v>654</v>
      </c>
      <c r="D431" s="220" t="s">
        <v>160</v>
      </c>
      <c r="E431" s="221" t="s">
        <v>655</v>
      </c>
      <c r="F431" s="222" t="s">
        <v>656</v>
      </c>
      <c r="G431" s="223" t="s">
        <v>168</v>
      </c>
      <c r="H431" s="224">
        <v>1.2</v>
      </c>
      <c r="I431" s="225"/>
      <c r="J431" s="224">
        <f>ROUND(I431*H431,2)</f>
        <v>0</v>
      </c>
      <c r="K431" s="226"/>
      <c r="L431" s="45"/>
      <c r="M431" s="227" t="s">
        <v>1</v>
      </c>
      <c r="N431" s="228" t="s">
        <v>40</v>
      </c>
      <c r="O431" s="92"/>
      <c r="P431" s="229">
        <f>O431*H431</f>
        <v>0</v>
      </c>
      <c r="Q431" s="229">
        <v>0</v>
      </c>
      <c r="R431" s="229">
        <f>Q431*H431</f>
        <v>0</v>
      </c>
      <c r="S431" s="229">
        <v>2</v>
      </c>
      <c r="T431" s="230">
        <f>S431*H431</f>
        <v>2.3999999999999999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1" t="s">
        <v>164</v>
      </c>
      <c r="AT431" s="231" t="s">
        <v>160</v>
      </c>
      <c r="AU431" s="231" t="s">
        <v>85</v>
      </c>
      <c r="AY431" s="18" t="s">
        <v>158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8" t="s">
        <v>83</v>
      </c>
      <c r="BK431" s="232">
        <f>ROUND(I431*H431,2)</f>
        <v>0</v>
      </c>
      <c r="BL431" s="18" t="s">
        <v>164</v>
      </c>
      <c r="BM431" s="231" t="s">
        <v>657</v>
      </c>
    </row>
    <row r="432" s="13" customFormat="1">
      <c r="A432" s="13"/>
      <c r="B432" s="233"/>
      <c r="C432" s="234"/>
      <c r="D432" s="235" t="s">
        <v>170</v>
      </c>
      <c r="E432" s="236" t="s">
        <v>1</v>
      </c>
      <c r="F432" s="237" t="s">
        <v>658</v>
      </c>
      <c r="G432" s="234"/>
      <c r="H432" s="236" t="s">
        <v>1</v>
      </c>
      <c r="I432" s="238"/>
      <c r="J432" s="234"/>
      <c r="K432" s="234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170</v>
      </c>
      <c r="AU432" s="243" t="s">
        <v>85</v>
      </c>
      <c r="AV432" s="13" t="s">
        <v>83</v>
      </c>
      <c r="AW432" s="13" t="s">
        <v>31</v>
      </c>
      <c r="AX432" s="13" t="s">
        <v>75</v>
      </c>
      <c r="AY432" s="243" t="s">
        <v>158</v>
      </c>
    </row>
    <row r="433" s="14" customFormat="1">
      <c r="A433" s="14"/>
      <c r="B433" s="244"/>
      <c r="C433" s="245"/>
      <c r="D433" s="235" t="s">
        <v>170</v>
      </c>
      <c r="E433" s="246" t="s">
        <v>1</v>
      </c>
      <c r="F433" s="247" t="s">
        <v>659</v>
      </c>
      <c r="G433" s="245"/>
      <c r="H433" s="248">
        <v>1.2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170</v>
      </c>
      <c r="AU433" s="254" t="s">
        <v>85</v>
      </c>
      <c r="AV433" s="14" t="s">
        <v>85</v>
      </c>
      <c r="AW433" s="14" t="s">
        <v>31</v>
      </c>
      <c r="AX433" s="14" t="s">
        <v>83</v>
      </c>
      <c r="AY433" s="254" t="s">
        <v>158</v>
      </c>
    </row>
    <row r="434" s="2" customFormat="1" ht="24.15" customHeight="1">
      <c r="A434" s="39"/>
      <c r="B434" s="40"/>
      <c r="C434" s="220" t="s">
        <v>660</v>
      </c>
      <c r="D434" s="220" t="s">
        <v>160</v>
      </c>
      <c r="E434" s="221" t="s">
        <v>661</v>
      </c>
      <c r="F434" s="222" t="s">
        <v>662</v>
      </c>
      <c r="G434" s="223" t="s">
        <v>225</v>
      </c>
      <c r="H434" s="224">
        <v>15.039999999999999</v>
      </c>
      <c r="I434" s="225"/>
      <c r="J434" s="224">
        <f>ROUND(I434*H434,2)</f>
        <v>0</v>
      </c>
      <c r="K434" s="226"/>
      <c r="L434" s="45"/>
      <c r="M434" s="227" t="s">
        <v>1</v>
      </c>
      <c r="N434" s="228" t="s">
        <v>40</v>
      </c>
      <c r="O434" s="92"/>
      <c r="P434" s="229">
        <f>O434*H434</f>
        <v>0</v>
      </c>
      <c r="Q434" s="229">
        <v>0</v>
      </c>
      <c r="R434" s="229">
        <f>Q434*H434</f>
        <v>0</v>
      </c>
      <c r="S434" s="229">
        <v>0.014</v>
      </c>
      <c r="T434" s="230">
        <f>S434*H434</f>
        <v>0.21056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1" t="s">
        <v>164</v>
      </c>
      <c r="AT434" s="231" t="s">
        <v>160</v>
      </c>
      <c r="AU434" s="231" t="s">
        <v>85</v>
      </c>
      <c r="AY434" s="18" t="s">
        <v>158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8" t="s">
        <v>83</v>
      </c>
      <c r="BK434" s="232">
        <f>ROUND(I434*H434,2)</f>
        <v>0</v>
      </c>
      <c r="BL434" s="18" t="s">
        <v>164</v>
      </c>
      <c r="BM434" s="231" t="s">
        <v>663</v>
      </c>
    </row>
    <row r="435" s="13" customFormat="1">
      <c r="A435" s="13"/>
      <c r="B435" s="233"/>
      <c r="C435" s="234"/>
      <c r="D435" s="235" t="s">
        <v>170</v>
      </c>
      <c r="E435" s="236" t="s">
        <v>1</v>
      </c>
      <c r="F435" s="237" t="s">
        <v>664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170</v>
      </c>
      <c r="AU435" s="243" t="s">
        <v>85</v>
      </c>
      <c r="AV435" s="13" t="s">
        <v>83</v>
      </c>
      <c r="AW435" s="13" t="s">
        <v>31</v>
      </c>
      <c r="AX435" s="13" t="s">
        <v>75</v>
      </c>
      <c r="AY435" s="243" t="s">
        <v>158</v>
      </c>
    </row>
    <row r="436" s="14" customFormat="1">
      <c r="A436" s="14"/>
      <c r="B436" s="244"/>
      <c r="C436" s="245"/>
      <c r="D436" s="235" t="s">
        <v>170</v>
      </c>
      <c r="E436" s="246" t="s">
        <v>1</v>
      </c>
      <c r="F436" s="247" t="s">
        <v>665</v>
      </c>
      <c r="G436" s="245"/>
      <c r="H436" s="248">
        <v>15.039999999999999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170</v>
      </c>
      <c r="AU436" s="254" t="s">
        <v>85</v>
      </c>
      <c r="AV436" s="14" t="s">
        <v>85</v>
      </c>
      <c r="AW436" s="14" t="s">
        <v>31</v>
      </c>
      <c r="AX436" s="14" t="s">
        <v>83</v>
      </c>
      <c r="AY436" s="254" t="s">
        <v>158</v>
      </c>
    </row>
    <row r="437" s="2" customFormat="1" ht="24.15" customHeight="1">
      <c r="A437" s="39"/>
      <c r="B437" s="40"/>
      <c r="C437" s="220" t="s">
        <v>666</v>
      </c>
      <c r="D437" s="220" t="s">
        <v>160</v>
      </c>
      <c r="E437" s="221" t="s">
        <v>667</v>
      </c>
      <c r="F437" s="222" t="s">
        <v>668</v>
      </c>
      <c r="G437" s="223" t="s">
        <v>357</v>
      </c>
      <c r="H437" s="224">
        <v>1</v>
      </c>
      <c r="I437" s="225"/>
      <c r="J437" s="224">
        <f>ROUND(I437*H437,2)</f>
        <v>0</v>
      </c>
      <c r="K437" s="226"/>
      <c r="L437" s="45"/>
      <c r="M437" s="227" t="s">
        <v>1</v>
      </c>
      <c r="N437" s="228" t="s">
        <v>40</v>
      </c>
      <c r="O437" s="92"/>
      <c r="P437" s="229">
        <f>O437*H437</f>
        <v>0</v>
      </c>
      <c r="Q437" s="229">
        <v>0</v>
      </c>
      <c r="R437" s="229">
        <f>Q437*H437</f>
        <v>0</v>
      </c>
      <c r="S437" s="229">
        <v>0.0040000000000000001</v>
      </c>
      <c r="T437" s="230">
        <f>S437*H437</f>
        <v>0.0040000000000000001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164</v>
      </c>
      <c r="AT437" s="231" t="s">
        <v>160</v>
      </c>
      <c r="AU437" s="231" t="s">
        <v>85</v>
      </c>
      <c r="AY437" s="18" t="s">
        <v>158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83</v>
      </c>
      <c r="BK437" s="232">
        <f>ROUND(I437*H437,2)</f>
        <v>0</v>
      </c>
      <c r="BL437" s="18" t="s">
        <v>164</v>
      </c>
      <c r="BM437" s="231" t="s">
        <v>669</v>
      </c>
    </row>
    <row r="438" s="13" customFormat="1">
      <c r="A438" s="13"/>
      <c r="B438" s="233"/>
      <c r="C438" s="234"/>
      <c r="D438" s="235" t="s">
        <v>170</v>
      </c>
      <c r="E438" s="236" t="s">
        <v>1</v>
      </c>
      <c r="F438" s="237" t="s">
        <v>670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170</v>
      </c>
      <c r="AU438" s="243" t="s">
        <v>85</v>
      </c>
      <c r="AV438" s="13" t="s">
        <v>83</v>
      </c>
      <c r="AW438" s="13" t="s">
        <v>31</v>
      </c>
      <c r="AX438" s="13" t="s">
        <v>75</v>
      </c>
      <c r="AY438" s="243" t="s">
        <v>158</v>
      </c>
    </row>
    <row r="439" s="14" customFormat="1">
      <c r="A439" s="14"/>
      <c r="B439" s="244"/>
      <c r="C439" s="245"/>
      <c r="D439" s="235" t="s">
        <v>170</v>
      </c>
      <c r="E439" s="246" t="s">
        <v>1</v>
      </c>
      <c r="F439" s="247" t="s">
        <v>671</v>
      </c>
      <c r="G439" s="245"/>
      <c r="H439" s="248">
        <v>1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170</v>
      </c>
      <c r="AU439" s="254" t="s">
        <v>85</v>
      </c>
      <c r="AV439" s="14" t="s">
        <v>85</v>
      </c>
      <c r="AW439" s="14" t="s">
        <v>31</v>
      </c>
      <c r="AX439" s="14" t="s">
        <v>83</v>
      </c>
      <c r="AY439" s="254" t="s">
        <v>158</v>
      </c>
    </row>
    <row r="440" s="2" customFormat="1" ht="24.15" customHeight="1">
      <c r="A440" s="39"/>
      <c r="B440" s="40"/>
      <c r="C440" s="220" t="s">
        <v>672</v>
      </c>
      <c r="D440" s="220" t="s">
        <v>160</v>
      </c>
      <c r="E440" s="221" t="s">
        <v>673</v>
      </c>
      <c r="F440" s="222" t="s">
        <v>674</v>
      </c>
      <c r="G440" s="223" t="s">
        <v>225</v>
      </c>
      <c r="H440" s="224">
        <v>1.3999999999999999</v>
      </c>
      <c r="I440" s="225"/>
      <c r="J440" s="224">
        <f>ROUND(I440*H440,2)</f>
        <v>0</v>
      </c>
      <c r="K440" s="226"/>
      <c r="L440" s="45"/>
      <c r="M440" s="227" t="s">
        <v>1</v>
      </c>
      <c r="N440" s="228" t="s">
        <v>40</v>
      </c>
      <c r="O440" s="92"/>
      <c r="P440" s="229">
        <f>O440*H440</f>
        <v>0</v>
      </c>
      <c r="Q440" s="229">
        <v>0</v>
      </c>
      <c r="R440" s="229">
        <f>Q440*H440</f>
        <v>0</v>
      </c>
      <c r="S440" s="229">
        <v>0.055</v>
      </c>
      <c r="T440" s="230">
        <f>S440*H440</f>
        <v>0.076999999999999999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1" t="s">
        <v>164</v>
      </c>
      <c r="AT440" s="231" t="s">
        <v>160</v>
      </c>
      <c r="AU440" s="231" t="s">
        <v>85</v>
      </c>
      <c r="AY440" s="18" t="s">
        <v>158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8" t="s">
        <v>83</v>
      </c>
      <c r="BK440" s="232">
        <f>ROUND(I440*H440,2)</f>
        <v>0</v>
      </c>
      <c r="BL440" s="18" t="s">
        <v>164</v>
      </c>
      <c r="BM440" s="231" t="s">
        <v>675</v>
      </c>
    </row>
    <row r="441" s="13" customFormat="1">
      <c r="A441" s="13"/>
      <c r="B441" s="233"/>
      <c r="C441" s="234"/>
      <c r="D441" s="235" t="s">
        <v>170</v>
      </c>
      <c r="E441" s="236" t="s">
        <v>1</v>
      </c>
      <c r="F441" s="237" t="s">
        <v>676</v>
      </c>
      <c r="G441" s="234"/>
      <c r="H441" s="236" t="s">
        <v>1</v>
      </c>
      <c r="I441" s="238"/>
      <c r="J441" s="234"/>
      <c r="K441" s="234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170</v>
      </c>
      <c r="AU441" s="243" t="s">
        <v>85</v>
      </c>
      <c r="AV441" s="13" t="s">
        <v>83</v>
      </c>
      <c r="AW441" s="13" t="s">
        <v>31</v>
      </c>
      <c r="AX441" s="13" t="s">
        <v>75</v>
      </c>
      <c r="AY441" s="243" t="s">
        <v>158</v>
      </c>
    </row>
    <row r="442" s="14" customFormat="1">
      <c r="A442" s="14"/>
      <c r="B442" s="244"/>
      <c r="C442" s="245"/>
      <c r="D442" s="235" t="s">
        <v>170</v>
      </c>
      <c r="E442" s="246" t="s">
        <v>1</v>
      </c>
      <c r="F442" s="247" t="s">
        <v>677</v>
      </c>
      <c r="G442" s="245"/>
      <c r="H442" s="248">
        <v>1.3999999999999999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170</v>
      </c>
      <c r="AU442" s="254" t="s">
        <v>85</v>
      </c>
      <c r="AV442" s="14" t="s">
        <v>85</v>
      </c>
      <c r="AW442" s="14" t="s">
        <v>31</v>
      </c>
      <c r="AX442" s="14" t="s">
        <v>83</v>
      </c>
      <c r="AY442" s="254" t="s">
        <v>158</v>
      </c>
    </row>
    <row r="443" s="2" customFormat="1" ht="24.15" customHeight="1">
      <c r="A443" s="39"/>
      <c r="B443" s="40"/>
      <c r="C443" s="220" t="s">
        <v>678</v>
      </c>
      <c r="D443" s="220" t="s">
        <v>160</v>
      </c>
      <c r="E443" s="221" t="s">
        <v>679</v>
      </c>
      <c r="F443" s="222" t="s">
        <v>680</v>
      </c>
      <c r="G443" s="223" t="s">
        <v>225</v>
      </c>
      <c r="H443" s="224">
        <v>0.80000000000000004</v>
      </c>
      <c r="I443" s="225"/>
      <c r="J443" s="224">
        <f>ROUND(I443*H443,2)</f>
        <v>0</v>
      </c>
      <c r="K443" s="226"/>
      <c r="L443" s="45"/>
      <c r="M443" s="227" t="s">
        <v>1</v>
      </c>
      <c r="N443" s="228" t="s">
        <v>40</v>
      </c>
      <c r="O443" s="92"/>
      <c r="P443" s="229">
        <f>O443*H443</f>
        <v>0</v>
      </c>
      <c r="Q443" s="229">
        <v>0</v>
      </c>
      <c r="R443" s="229">
        <f>Q443*H443</f>
        <v>0</v>
      </c>
      <c r="S443" s="229">
        <v>0.072999999999999995</v>
      </c>
      <c r="T443" s="230">
        <f>S443*H443</f>
        <v>0.058400000000000001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1" t="s">
        <v>164</v>
      </c>
      <c r="AT443" s="231" t="s">
        <v>160</v>
      </c>
      <c r="AU443" s="231" t="s">
        <v>85</v>
      </c>
      <c r="AY443" s="18" t="s">
        <v>158</v>
      </c>
      <c r="BE443" s="232">
        <f>IF(N443="základní",J443,0)</f>
        <v>0</v>
      </c>
      <c r="BF443" s="232">
        <f>IF(N443="snížená",J443,0)</f>
        <v>0</v>
      </c>
      <c r="BG443" s="232">
        <f>IF(N443="zákl. přenesená",J443,0)</f>
        <v>0</v>
      </c>
      <c r="BH443" s="232">
        <f>IF(N443="sníž. přenesená",J443,0)</f>
        <v>0</v>
      </c>
      <c r="BI443" s="232">
        <f>IF(N443="nulová",J443,0)</f>
        <v>0</v>
      </c>
      <c r="BJ443" s="18" t="s">
        <v>83</v>
      </c>
      <c r="BK443" s="232">
        <f>ROUND(I443*H443,2)</f>
        <v>0</v>
      </c>
      <c r="BL443" s="18" t="s">
        <v>164</v>
      </c>
      <c r="BM443" s="231" t="s">
        <v>681</v>
      </c>
    </row>
    <row r="444" s="13" customFormat="1">
      <c r="A444" s="13"/>
      <c r="B444" s="233"/>
      <c r="C444" s="234"/>
      <c r="D444" s="235" t="s">
        <v>170</v>
      </c>
      <c r="E444" s="236" t="s">
        <v>1</v>
      </c>
      <c r="F444" s="237" t="s">
        <v>682</v>
      </c>
      <c r="G444" s="234"/>
      <c r="H444" s="236" t="s">
        <v>1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170</v>
      </c>
      <c r="AU444" s="243" t="s">
        <v>85</v>
      </c>
      <c r="AV444" s="13" t="s">
        <v>83</v>
      </c>
      <c r="AW444" s="13" t="s">
        <v>31</v>
      </c>
      <c r="AX444" s="13" t="s">
        <v>75</v>
      </c>
      <c r="AY444" s="243" t="s">
        <v>158</v>
      </c>
    </row>
    <row r="445" s="13" customFormat="1">
      <c r="A445" s="13"/>
      <c r="B445" s="233"/>
      <c r="C445" s="234"/>
      <c r="D445" s="235" t="s">
        <v>170</v>
      </c>
      <c r="E445" s="236" t="s">
        <v>1</v>
      </c>
      <c r="F445" s="237" t="s">
        <v>683</v>
      </c>
      <c r="G445" s="234"/>
      <c r="H445" s="236" t="s">
        <v>1</v>
      </c>
      <c r="I445" s="238"/>
      <c r="J445" s="234"/>
      <c r="K445" s="234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170</v>
      </c>
      <c r="AU445" s="243" t="s">
        <v>85</v>
      </c>
      <c r="AV445" s="13" t="s">
        <v>83</v>
      </c>
      <c r="AW445" s="13" t="s">
        <v>31</v>
      </c>
      <c r="AX445" s="13" t="s">
        <v>75</v>
      </c>
      <c r="AY445" s="243" t="s">
        <v>158</v>
      </c>
    </row>
    <row r="446" s="14" customFormat="1">
      <c r="A446" s="14"/>
      <c r="B446" s="244"/>
      <c r="C446" s="245"/>
      <c r="D446" s="235" t="s">
        <v>170</v>
      </c>
      <c r="E446" s="246" t="s">
        <v>1</v>
      </c>
      <c r="F446" s="247" t="s">
        <v>684</v>
      </c>
      <c r="G446" s="245"/>
      <c r="H446" s="248">
        <v>0.80000000000000004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170</v>
      </c>
      <c r="AU446" s="254" t="s">
        <v>85</v>
      </c>
      <c r="AV446" s="14" t="s">
        <v>85</v>
      </c>
      <c r="AW446" s="14" t="s">
        <v>31</v>
      </c>
      <c r="AX446" s="14" t="s">
        <v>83</v>
      </c>
      <c r="AY446" s="254" t="s">
        <v>158</v>
      </c>
    </row>
    <row r="447" s="2" customFormat="1" ht="16.5" customHeight="1">
      <c r="A447" s="39"/>
      <c r="B447" s="40"/>
      <c r="C447" s="220" t="s">
        <v>685</v>
      </c>
      <c r="D447" s="220" t="s">
        <v>160</v>
      </c>
      <c r="E447" s="221" t="s">
        <v>686</v>
      </c>
      <c r="F447" s="222" t="s">
        <v>687</v>
      </c>
      <c r="G447" s="223" t="s">
        <v>357</v>
      </c>
      <c r="H447" s="224">
        <v>1</v>
      </c>
      <c r="I447" s="225"/>
      <c r="J447" s="224">
        <f>ROUND(I447*H447,2)</f>
        <v>0</v>
      </c>
      <c r="K447" s="226"/>
      <c r="L447" s="45"/>
      <c r="M447" s="227" t="s">
        <v>1</v>
      </c>
      <c r="N447" s="228" t="s">
        <v>40</v>
      </c>
      <c r="O447" s="92"/>
      <c r="P447" s="229">
        <f>O447*H447</f>
        <v>0</v>
      </c>
      <c r="Q447" s="229">
        <v>0</v>
      </c>
      <c r="R447" s="229">
        <f>Q447*H447</f>
        <v>0</v>
      </c>
      <c r="S447" s="229">
        <v>0</v>
      </c>
      <c r="T447" s="23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1" t="s">
        <v>164</v>
      </c>
      <c r="AT447" s="231" t="s">
        <v>160</v>
      </c>
      <c r="AU447" s="231" t="s">
        <v>85</v>
      </c>
      <c r="AY447" s="18" t="s">
        <v>158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8" t="s">
        <v>83</v>
      </c>
      <c r="BK447" s="232">
        <f>ROUND(I447*H447,2)</f>
        <v>0</v>
      </c>
      <c r="BL447" s="18" t="s">
        <v>164</v>
      </c>
      <c r="BM447" s="231" t="s">
        <v>688</v>
      </c>
    </row>
    <row r="448" s="13" customFormat="1">
      <c r="A448" s="13"/>
      <c r="B448" s="233"/>
      <c r="C448" s="234"/>
      <c r="D448" s="235" t="s">
        <v>170</v>
      </c>
      <c r="E448" s="236" t="s">
        <v>1</v>
      </c>
      <c r="F448" s="237" t="s">
        <v>689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170</v>
      </c>
      <c r="AU448" s="243" t="s">
        <v>85</v>
      </c>
      <c r="AV448" s="13" t="s">
        <v>83</v>
      </c>
      <c r="AW448" s="13" t="s">
        <v>31</v>
      </c>
      <c r="AX448" s="13" t="s">
        <v>75</v>
      </c>
      <c r="AY448" s="243" t="s">
        <v>158</v>
      </c>
    </row>
    <row r="449" s="14" customFormat="1">
      <c r="A449" s="14"/>
      <c r="B449" s="244"/>
      <c r="C449" s="245"/>
      <c r="D449" s="235" t="s">
        <v>170</v>
      </c>
      <c r="E449" s="246" t="s">
        <v>1</v>
      </c>
      <c r="F449" s="247" t="s">
        <v>83</v>
      </c>
      <c r="G449" s="245"/>
      <c r="H449" s="248">
        <v>1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170</v>
      </c>
      <c r="AU449" s="254" t="s">
        <v>85</v>
      </c>
      <c r="AV449" s="14" t="s">
        <v>85</v>
      </c>
      <c r="AW449" s="14" t="s">
        <v>31</v>
      </c>
      <c r="AX449" s="14" t="s">
        <v>83</v>
      </c>
      <c r="AY449" s="254" t="s">
        <v>158</v>
      </c>
    </row>
    <row r="450" s="12" customFormat="1" ht="22.8" customHeight="1">
      <c r="A450" s="12"/>
      <c r="B450" s="204"/>
      <c r="C450" s="205"/>
      <c r="D450" s="206" t="s">
        <v>74</v>
      </c>
      <c r="E450" s="218" t="s">
        <v>690</v>
      </c>
      <c r="F450" s="218" t="s">
        <v>691</v>
      </c>
      <c r="G450" s="205"/>
      <c r="H450" s="205"/>
      <c r="I450" s="208"/>
      <c r="J450" s="219">
        <f>BK450</f>
        <v>0</v>
      </c>
      <c r="K450" s="205"/>
      <c r="L450" s="210"/>
      <c r="M450" s="211"/>
      <c r="N450" s="212"/>
      <c r="O450" s="212"/>
      <c r="P450" s="213">
        <f>SUM(P451:P456)</f>
        <v>0</v>
      </c>
      <c r="Q450" s="212"/>
      <c r="R450" s="213">
        <f>SUM(R451:R456)</f>
        <v>0</v>
      </c>
      <c r="S450" s="212"/>
      <c r="T450" s="214">
        <f>SUM(T451:T456)</f>
        <v>1.4340000000000002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15" t="s">
        <v>83</v>
      </c>
      <c r="AT450" s="216" t="s">
        <v>74</v>
      </c>
      <c r="AU450" s="216" t="s">
        <v>83</v>
      </c>
      <c r="AY450" s="215" t="s">
        <v>158</v>
      </c>
      <c r="BK450" s="217">
        <f>SUM(BK451:BK456)</f>
        <v>0</v>
      </c>
    </row>
    <row r="451" s="2" customFormat="1" ht="24.15" customHeight="1">
      <c r="A451" s="39"/>
      <c r="B451" s="40"/>
      <c r="C451" s="220" t="s">
        <v>578</v>
      </c>
      <c r="D451" s="220" t="s">
        <v>160</v>
      </c>
      <c r="E451" s="221" t="s">
        <v>692</v>
      </c>
      <c r="F451" s="222" t="s">
        <v>693</v>
      </c>
      <c r="G451" s="223" t="s">
        <v>357</v>
      </c>
      <c r="H451" s="224">
        <v>1</v>
      </c>
      <c r="I451" s="225"/>
      <c r="J451" s="224">
        <f>ROUND(I451*H451,2)</f>
        <v>0</v>
      </c>
      <c r="K451" s="226"/>
      <c r="L451" s="45"/>
      <c r="M451" s="227" t="s">
        <v>1</v>
      </c>
      <c r="N451" s="228" t="s">
        <v>40</v>
      </c>
      <c r="O451" s="92"/>
      <c r="P451" s="229">
        <f>O451*H451</f>
        <v>0</v>
      </c>
      <c r="Q451" s="229">
        <v>0</v>
      </c>
      <c r="R451" s="229">
        <f>Q451*H451</f>
        <v>0</v>
      </c>
      <c r="S451" s="229">
        <v>0.13800000000000001</v>
      </c>
      <c r="T451" s="230">
        <f>S451*H451</f>
        <v>0.13800000000000001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164</v>
      </c>
      <c r="AT451" s="231" t="s">
        <v>160</v>
      </c>
      <c r="AU451" s="231" t="s">
        <v>85</v>
      </c>
      <c r="AY451" s="18" t="s">
        <v>158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83</v>
      </c>
      <c r="BK451" s="232">
        <f>ROUND(I451*H451,2)</f>
        <v>0</v>
      </c>
      <c r="BL451" s="18" t="s">
        <v>164</v>
      </c>
      <c r="BM451" s="231" t="s">
        <v>694</v>
      </c>
    </row>
    <row r="452" s="13" customFormat="1">
      <c r="A452" s="13"/>
      <c r="B452" s="233"/>
      <c r="C452" s="234"/>
      <c r="D452" s="235" t="s">
        <v>170</v>
      </c>
      <c r="E452" s="236" t="s">
        <v>1</v>
      </c>
      <c r="F452" s="237" t="s">
        <v>670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170</v>
      </c>
      <c r="AU452" s="243" t="s">
        <v>85</v>
      </c>
      <c r="AV452" s="13" t="s">
        <v>83</v>
      </c>
      <c r="AW452" s="13" t="s">
        <v>31</v>
      </c>
      <c r="AX452" s="13" t="s">
        <v>75</v>
      </c>
      <c r="AY452" s="243" t="s">
        <v>158</v>
      </c>
    </row>
    <row r="453" s="14" customFormat="1">
      <c r="A453" s="14"/>
      <c r="B453" s="244"/>
      <c r="C453" s="245"/>
      <c r="D453" s="235" t="s">
        <v>170</v>
      </c>
      <c r="E453" s="246" t="s">
        <v>1</v>
      </c>
      <c r="F453" s="247" t="s">
        <v>671</v>
      </c>
      <c r="G453" s="245"/>
      <c r="H453" s="248">
        <v>1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170</v>
      </c>
      <c r="AU453" s="254" t="s">
        <v>85</v>
      </c>
      <c r="AV453" s="14" t="s">
        <v>85</v>
      </c>
      <c r="AW453" s="14" t="s">
        <v>31</v>
      </c>
      <c r="AX453" s="14" t="s">
        <v>83</v>
      </c>
      <c r="AY453" s="254" t="s">
        <v>158</v>
      </c>
    </row>
    <row r="454" s="2" customFormat="1" ht="24.15" customHeight="1">
      <c r="A454" s="39"/>
      <c r="B454" s="40"/>
      <c r="C454" s="220" t="s">
        <v>695</v>
      </c>
      <c r="D454" s="220" t="s">
        <v>160</v>
      </c>
      <c r="E454" s="221" t="s">
        <v>696</v>
      </c>
      <c r="F454" s="222" t="s">
        <v>697</v>
      </c>
      <c r="G454" s="223" t="s">
        <v>168</v>
      </c>
      <c r="H454" s="224">
        <v>0.71999999999999997</v>
      </c>
      <c r="I454" s="225"/>
      <c r="J454" s="224">
        <f>ROUND(I454*H454,2)</f>
        <v>0</v>
      </c>
      <c r="K454" s="226"/>
      <c r="L454" s="45"/>
      <c r="M454" s="227" t="s">
        <v>1</v>
      </c>
      <c r="N454" s="228" t="s">
        <v>40</v>
      </c>
      <c r="O454" s="92"/>
      <c r="P454" s="229">
        <f>O454*H454</f>
        <v>0</v>
      </c>
      <c r="Q454" s="229">
        <v>0</v>
      </c>
      <c r="R454" s="229">
        <f>Q454*H454</f>
        <v>0</v>
      </c>
      <c r="S454" s="229">
        <v>1.8</v>
      </c>
      <c r="T454" s="230">
        <f>S454*H454</f>
        <v>1.296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1" t="s">
        <v>164</v>
      </c>
      <c r="AT454" s="231" t="s">
        <v>160</v>
      </c>
      <c r="AU454" s="231" t="s">
        <v>85</v>
      </c>
      <c r="AY454" s="18" t="s">
        <v>158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8" t="s">
        <v>83</v>
      </c>
      <c r="BK454" s="232">
        <f>ROUND(I454*H454,2)</f>
        <v>0</v>
      </c>
      <c r="BL454" s="18" t="s">
        <v>164</v>
      </c>
      <c r="BM454" s="231" t="s">
        <v>698</v>
      </c>
    </row>
    <row r="455" s="13" customFormat="1">
      <c r="A455" s="13"/>
      <c r="B455" s="233"/>
      <c r="C455" s="234"/>
      <c r="D455" s="235" t="s">
        <v>170</v>
      </c>
      <c r="E455" s="236" t="s">
        <v>1</v>
      </c>
      <c r="F455" s="237" t="s">
        <v>699</v>
      </c>
      <c r="G455" s="234"/>
      <c r="H455" s="236" t="s">
        <v>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170</v>
      </c>
      <c r="AU455" s="243" t="s">
        <v>85</v>
      </c>
      <c r="AV455" s="13" t="s">
        <v>83</v>
      </c>
      <c r="AW455" s="13" t="s">
        <v>31</v>
      </c>
      <c r="AX455" s="13" t="s">
        <v>75</v>
      </c>
      <c r="AY455" s="243" t="s">
        <v>158</v>
      </c>
    </row>
    <row r="456" s="14" customFormat="1">
      <c r="A456" s="14"/>
      <c r="B456" s="244"/>
      <c r="C456" s="245"/>
      <c r="D456" s="235" t="s">
        <v>170</v>
      </c>
      <c r="E456" s="246" t="s">
        <v>1</v>
      </c>
      <c r="F456" s="247" t="s">
        <v>700</v>
      </c>
      <c r="G456" s="245"/>
      <c r="H456" s="248">
        <v>0.71999999999999997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170</v>
      </c>
      <c r="AU456" s="254" t="s">
        <v>85</v>
      </c>
      <c r="AV456" s="14" t="s">
        <v>85</v>
      </c>
      <c r="AW456" s="14" t="s">
        <v>31</v>
      </c>
      <c r="AX456" s="14" t="s">
        <v>83</v>
      </c>
      <c r="AY456" s="254" t="s">
        <v>158</v>
      </c>
    </row>
    <row r="457" s="12" customFormat="1" ht="22.8" customHeight="1">
      <c r="A457" s="12"/>
      <c r="B457" s="204"/>
      <c r="C457" s="205"/>
      <c r="D457" s="206" t="s">
        <v>74</v>
      </c>
      <c r="E457" s="218" t="s">
        <v>701</v>
      </c>
      <c r="F457" s="218" t="s">
        <v>702</v>
      </c>
      <c r="G457" s="205"/>
      <c r="H457" s="205"/>
      <c r="I457" s="208"/>
      <c r="J457" s="219">
        <f>BK457</f>
        <v>0</v>
      </c>
      <c r="K457" s="205"/>
      <c r="L457" s="210"/>
      <c r="M457" s="211"/>
      <c r="N457" s="212"/>
      <c r="O457" s="212"/>
      <c r="P457" s="213">
        <f>SUM(P458:P463)</f>
        <v>0</v>
      </c>
      <c r="Q457" s="212"/>
      <c r="R457" s="213">
        <f>SUM(R458:R463)</f>
        <v>0</v>
      </c>
      <c r="S457" s="212"/>
      <c r="T457" s="214">
        <f>SUM(T458:T463)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15" t="s">
        <v>83</v>
      </c>
      <c r="AT457" s="216" t="s">
        <v>74</v>
      </c>
      <c r="AU457" s="216" t="s">
        <v>83</v>
      </c>
      <c r="AY457" s="215" t="s">
        <v>158</v>
      </c>
      <c r="BK457" s="217">
        <f>SUM(BK458:BK463)</f>
        <v>0</v>
      </c>
    </row>
    <row r="458" s="2" customFormat="1" ht="33" customHeight="1">
      <c r="A458" s="39"/>
      <c r="B458" s="40"/>
      <c r="C458" s="220" t="s">
        <v>601</v>
      </c>
      <c r="D458" s="220" t="s">
        <v>160</v>
      </c>
      <c r="E458" s="221" t="s">
        <v>703</v>
      </c>
      <c r="F458" s="222" t="s">
        <v>704</v>
      </c>
      <c r="G458" s="223" t="s">
        <v>220</v>
      </c>
      <c r="H458" s="224">
        <v>12.039999999999999</v>
      </c>
      <c r="I458" s="225"/>
      <c r="J458" s="224">
        <f>ROUND(I458*H458,2)</f>
        <v>0</v>
      </c>
      <c r="K458" s="226"/>
      <c r="L458" s="45"/>
      <c r="M458" s="227" t="s">
        <v>1</v>
      </c>
      <c r="N458" s="228" t="s">
        <v>40</v>
      </c>
      <c r="O458" s="92"/>
      <c r="P458" s="229">
        <f>O458*H458</f>
        <v>0</v>
      </c>
      <c r="Q458" s="229">
        <v>0</v>
      </c>
      <c r="R458" s="229">
        <f>Q458*H458</f>
        <v>0</v>
      </c>
      <c r="S458" s="229">
        <v>0</v>
      </c>
      <c r="T458" s="230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1" t="s">
        <v>164</v>
      </c>
      <c r="AT458" s="231" t="s">
        <v>160</v>
      </c>
      <c r="AU458" s="231" t="s">
        <v>85</v>
      </c>
      <c r="AY458" s="18" t="s">
        <v>158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8" t="s">
        <v>83</v>
      </c>
      <c r="BK458" s="232">
        <f>ROUND(I458*H458,2)</f>
        <v>0</v>
      </c>
      <c r="BL458" s="18" t="s">
        <v>164</v>
      </c>
      <c r="BM458" s="231" t="s">
        <v>705</v>
      </c>
    </row>
    <row r="459" s="2" customFormat="1" ht="24.15" customHeight="1">
      <c r="A459" s="39"/>
      <c r="B459" s="40"/>
      <c r="C459" s="220" t="s">
        <v>607</v>
      </c>
      <c r="D459" s="220" t="s">
        <v>160</v>
      </c>
      <c r="E459" s="221" t="s">
        <v>706</v>
      </c>
      <c r="F459" s="222" t="s">
        <v>707</v>
      </c>
      <c r="G459" s="223" t="s">
        <v>220</v>
      </c>
      <c r="H459" s="224">
        <v>12.039999999999999</v>
      </c>
      <c r="I459" s="225"/>
      <c r="J459" s="224">
        <f>ROUND(I459*H459,2)</f>
        <v>0</v>
      </c>
      <c r="K459" s="226"/>
      <c r="L459" s="45"/>
      <c r="M459" s="227" t="s">
        <v>1</v>
      </c>
      <c r="N459" s="228" t="s">
        <v>40</v>
      </c>
      <c r="O459" s="92"/>
      <c r="P459" s="229">
        <f>O459*H459</f>
        <v>0</v>
      </c>
      <c r="Q459" s="229">
        <v>0</v>
      </c>
      <c r="R459" s="229">
        <f>Q459*H459</f>
        <v>0</v>
      </c>
      <c r="S459" s="229">
        <v>0</v>
      </c>
      <c r="T459" s="23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1" t="s">
        <v>164</v>
      </c>
      <c r="AT459" s="231" t="s">
        <v>160</v>
      </c>
      <c r="AU459" s="231" t="s">
        <v>85</v>
      </c>
      <c r="AY459" s="18" t="s">
        <v>158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8" t="s">
        <v>83</v>
      </c>
      <c r="BK459" s="232">
        <f>ROUND(I459*H459,2)</f>
        <v>0</v>
      </c>
      <c r="BL459" s="18" t="s">
        <v>164</v>
      </c>
      <c r="BM459" s="231" t="s">
        <v>708</v>
      </c>
    </row>
    <row r="460" s="2" customFormat="1" ht="24.15" customHeight="1">
      <c r="A460" s="39"/>
      <c r="B460" s="40"/>
      <c r="C460" s="220" t="s">
        <v>633</v>
      </c>
      <c r="D460" s="220" t="s">
        <v>160</v>
      </c>
      <c r="E460" s="221" t="s">
        <v>709</v>
      </c>
      <c r="F460" s="222" t="s">
        <v>710</v>
      </c>
      <c r="G460" s="223" t="s">
        <v>220</v>
      </c>
      <c r="H460" s="224">
        <v>108.36</v>
      </c>
      <c r="I460" s="225"/>
      <c r="J460" s="224">
        <f>ROUND(I460*H460,2)</f>
        <v>0</v>
      </c>
      <c r="K460" s="226"/>
      <c r="L460" s="45"/>
      <c r="M460" s="227" t="s">
        <v>1</v>
      </c>
      <c r="N460" s="228" t="s">
        <v>40</v>
      </c>
      <c r="O460" s="92"/>
      <c r="P460" s="229">
        <f>O460*H460</f>
        <v>0</v>
      </c>
      <c r="Q460" s="229">
        <v>0</v>
      </c>
      <c r="R460" s="229">
        <f>Q460*H460</f>
        <v>0</v>
      </c>
      <c r="S460" s="229">
        <v>0</v>
      </c>
      <c r="T460" s="230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1" t="s">
        <v>164</v>
      </c>
      <c r="AT460" s="231" t="s">
        <v>160</v>
      </c>
      <c r="AU460" s="231" t="s">
        <v>85</v>
      </c>
      <c r="AY460" s="18" t="s">
        <v>158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8" t="s">
        <v>83</v>
      </c>
      <c r="BK460" s="232">
        <f>ROUND(I460*H460,2)</f>
        <v>0</v>
      </c>
      <c r="BL460" s="18" t="s">
        <v>164</v>
      </c>
      <c r="BM460" s="231" t="s">
        <v>711</v>
      </c>
    </row>
    <row r="461" s="13" customFormat="1">
      <c r="A461" s="13"/>
      <c r="B461" s="233"/>
      <c r="C461" s="234"/>
      <c r="D461" s="235" t="s">
        <v>170</v>
      </c>
      <c r="E461" s="236" t="s">
        <v>1</v>
      </c>
      <c r="F461" s="237" t="s">
        <v>712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170</v>
      </c>
      <c r="AU461" s="243" t="s">
        <v>85</v>
      </c>
      <c r="AV461" s="13" t="s">
        <v>83</v>
      </c>
      <c r="AW461" s="13" t="s">
        <v>31</v>
      </c>
      <c r="AX461" s="13" t="s">
        <v>75</v>
      </c>
      <c r="AY461" s="243" t="s">
        <v>158</v>
      </c>
    </row>
    <row r="462" s="14" customFormat="1">
      <c r="A462" s="14"/>
      <c r="B462" s="244"/>
      <c r="C462" s="245"/>
      <c r="D462" s="235" t="s">
        <v>170</v>
      </c>
      <c r="E462" s="246" t="s">
        <v>1</v>
      </c>
      <c r="F462" s="247" t="s">
        <v>713</v>
      </c>
      <c r="G462" s="245"/>
      <c r="H462" s="248">
        <v>108.36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170</v>
      </c>
      <c r="AU462" s="254" t="s">
        <v>85</v>
      </c>
      <c r="AV462" s="14" t="s">
        <v>85</v>
      </c>
      <c r="AW462" s="14" t="s">
        <v>31</v>
      </c>
      <c r="AX462" s="14" t="s">
        <v>83</v>
      </c>
      <c r="AY462" s="254" t="s">
        <v>158</v>
      </c>
    </row>
    <row r="463" s="2" customFormat="1" ht="44.25" customHeight="1">
      <c r="A463" s="39"/>
      <c r="B463" s="40"/>
      <c r="C463" s="220" t="s">
        <v>652</v>
      </c>
      <c r="D463" s="220" t="s">
        <v>160</v>
      </c>
      <c r="E463" s="221" t="s">
        <v>714</v>
      </c>
      <c r="F463" s="222" t="s">
        <v>715</v>
      </c>
      <c r="G463" s="223" t="s">
        <v>220</v>
      </c>
      <c r="H463" s="224">
        <v>12.039999999999999</v>
      </c>
      <c r="I463" s="225"/>
      <c r="J463" s="224">
        <f>ROUND(I463*H463,2)</f>
        <v>0</v>
      </c>
      <c r="K463" s="226"/>
      <c r="L463" s="45"/>
      <c r="M463" s="227" t="s">
        <v>1</v>
      </c>
      <c r="N463" s="228" t="s">
        <v>40</v>
      </c>
      <c r="O463" s="92"/>
      <c r="P463" s="229">
        <f>O463*H463</f>
        <v>0</v>
      </c>
      <c r="Q463" s="229">
        <v>0</v>
      </c>
      <c r="R463" s="229">
        <f>Q463*H463</f>
        <v>0</v>
      </c>
      <c r="S463" s="229">
        <v>0</v>
      </c>
      <c r="T463" s="23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1" t="s">
        <v>164</v>
      </c>
      <c r="AT463" s="231" t="s">
        <v>160</v>
      </c>
      <c r="AU463" s="231" t="s">
        <v>85</v>
      </c>
      <c r="AY463" s="18" t="s">
        <v>158</v>
      </c>
      <c r="BE463" s="232">
        <f>IF(N463="základní",J463,0)</f>
        <v>0</v>
      </c>
      <c r="BF463" s="232">
        <f>IF(N463="snížená",J463,0)</f>
        <v>0</v>
      </c>
      <c r="BG463" s="232">
        <f>IF(N463="zákl. přenesená",J463,0)</f>
        <v>0</v>
      </c>
      <c r="BH463" s="232">
        <f>IF(N463="sníž. přenesená",J463,0)</f>
        <v>0</v>
      </c>
      <c r="BI463" s="232">
        <f>IF(N463="nulová",J463,0)</f>
        <v>0</v>
      </c>
      <c r="BJ463" s="18" t="s">
        <v>83</v>
      </c>
      <c r="BK463" s="232">
        <f>ROUND(I463*H463,2)</f>
        <v>0</v>
      </c>
      <c r="BL463" s="18" t="s">
        <v>164</v>
      </c>
      <c r="BM463" s="231" t="s">
        <v>716</v>
      </c>
    </row>
    <row r="464" s="12" customFormat="1" ht="22.8" customHeight="1">
      <c r="A464" s="12"/>
      <c r="B464" s="204"/>
      <c r="C464" s="205"/>
      <c r="D464" s="206" t="s">
        <v>74</v>
      </c>
      <c r="E464" s="218" t="s">
        <v>717</v>
      </c>
      <c r="F464" s="218" t="s">
        <v>718</v>
      </c>
      <c r="G464" s="205"/>
      <c r="H464" s="205"/>
      <c r="I464" s="208"/>
      <c r="J464" s="219">
        <f>BK464</f>
        <v>0</v>
      </c>
      <c r="K464" s="205"/>
      <c r="L464" s="210"/>
      <c r="M464" s="211"/>
      <c r="N464" s="212"/>
      <c r="O464" s="212"/>
      <c r="P464" s="213">
        <f>P465</f>
        <v>0</v>
      </c>
      <c r="Q464" s="212"/>
      <c r="R464" s="213">
        <f>R465</f>
        <v>0</v>
      </c>
      <c r="S464" s="212"/>
      <c r="T464" s="214">
        <f>T465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5" t="s">
        <v>83</v>
      </c>
      <c r="AT464" s="216" t="s">
        <v>74</v>
      </c>
      <c r="AU464" s="216" t="s">
        <v>83</v>
      </c>
      <c r="AY464" s="215" t="s">
        <v>158</v>
      </c>
      <c r="BK464" s="217">
        <f>BK465</f>
        <v>0</v>
      </c>
    </row>
    <row r="465" s="2" customFormat="1" ht="16.5" customHeight="1">
      <c r="A465" s="39"/>
      <c r="B465" s="40"/>
      <c r="C465" s="220" t="s">
        <v>690</v>
      </c>
      <c r="D465" s="220" t="s">
        <v>160</v>
      </c>
      <c r="E465" s="221" t="s">
        <v>719</v>
      </c>
      <c r="F465" s="222" t="s">
        <v>720</v>
      </c>
      <c r="G465" s="223" t="s">
        <v>220</v>
      </c>
      <c r="H465" s="224">
        <v>82.890000000000001</v>
      </c>
      <c r="I465" s="225"/>
      <c r="J465" s="224">
        <f>ROUND(I465*H465,2)</f>
        <v>0</v>
      </c>
      <c r="K465" s="226"/>
      <c r="L465" s="45"/>
      <c r="M465" s="227" t="s">
        <v>1</v>
      </c>
      <c r="N465" s="228" t="s">
        <v>40</v>
      </c>
      <c r="O465" s="92"/>
      <c r="P465" s="229">
        <f>O465*H465</f>
        <v>0</v>
      </c>
      <c r="Q465" s="229">
        <v>0</v>
      </c>
      <c r="R465" s="229">
        <f>Q465*H465</f>
        <v>0</v>
      </c>
      <c r="S465" s="229">
        <v>0</v>
      </c>
      <c r="T465" s="23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1" t="s">
        <v>164</v>
      </c>
      <c r="AT465" s="231" t="s">
        <v>160</v>
      </c>
      <c r="AU465" s="231" t="s">
        <v>85</v>
      </c>
      <c r="AY465" s="18" t="s">
        <v>158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8" t="s">
        <v>83</v>
      </c>
      <c r="BK465" s="232">
        <f>ROUND(I465*H465,2)</f>
        <v>0</v>
      </c>
      <c r="BL465" s="18" t="s">
        <v>164</v>
      </c>
      <c r="BM465" s="231" t="s">
        <v>721</v>
      </c>
    </row>
    <row r="466" s="12" customFormat="1" ht="22.8" customHeight="1">
      <c r="A466" s="12"/>
      <c r="B466" s="204"/>
      <c r="C466" s="205"/>
      <c r="D466" s="206" t="s">
        <v>74</v>
      </c>
      <c r="E466" s="218" t="s">
        <v>722</v>
      </c>
      <c r="F466" s="218" t="s">
        <v>723</v>
      </c>
      <c r="G466" s="205"/>
      <c r="H466" s="205"/>
      <c r="I466" s="208"/>
      <c r="J466" s="219">
        <f>BK466</f>
        <v>0</v>
      </c>
      <c r="K466" s="205"/>
      <c r="L466" s="210"/>
      <c r="M466" s="211"/>
      <c r="N466" s="212"/>
      <c r="O466" s="212"/>
      <c r="P466" s="213">
        <f>SUM(P467:P505)</f>
        <v>0</v>
      </c>
      <c r="Q466" s="212"/>
      <c r="R466" s="213">
        <f>SUM(R467:R505)</f>
        <v>0.0014299999999999999</v>
      </c>
      <c r="S466" s="212"/>
      <c r="T466" s="214">
        <f>SUM(T467:T505)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5" t="s">
        <v>83</v>
      </c>
      <c r="AT466" s="216" t="s">
        <v>74</v>
      </c>
      <c r="AU466" s="216" t="s">
        <v>83</v>
      </c>
      <c r="AY466" s="215" t="s">
        <v>158</v>
      </c>
      <c r="BK466" s="217">
        <f>SUM(BK467:BK505)</f>
        <v>0</v>
      </c>
    </row>
    <row r="467" s="2" customFormat="1" ht="33" customHeight="1">
      <c r="A467" s="39"/>
      <c r="B467" s="40"/>
      <c r="C467" s="220" t="s">
        <v>724</v>
      </c>
      <c r="D467" s="220" t="s">
        <v>160</v>
      </c>
      <c r="E467" s="221" t="s">
        <v>725</v>
      </c>
      <c r="F467" s="222" t="s">
        <v>726</v>
      </c>
      <c r="G467" s="223" t="s">
        <v>168</v>
      </c>
      <c r="H467" s="224">
        <v>12.5</v>
      </c>
      <c r="I467" s="225"/>
      <c r="J467" s="224">
        <f>ROUND(I467*H467,2)</f>
        <v>0</v>
      </c>
      <c r="K467" s="226"/>
      <c r="L467" s="45"/>
      <c r="M467" s="227" t="s">
        <v>1</v>
      </c>
      <c r="N467" s="228" t="s">
        <v>40</v>
      </c>
      <c r="O467" s="92"/>
      <c r="P467" s="229">
        <f>O467*H467</f>
        <v>0</v>
      </c>
      <c r="Q467" s="229">
        <v>0</v>
      </c>
      <c r="R467" s="229">
        <f>Q467*H467</f>
        <v>0</v>
      </c>
      <c r="S467" s="229">
        <v>0</v>
      </c>
      <c r="T467" s="23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1" t="s">
        <v>164</v>
      </c>
      <c r="AT467" s="231" t="s">
        <v>160</v>
      </c>
      <c r="AU467" s="231" t="s">
        <v>85</v>
      </c>
      <c r="AY467" s="18" t="s">
        <v>158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8" t="s">
        <v>83</v>
      </c>
      <c r="BK467" s="232">
        <f>ROUND(I467*H467,2)</f>
        <v>0</v>
      </c>
      <c r="BL467" s="18" t="s">
        <v>164</v>
      </c>
      <c r="BM467" s="231" t="s">
        <v>727</v>
      </c>
    </row>
    <row r="468" s="13" customFormat="1">
      <c r="A468" s="13"/>
      <c r="B468" s="233"/>
      <c r="C468" s="234"/>
      <c r="D468" s="235" t="s">
        <v>170</v>
      </c>
      <c r="E468" s="236" t="s">
        <v>1</v>
      </c>
      <c r="F468" s="237" t="s">
        <v>728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170</v>
      </c>
      <c r="AU468" s="243" t="s">
        <v>85</v>
      </c>
      <c r="AV468" s="13" t="s">
        <v>83</v>
      </c>
      <c r="AW468" s="13" t="s">
        <v>31</v>
      </c>
      <c r="AX468" s="13" t="s">
        <v>75</v>
      </c>
      <c r="AY468" s="243" t="s">
        <v>158</v>
      </c>
    </row>
    <row r="469" s="13" customFormat="1">
      <c r="A469" s="13"/>
      <c r="B469" s="233"/>
      <c r="C469" s="234"/>
      <c r="D469" s="235" t="s">
        <v>170</v>
      </c>
      <c r="E469" s="236" t="s">
        <v>1</v>
      </c>
      <c r="F469" s="237" t="s">
        <v>729</v>
      </c>
      <c r="G469" s="234"/>
      <c r="H469" s="236" t="s">
        <v>1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170</v>
      </c>
      <c r="AU469" s="243" t="s">
        <v>85</v>
      </c>
      <c r="AV469" s="13" t="s">
        <v>83</v>
      </c>
      <c r="AW469" s="13" t="s">
        <v>31</v>
      </c>
      <c r="AX469" s="13" t="s">
        <v>75</v>
      </c>
      <c r="AY469" s="243" t="s">
        <v>158</v>
      </c>
    </row>
    <row r="470" s="14" customFormat="1">
      <c r="A470" s="14"/>
      <c r="B470" s="244"/>
      <c r="C470" s="245"/>
      <c r="D470" s="235" t="s">
        <v>170</v>
      </c>
      <c r="E470" s="246" t="s">
        <v>1</v>
      </c>
      <c r="F470" s="247" t="s">
        <v>730</v>
      </c>
      <c r="G470" s="245"/>
      <c r="H470" s="248">
        <v>12.5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170</v>
      </c>
      <c r="AU470" s="254" t="s">
        <v>85</v>
      </c>
      <c r="AV470" s="14" t="s">
        <v>85</v>
      </c>
      <c r="AW470" s="14" t="s">
        <v>31</v>
      </c>
      <c r="AX470" s="14" t="s">
        <v>83</v>
      </c>
      <c r="AY470" s="254" t="s">
        <v>158</v>
      </c>
    </row>
    <row r="471" s="2" customFormat="1" ht="21.75" customHeight="1">
      <c r="A471" s="39"/>
      <c r="B471" s="40"/>
      <c r="C471" s="220" t="s">
        <v>731</v>
      </c>
      <c r="D471" s="220" t="s">
        <v>160</v>
      </c>
      <c r="E471" s="221" t="s">
        <v>732</v>
      </c>
      <c r="F471" s="222" t="s">
        <v>733</v>
      </c>
      <c r="G471" s="223" t="s">
        <v>163</v>
      </c>
      <c r="H471" s="224">
        <v>1</v>
      </c>
      <c r="I471" s="225"/>
      <c r="J471" s="224">
        <f>ROUND(I471*H471,2)</f>
        <v>0</v>
      </c>
      <c r="K471" s="226"/>
      <c r="L471" s="45"/>
      <c r="M471" s="227" t="s">
        <v>1</v>
      </c>
      <c r="N471" s="228" t="s">
        <v>40</v>
      </c>
      <c r="O471" s="92"/>
      <c r="P471" s="229">
        <f>O471*H471</f>
        <v>0</v>
      </c>
      <c r="Q471" s="229">
        <v>0</v>
      </c>
      <c r="R471" s="229">
        <f>Q471*H471</f>
        <v>0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164</v>
      </c>
      <c r="AT471" s="231" t="s">
        <v>160</v>
      </c>
      <c r="AU471" s="231" t="s">
        <v>85</v>
      </c>
      <c r="AY471" s="18" t="s">
        <v>158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83</v>
      </c>
      <c r="BK471" s="232">
        <f>ROUND(I471*H471,2)</f>
        <v>0</v>
      </c>
      <c r="BL471" s="18" t="s">
        <v>164</v>
      </c>
      <c r="BM471" s="231" t="s">
        <v>734</v>
      </c>
    </row>
    <row r="472" s="2" customFormat="1" ht="24.15" customHeight="1">
      <c r="A472" s="39"/>
      <c r="B472" s="40"/>
      <c r="C472" s="220" t="s">
        <v>735</v>
      </c>
      <c r="D472" s="220" t="s">
        <v>160</v>
      </c>
      <c r="E472" s="221" t="s">
        <v>736</v>
      </c>
      <c r="F472" s="222" t="s">
        <v>737</v>
      </c>
      <c r="G472" s="223" t="s">
        <v>168</v>
      </c>
      <c r="H472" s="224">
        <v>1.1000000000000001</v>
      </c>
      <c r="I472" s="225"/>
      <c r="J472" s="224">
        <f>ROUND(I472*H472,2)</f>
        <v>0</v>
      </c>
      <c r="K472" s="226"/>
      <c r="L472" s="45"/>
      <c r="M472" s="227" t="s">
        <v>1</v>
      </c>
      <c r="N472" s="228" t="s">
        <v>40</v>
      </c>
      <c r="O472" s="92"/>
      <c r="P472" s="229">
        <f>O472*H472</f>
        <v>0</v>
      </c>
      <c r="Q472" s="229">
        <v>0</v>
      </c>
      <c r="R472" s="229">
        <f>Q472*H472</f>
        <v>0</v>
      </c>
      <c r="S472" s="229">
        <v>0</v>
      </c>
      <c r="T472" s="230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1" t="s">
        <v>164</v>
      </c>
      <c r="AT472" s="231" t="s">
        <v>160</v>
      </c>
      <c r="AU472" s="231" t="s">
        <v>85</v>
      </c>
      <c r="AY472" s="18" t="s">
        <v>158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8" t="s">
        <v>83</v>
      </c>
      <c r="BK472" s="232">
        <f>ROUND(I472*H472,2)</f>
        <v>0</v>
      </c>
      <c r="BL472" s="18" t="s">
        <v>164</v>
      </c>
      <c r="BM472" s="231" t="s">
        <v>738</v>
      </c>
    </row>
    <row r="473" s="13" customFormat="1">
      <c r="A473" s="13"/>
      <c r="B473" s="233"/>
      <c r="C473" s="234"/>
      <c r="D473" s="235" t="s">
        <v>170</v>
      </c>
      <c r="E473" s="236" t="s">
        <v>1</v>
      </c>
      <c r="F473" s="237" t="s">
        <v>739</v>
      </c>
      <c r="G473" s="234"/>
      <c r="H473" s="236" t="s">
        <v>1</v>
      </c>
      <c r="I473" s="238"/>
      <c r="J473" s="234"/>
      <c r="K473" s="234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170</v>
      </c>
      <c r="AU473" s="243" t="s">
        <v>85</v>
      </c>
      <c r="AV473" s="13" t="s">
        <v>83</v>
      </c>
      <c r="AW473" s="13" t="s">
        <v>31</v>
      </c>
      <c r="AX473" s="13" t="s">
        <v>75</v>
      </c>
      <c r="AY473" s="243" t="s">
        <v>158</v>
      </c>
    </row>
    <row r="474" s="14" customFormat="1">
      <c r="A474" s="14"/>
      <c r="B474" s="244"/>
      <c r="C474" s="245"/>
      <c r="D474" s="235" t="s">
        <v>170</v>
      </c>
      <c r="E474" s="246" t="s">
        <v>1</v>
      </c>
      <c r="F474" s="247" t="s">
        <v>740</v>
      </c>
      <c r="G474" s="245"/>
      <c r="H474" s="248">
        <v>1.1000000000000001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170</v>
      </c>
      <c r="AU474" s="254" t="s">
        <v>85</v>
      </c>
      <c r="AV474" s="14" t="s">
        <v>85</v>
      </c>
      <c r="AW474" s="14" t="s">
        <v>31</v>
      </c>
      <c r="AX474" s="14" t="s">
        <v>83</v>
      </c>
      <c r="AY474" s="254" t="s">
        <v>158</v>
      </c>
    </row>
    <row r="475" s="2" customFormat="1" ht="24.15" customHeight="1">
      <c r="A475" s="39"/>
      <c r="B475" s="40"/>
      <c r="C475" s="220" t="s">
        <v>741</v>
      </c>
      <c r="D475" s="220" t="s">
        <v>160</v>
      </c>
      <c r="E475" s="221" t="s">
        <v>742</v>
      </c>
      <c r="F475" s="222" t="s">
        <v>743</v>
      </c>
      <c r="G475" s="223" t="s">
        <v>168</v>
      </c>
      <c r="H475" s="224">
        <v>5.5</v>
      </c>
      <c r="I475" s="225"/>
      <c r="J475" s="224">
        <f>ROUND(I475*H475,2)</f>
        <v>0</v>
      </c>
      <c r="K475" s="226"/>
      <c r="L475" s="45"/>
      <c r="M475" s="227" t="s">
        <v>1</v>
      </c>
      <c r="N475" s="228" t="s">
        <v>40</v>
      </c>
      <c r="O475" s="92"/>
      <c r="P475" s="229">
        <f>O475*H475</f>
        <v>0</v>
      </c>
      <c r="Q475" s="229">
        <v>0</v>
      </c>
      <c r="R475" s="229">
        <f>Q475*H475</f>
        <v>0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164</v>
      </c>
      <c r="AT475" s="231" t="s">
        <v>160</v>
      </c>
      <c r="AU475" s="231" t="s">
        <v>85</v>
      </c>
      <c r="AY475" s="18" t="s">
        <v>158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83</v>
      </c>
      <c r="BK475" s="232">
        <f>ROUND(I475*H475,2)</f>
        <v>0</v>
      </c>
      <c r="BL475" s="18" t="s">
        <v>164</v>
      </c>
      <c r="BM475" s="231" t="s">
        <v>744</v>
      </c>
    </row>
    <row r="476" s="13" customFormat="1">
      <c r="A476" s="13"/>
      <c r="B476" s="233"/>
      <c r="C476" s="234"/>
      <c r="D476" s="235" t="s">
        <v>170</v>
      </c>
      <c r="E476" s="236" t="s">
        <v>1</v>
      </c>
      <c r="F476" s="237" t="s">
        <v>745</v>
      </c>
      <c r="G476" s="234"/>
      <c r="H476" s="236" t="s">
        <v>1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170</v>
      </c>
      <c r="AU476" s="243" t="s">
        <v>85</v>
      </c>
      <c r="AV476" s="13" t="s">
        <v>83</v>
      </c>
      <c r="AW476" s="13" t="s">
        <v>31</v>
      </c>
      <c r="AX476" s="13" t="s">
        <v>75</v>
      </c>
      <c r="AY476" s="243" t="s">
        <v>158</v>
      </c>
    </row>
    <row r="477" s="14" customFormat="1">
      <c r="A477" s="14"/>
      <c r="B477" s="244"/>
      <c r="C477" s="245"/>
      <c r="D477" s="235" t="s">
        <v>170</v>
      </c>
      <c r="E477" s="246" t="s">
        <v>1</v>
      </c>
      <c r="F477" s="247" t="s">
        <v>746</v>
      </c>
      <c r="G477" s="245"/>
      <c r="H477" s="248">
        <v>5.5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170</v>
      </c>
      <c r="AU477" s="254" t="s">
        <v>85</v>
      </c>
      <c r="AV477" s="14" t="s">
        <v>85</v>
      </c>
      <c r="AW477" s="14" t="s">
        <v>31</v>
      </c>
      <c r="AX477" s="14" t="s">
        <v>83</v>
      </c>
      <c r="AY477" s="254" t="s">
        <v>158</v>
      </c>
    </row>
    <row r="478" s="2" customFormat="1" ht="16.5" customHeight="1">
      <c r="A478" s="39"/>
      <c r="B478" s="40"/>
      <c r="C478" s="266" t="s">
        <v>747</v>
      </c>
      <c r="D478" s="266" t="s">
        <v>243</v>
      </c>
      <c r="E478" s="267" t="s">
        <v>748</v>
      </c>
      <c r="F478" s="268" t="s">
        <v>749</v>
      </c>
      <c r="G478" s="269" t="s">
        <v>220</v>
      </c>
      <c r="H478" s="270">
        <v>11</v>
      </c>
      <c r="I478" s="271"/>
      <c r="J478" s="270">
        <f>ROUND(I478*H478,2)</f>
        <v>0</v>
      </c>
      <c r="K478" s="272"/>
      <c r="L478" s="273"/>
      <c r="M478" s="274" t="s">
        <v>1</v>
      </c>
      <c r="N478" s="275" t="s">
        <v>40</v>
      </c>
      <c r="O478" s="92"/>
      <c r="P478" s="229">
        <f>O478*H478</f>
        <v>0</v>
      </c>
      <c r="Q478" s="229">
        <v>0</v>
      </c>
      <c r="R478" s="229">
        <f>Q478*H478</f>
        <v>0</v>
      </c>
      <c r="S478" s="229">
        <v>0</v>
      </c>
      <c r="T478" s="230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1" t="s">
        <v>203</v>
      </c>
      <c r="AT478" s="231" t="s">
        <v>243</v>
      </c>
      <c r="AU478" s="231" t="s">
        <v>85</v>
      </c>
      <c r="AY478" s="18" t="s">
        <v>158</v>
      </c>
      <c r="BE478" s="232">
        <f>IF(N478="základní",J478,0)</f>
        <v>0</v>
      </c>
      <c r="BF478" s="232">
        <f>IF(N478="snížená",J478,0)</f>
        <v>0</v>
      </c>
      <c r="BG478" s="232">
        <f>IF(N478="zákl. přenesená",J478,0)</f>
        <v>0</v>
      </c>
      <c r="BH478" s="232">
        <f>IF(N478="sníž. přenesená",J478,0)</f>
        <v>0</v>
      </c>
      <c r="BI478" s="232">
        <f>IF(N478="nulová",J478,0)</f>
        <v>0</v>
      </c>
      <c r="BJ478" s="18" t="s">
        <v>83</v>
      </c>
      <c r="BK478" s="232">
        <f>ROUND(I478*H478,2)</f>
        <v>0</v>
      </c>
      <c r="BL478" s="18" t="s">
        <v>164</v>
      </c>
      <c r="BM478" s="231" t="s">
        <v>750</v>
      </c>
    </row>
    <row r="479" s="13" customFormat="1">
      <c r="A479" s="13"/>
      <c r="B479" s="233"/>
      <c r="C479" s="234"/>
      <c r="D479" s="235" t="s">
        <v>170</v>
      </c>
      <c r="E479" s="236" t="s">
        <v>1</v>
      </c>
      <c r="F479" s="237" t="s">
        <v>751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170</v>
      </c>
      <c r="AU479" s="243" t="s">
        <v>85</v>
      </c>
      <c r="AV479" s="13" t="s">
        <v>83</v>
      </c>
      <c r="AW479" s="13" t="s">
        <v>31</v>
      </c>
      <c r="AX479" s="13" t="s">
        <v>75</v>
      </c>
      <c r="AY479" s="243" t="s">
        <v>158</v>
      </c>
    </row>
    <row r="480" s="14" customFormat="1">
      <c r="A480" s="14"/>
      <c r="B480" s="244"/>
      <c r="C480" s="245"/>
      <c r="D480" s="235" t="s">
        <v>170</v>
      </c>
      <c r="E480" s="246" t="s">
        <v>1</v>
      </c>
      <c r="F480" s="247" t="s">
        <v>752</v>
      </c>
      <c r="G480" s="245"/>
      <c r="H480" s="248">
        <v>11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170</v>
      </c>
      <c r="AU480" s="254" t="s">
        <v>85</v>
      </c>
      <c r="AV480" s="14" t="s">
        <v>85</v>
      </c>
      <c r="AW480" s="14" t="s">
        <v>31</v>
      </c>
      <c r="AX480" s="14" t="s">
        <v>83</v>
      </c>
      <c r="AY480" s="254" t="s">
        <v>158</v>
      </c>
    </row>
    <row r="481" s="2" customFormat="1" ht="24.15" customHeight="1">
      <c r="A481" s="39"/>
      <c r="B481" s="40"/>
      <c r="C481" s="220" t="s">
        <v>753</v>
      </c>
      <c r="D481" s="220" t="s">
        <v>160</v>
      </c>
      <c r="E481" s="221" t="s">
        <v>189</v>
      </c>
      <c r="F481" s="222" t="s">
        <v>190</v>
      </c>
      <c r="G481" s="223" t="s">
        <v>168</v>
      </c>
      <c r="H481" s="224">
        <v>5.9000000000000004</v>
      </c>
      <c r="I481" s="225"/>
      <c r="J481" s="224">
        <f>ROUND(I481*H481,2)</f>
        <v>0</v>
      </c>
      <c r="K481" s="226"/>
      <c r="L481" s="45"/>
      <c r="M481" s="227" t="s">
        <v>1</v>
      </c>
      <c r="N481" s="228" t="s">
        <v>40</v>
      </c>
      <c r="O481" s="92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164</v>
      </c>
      <c r="AT481" s="231" t="s">
        <v>160</v>
      </c>
      <c r="AU481" s="231" t="s">
        <v>85</v>
      </c>
      <c r="AY481" s="18" t="s">
        <v>158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83</v>
      </c>
      <c r="BK481" s="232">
        <f>ROUND(I481*H481,2)</f>
        <v>0</v>
      </c>
      <c r="BL481" s="18" t="s">
        <v>164</v>
      </c>
      <c r="BM481" s="231" t="s">
        <v>754</v>
      </c>
    </row>
    <row r="482" s="13" customFormat="1">
      <c r="A482" s="13"/>
      <c r="B482" s="233"/>
      <c r="C482" s="234"/>
      <c r="D482" s="235" t="s">
        <v>170</v>
      </c>
      <c r="E482" s="236" t="s">
        <v>1</v>
      </c>
      <c r="F482" s="237" t="s">
        <v>755</v>
      </c>
      <c r="G482" s="234"/>
      <c r="H482" s="236" t="s">
        <v>1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170</v>
      </c>
      <c r="AU482" s="243" t="s">
        <v>85</v>
      </c>
      <c r="AV482" s="13" t="s">
        <v>83</v>
      </c>
      <c r="AW482" s="13" t="s">
        <v>31</v>
      </c>
      <c r="AX482" s="13" t="s">
        <v>75</v>
      </c>
      <c r="AY482" s="243" t="s">
        <v>158</v>
      </c>
    </row>
    <row r="483" s="13" customFormat="1">
      <c r="A483" s="13"/>
      <c r="B483" s="233"/>
      <c r="C483" s="234"/>
      <c r="D483" s="235" t="s">
        <v>170</v>
      </c>
      <c r="E483" s="236" t="s">
        <v>1</v>
      </c>
      <c r="F483" s="237" t="s">
        <v>756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170</v>
      </c>
      <c r="AU483" s="243" t="s">
        <v>85</v>
      </c>
      <c r="AV483" s="13" t="s">
        <v>83</v>
      </c>
      <c r="AW483" s="13" t="s">
        <v>31</v>
      </c>
      <c r="AX483" s="13" t="s">
        <v>75</v>
      </c>
      <c r="AY483" s="243" t="s">
        <v>158</v>
      </c>
    </row>
    <row r="484" s="14" customFormat="1">
      <c r="A484" s="14"/>
      <c r="B484" s="244"/>
      <c r="C484" s="245"/>
      <c r="D484" s="235" t="s">
        <v>170</v>
      </c>
      <c r="E484" s="246" t="s">
        <v>1</v>
      </c>
      <c r="F484" s="247" t="s">
        <v>757</v>
      </c>
      <c r="G484" s="245"/>
      <c r="H484" s="248">
        <v>12.5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4" t="s">
        <v>170</v>
      </c>
      <c r="AU484" s="254" t="s">
        <v>85</v>
      </c>
      <c r="AV484" s="14" t="s">
        <v>85</v>
      </c>
      <c r="AW484" s="14" t="s">
        <v>31</v>
      </c>
      <c r="AX484" s="14" t="s">
        <v>75</v>
      </c>
      <c r="AY484" s="254" t="s">
        <v>158</v>
      </c>
    </row>
    <row r="485" s="13" customFormat="1">
      <c r="A485" s="13"/>
      <c r="B485" s="233"/>
      <c r="C485" s="234"/>
      <c r="D485" s="235" t="s">
        <v>170</v>
      </c>
      <c r="E485" s="236" t="s">
        <v>1</v>
      </c>
      <c r="F485" s="237" t="s">
        <v>758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170</v>
      </c>
      <c r="AU485" s="243" t="s">
        <v>85</v>
      </c>
      <c r="AV485" s="13" t="s">
        <v>83</v>
      </c>
      <c r="AW485" s="13" t="s">
        <v>31</v>
      </c>
      <c r="AX485" s="13" t="s">
        <v>75</v>
      </c>
      <c r="AY485" s="243" t="s">
        <v>158</v>
      </c>
    </row>
    <row r="486" s="14" customFormat="1">
      <c r="A486" s="14"/>
      <c r="B486" s="244"/>
      <c r="C486" s="245"/>
      <c r="D486" s="235" t="s">
        <v>170</v>
      </c>
      <c r="E486" s="246" t="s">
        <v>1</v>
      </c>
      <c r="F486" s="247" t="s">
        <v>759</v>
      </c>
      <c r="G486" s="245"/>
      <c r="H486" s="248">
        <v>-6.5999999999999996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170</v>
      </c>
      <c r="AU486" s="254" t="s">
        <v>85</v>
      </c>
      <c r="AV486" s="14" t="s">
        <v>85</v>
      </c>
      <c r="AW486" s="14" t="s">
        <v>31</v>
      </c>
      <c r="AX486" s="14" t="s">
        <v>75</v>
      </c>
      <c r="AY486" s="254" t="s">
        <v>158</v>
      </c>
    </row>
    <row r="487" s="15" customFormat="1">
      <c r="A487" s="15"/>
      <c r="B487" s="255"/>
      <c r="C487" s="256"/>
      <c r="D487" s="235" t="s">
        <v>170</v>
      </c>
      <c r="E487" s="257" t="s">
        <v>1</v>
      </c>
      <c r="F487" s="258" t="s">
        <v>176</v>
      </c>
      <c r="G487" s="256"/>
      <c r="H487" s="259">
        <v>5.9000000000000004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170</v>
      </c>
      <c r="AU487" s="265" t="s">
        <v>85</v>
      </c>
      <c r="AV487" s="15" t="s">
        <v>164</v>
      </c>
      <c r="AW487" s="15" t="s">
        <v>31</v>
      </c>
      <c r="AX487" s="15" t="s">
        <v>83</v>
      </c>
      <c r="AY487" s="265" t="s">
        <v>158</v>
      </c>
    </row>
    <row r="488" s="2" customFormat="1" ht="24.15" customHeight="1">
      <c r="A488" s="39"/>
      <c r="B488" s="40"/>
      <c r="C488" s="220" t="s">
        <v>760</v>
      </c>
      <c r="D488" s="220" t="s">
        <v>160</v>
      </c>
      <c r="E488" s="221" t="s">
        <v>761</v>
      </c>
      <c r="F488" s="222" t="s">
        <v>762</v>
      </c>
      <c r="G488" s="223" t="s">
        <v>168</v>
      </c>
      <c r="H488" s="224">
        <v>12.5</v>
      </c>
      <c r="I488" s="225"/>
      <c r="J488" s="224">
        <f>ROUND(I488*H488,2)</f>
        <v>0</v>
      </c>
      <c r="K488" s="226"/>
      <c r="L488" s="45"/>
      <c r="M488" s="227" t="s">
        <v>1</v>
      </c>
      <c r="N488" s="228" t="s">
        <v>40</v>
      </c>
      <c r="O488" s="92"/>
      <c r="P488" s="229">
        <f>O488*H488</f>
        <v>0</v>
      </c>
      <c r="Q488" s="229">
        <v>0</v>
      </c>
      <c r="R488" s="229">
        <f>Q488*H488</f>
        <v>0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164</v>
      </c>
      <c r="AT488" s="231" t="s">
        <v>160</v>
      </c>
      <c r="AU488" s="231" t="s">
        <v>85</v>
      </c>
      <c r="AY488" s="18" t="s">
        <v>158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83</v>
      </c>
      <c r="BK488" s="232">
        <f>ROUND(I488*H488,2)</f>
        <v>0</v>
      </c>
      <c r="BL488" s="18" t="s">
        <v>164</v>
      </c>
      <c r="BM488" s="231" t="s">
        <v>763</v>
      </c>
    </row>
    <row r="489" s="13" customFormat="1">
      <c r="A489" s="13"/>
      <c r="B489" s="233"/>
      <c r="C489" s="234"/>
      <c r="D489" s="235" t="s">
        <v>170</v>
      </c>
      <c r="E489" s="236" t="s">
        <v>1</v>
      </c>
      <c r="F489" s="237" t="s">
        <v>764</v>
      </c>
      <c r="G489" s="234"/>
      <c r="H489" s="236" t="s">
        <v>1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170</v>
      </c>
      <c r="AU489" s="243" t="s">
        <v>85</v>
      </c>
      <c r="AV489" s="13" t="s">
        <v>83</v>
      </c>
      <c r="AW489" s="13" t="s">
        <v>31</v>
      </c>
      <c r="AX489" s="13" t="s">
        <v>75</v>
      </c>
      <c r="AY489" s="243" t="s">
        <v>158</v>
      </c>
    </row>
    <row r="490" s="14" customFormat="1">
      <c r="A490" s="14"/>
      <c r="B490" s="244"/>
      <c r="C490" s="245"/>
      <c r="D490" s="235" t="s">
        <v>170</v>
      </c>
      <c r="E490" s="246" t="s">
        <v>1</v>
      </c>
      <c r="F490" s="247" t="s">
        <v>757</v>
      </c>
      <c r="G490" s="245"/>
      <c r="H490" s="248">
        <v>12.5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170</v>
      </c>
      <c r="AU490" s="254" t="s">
        <v>85</v>
      </c>
      <c r="AV490" s="14" t="s">
        <v>85</v>
      </c>
      <c r="AW490" s="14" t="s">
        <v>31</v>
      </c>
      <c r="AX490" s="14" t="s">
        <v>83</v>
      </c>
      <c r="AY490" s="254" t="s">
        <v>158</v>
      </c>
    </row>
    <row r="491" s="2" customFormat="1" ht="37.8" customHeight="1">
      <c r="A491" s="39"/>
      <c r="B491" s="40"/>
      <c r="C491" s="220" t="s">
        <v>765</v>
      </c>
      <c r="D491" s="220" t="s">
        <v>160</v>
      </c>
      <c r="E491" s="221" t="s">
        <v>208</v>
      </c>
      <c r="F491" s="222" t="s">
        <v>209</v>
      </c>
      <c r="G491" s="223" t="s">
        <v>168</v>
      </c>
      <c r="H491" s="224">
        <v>6.5999999999999996</v>
      </c>
      <c r="I491" s="225"/>
      <c r="J491" s="224">
        <f>ROUND(I491*H491,2)</f>
        <v>0</v>
      </c>
      <c r="K491" s="226"/>
      <c r="L491" s="45"/>
      <c r="M491" s="227" t="s">
        <v>1</v>
      </c>
      <c r="N491" s="228" t="s">
        <v>40</v>
      </c>
      <c r="O491" s="92"/>
      <c r="P491" s="229">
        <f>O491*H491</f>
        <v>0</v>
      </c>
      <c r="Q491" s="229">
        <v>0</v>
      </c>
      <c r="R491" s="229">
        <f>Q491*H491</f>
        <v>0</v>
      </c>
      <c r="S491" s="229">
        <v>0</v>
      </c>
      <c r="T491" s="23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1" t="s">
        <v>164</v>
      </c>
      <c r="AT491" s="231" t="s">
        <v>160</v>
      </c>
      <c r="AU491" s="231" t="s">
        <v>85</v>
      </c>
      <c r="AY491" s="18" t="s">
        <v>158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8" t="s">
        <v>83</v>
      </c>
      <c r="BK491" s="232">
        <f>ROUND(I491*H491,2)</f>
        <v>0</v>
      </c>
      <c r="BL491" s="18" t="s">
        <v>164</v>
      </c>
      <c r="BM491" s="231" t="s">
        <v>766</v>
      </c>
    </row>
    <row r="492" s="13" customFormat="1">
      <c r="A492" s="13"/>
      <c r="B492" s="233"/>
      <c r="C492" s="234"/>
      <c r="D492" s="235" t="s">
        <v>170</v>
      </c>
      <c r="E492" s="236" t="s">
        <v>1</v>
      </c>
      <c r="F492" s="237" t="s">
        <v>211</v>
      </c>
      <c r="G492" s="234"/>
      <c r="H492" s="236" t="s">
        <v>1</v>
      </c>
      <c r="I492" s="238"/>
      <c r="J492" s="234"/>
      <c r="K492" s="234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170</v>
      </c>
      <c r="AU492" s="243" t="s">
        <v>85</v>
      </c>
      <c r="AV492" s="13" t="s">
        <v>83</v>
      </c>
      <c r="AW492" s="13" t="s">
        <v>31</v>
      </c>
      <c r="AX492" s="13" t="s">
        <v>75</v>
      </c>
      <c r="AY492" s="243" t="s">
        <v>158</v>
      </c>
    </row>
    <row r="493" s="14" customFormat="1">
      <c r="A493" s="14"/>
      <c r="B493" s="244"/>
      <c r="C493" s="245"/>
      <c r="D493" s="235" t="s">
        <v>170</v>
      </c>
      <c r="E493" s="246" t="s">
        <v>1</v>
      </c>
      <c r="F493" s="247" t="s">
        <v>767</v>
      </c>
      <c r="G493" s="245"/>
      <c r="H493" s="248">
        <v>6.5999999999999996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4" t="s">
        <v>170</v>
      </c>
      <c r="AU493" s="254" t="s">
        <v>85</v>
      </c>
      <c r="AV493" s="14" t="s">
        <v>85</v>
      </c>
      <c r="AW493" s="14" t="s">
        <v>31</v>
      </c>
      <c r="AX493" s="14" t="s">
        <v>83</v>
      </c>
      <c r="AY493" s="254" t="s">
        <v>158</v>
      </c>
    </row>
    <row r="494" s="2" customFormat="1" ht="16.5" customHeight="1">
      <c r="A494" s="39"/>
      <c r="B494" s="40"/>
      <c r="C494" s="220" t="s">
        <v>768</v>
      </c>
      <c r="D494" s="220" t="s">
        <v>160</v>
      </c>
      <c r="E494" s="221" t="s">
        <v>214</v>
      </c>
      <c r="F494" s="222" t="s">
        <v>215</v>
      </c>
      <c r="G494" s="223" t="s">
        <v>168</v>
      </c>
      <c r="H494" s="224">
        <v>6.5999999999999996</v>
      </c>
      <c r="I494" s="225"/>
      <c r="J494" s="224">
        <f>ROUND(I494*H494,2)</f>
        <v>0</v>
      </c>
      <c r="K494" s="226"/>
      <c r="L494" s="45"/>
      <c r="M494" s="227" t="s">
        <v>1</v>
      </c>
      <c r="N494" s="228" t="s">
        <v>40</v>
      </c>
      <c r="O494" s="92"/>
      <c r="P494" s="229">
        <f>O494*H494</f>
        <v>0</v>
      </c>
      <c r="Q494" s="229">
        <v>0</v>
      </c>
      <c r="R494" s="229">
        <f>Q494*H494</f>
        <v>0</v>
      </c>
      <c r="S494" s="229">
        <v>0</v>
      </c>
      <c r="T494" s="230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1" t="s">
        <v>164</v>
      </c>
      <c r="AT494" s="231" t="s">
        <v>160</v>
      </c>
      <c r="AU494" s="231" t="s">
        <v>85</v>
      </c>
      <c r="AY494" s="18" t="s">
        <v>158</v>
      </c>
      <c r="BE494" s="232">
        <f>IF(N494="základní",J494,0)</f>
        <v>0</v>
      </c>
      <c r="BF494" s="232">
        <f>IF(N494="snížená",J494,0)</f>
        <v>0</v>
      </c>
      <c r="BG494" s="232">
        <f>IF(N494="zákl. přenesená",J494,0)</f>
        <v>0</v>
      </c>
      <c r="BH494" s="232">
        <f>IF(N494="sníž. přenesená",J494,0)</f>
        <v>0</v>
      </c>
      <c r="BI494" s="232">
        <f>IF(N494="nulová",J494,0)</f>
        <v>0</v>
      </c>
      <c r="BJ494" s="18" t="s">
        <v>83</v>
      </c>
      <c r="BK494" s="232">
        <f>ROUND(I494*H494,2)</f>
        <v>0</v>
      </c>
      <c r="BL494" s="18" t="s">
        <v>164</v>
      </c>
      <c r="BM494" s="231" t="s">
        <v>769</v>
      </c>
    </row>
    <row r="495" s="2" customFormat="1" ht="33" customHeight="1">
      <c r="A495" s="39"/>
      <c r="B495" s="40"/>
      <c r="C495" s="220" t="s">
        <v>770</v>
      </c>
      <c r="D495" s="220" t="s">
        <v>160</v>
      </c>
      <c r="E495" s="221" t="s">
        <v>218</v>
      </c>
      <c r="F495" s="222" t="s">
        <v>219</v>
      </c>
      <c r="G495" s="223" t="s">
        <v>220</v>
      </c>
      <c r="H495" s="224">
        <v>13.199999999999999</v>
      </c>
      <c r="I495" s="225"/>
      <c r="J495" s="224">
        <f>ROUND(I495*H495,2)</f>
        <v>0</v>
      </c>
      <c r="K495" s="226"/>
      <c r="L495" s="45"/>
      <c r="M495" s="227" t="s">
        <v>1</v>
      </c>
      <c r="N495" s="228" t="s">
        <v>40</v>
      </c>
      <c r="O495" s="92"/>
      <c r="P495" s="229">
        <f>O495*H495</f>
        <v>0</v>
      </c>
      <c r="Q495" s="229">
        <v>0</v>
      </c>
      <c r="R495" s="229">
        <f>Q495*H495</f>
        <v>0</v>
      </c>
      <c r="S495" s="229">
        <v>0</v>
      </c>
      <c r="T495" s="23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1" t="s">
        <v>164</v>
      </c>
      <c r="AT495" s="231" t="s">
        <v>160</v>
      </c>
      <c r="AU495" s="231" t="s">
        <v>85</v>
      </c>
      <c r="AY495" s="18" t="s">
        <v>158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8" t="s">
        <v>83</v>
      </c>
      <c r="BK495" s="232">
        <f>ROUND(I495*H495,2)</f>
        <v>0</v>
      </c>
      <c r="BL495" s="18" t="s">
        <v>164</v>
      </c>
      <c r="BM495" s="231" t="s">
        <v>771</v>
      </c>
    </row>
    <row r="496" s="14" customFormat="1">
      <c r="A496" s="14"/>
      <c r="B496" s="244"/>
      <c r="C496" s="245"/>
      <c r="D496" s="235" t="s">
        <v>170</v>
      </c>
      <c r="E496" s="246" t="s">
        <v>1</v>
      </c>
      <c r="F496" s="247" t="s">
        <v>772</v>
      </c>
      <c r="G496" s="245"/>
      <c r="H496" s="248">
        <v>13.199999999999999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170</v>
      </c>
      <c r="AU496" s="254" t="s">
        <v>85</v>
      </c>
      <c r="AV496" s="14" t="s">
        <v>85</v>
      </c>
      <c r="AW496" s="14" t="s">
        <v>31</v>
      </c>
      <c r="AX496" s="14" t="s">
        <v>83</v>
      </c>
      <c r="AY496" s="254" t="s">
        <v>158</v>
      </c>
    </row>
    <row r="497" s="2" customFormat="1" ht="37.8" customHeight="1">
      <c r="A497" s="39"/>
      <c r="B497" s="40"/>
      <c r="C497" s="220" t="s">
        <v>773</v>
      </c>
      <c r="D497" s="220" t="s">
        <v>160</v>
      </c>
      <c r="E497" s="221" t="s">
        <v>774</v>
      </c>
      <c r="F497" s="222" t="s">
        <v>775</v>
      </c>
      <c r="G497" s="223" t="s">
        <v>168</v>
      </c>
      <c r="H497" s="224">
        <v>6.5999999999999996</v>
      </c>
      <c r="I497" s="225"/>
      <c r="J497" s="224">
        <f>ROUND(I497*H497,2)</f>
        <v>0</v>
      </c>
      <c r="K497" s="226"/>
      <c r="L497" s="45"/>
      <c r="M497" s="227" t="s">
        <v>1</v>
      </c>
      <c r="N497" s="228" t="s">
        <v>40</v>
      </c>
      <c r="O497" s="92"/>
      <c r="P497" s="229">
        <f>O497*H497</f>
        <v>0</v>
      </c>
      <c r="Q497" s="229">
        <v>0</v>
      </c>
      <c r="R497" s="229">
        <f>Q497*H497</f>
        <v>0</v>
      </c>
      <c r="S497" s="229">
        <v>0</v>
      </c>
      <c r="T497" s="23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1" t="s">
        <v>164</v>
      </c>
      <c r="AT497" s="231" t="s">
        <v>160</v>
      </c>
      <c r="AU497" s="231" t="s">
        <v>85</v>
      </c>
      <c r="AY497" s="18" t="s">
        <v>158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8" t="s">
        <v>83</v>
      </c>
      <c r="BK497" s="232">
        <f>ROUND(I497*H497,2)</f>
        <v>0</v>
      </c>
      <c r="BL497" s="18" t="s">
        <v>164</v>
      </c>
      <c r="BM497" s="231" t="s">
        <v>776</v>
      </c>
    </row>
    <row r="498" s="13" customFormat="1">
      <c r="A498" s="13"/>
      <c r="B498" s="233"/>
      <c r="C498" s="234"/>
      <c r="D498" s="235" t="s">
        <v>170</v>
      </c>
      <c r="E498" s="236" t="s">
        <v>1</v>
      </c>
      <c r="F498" s="237" t="s">
        <v>777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170</v>
      </c>
      <c r="AU498" s="243" t="s">
        <v>85</v>
      </c>
      <c r="AV498" s="13" t="s">
        <v>83</v>
      </c>
      <c r="AW498" s="13" t="s">
        <v>31</v>
      </c>
      <c r="AX498" s="13" t="s">
        <v>75</v>
      </c>
      <c r="AY498" s="243" t="s">
        <v>158</v>
      </c>
    </row>
    <row r="499" s="13" customFormat="1">
      <c r="A499" s="13"/>
      <c r="B499" s="233"/>
      <c r="C499" s="234"/>
      <c r="D499" s="235" t="s">
        <v>170</v>
      </c>
      <c r="E499" s="236" t="s">
        <v>1</v>
      </c>
      <c r="F499" s="237" t="s">
        <v>778</v>
      </c>
      <c r="G499" s="234"/>
      <c r="H499" s="236" t="s">
        <v>1</v>
      </c>
      <c r="I499" s="238"/>
      <c r="J499" s="234"/>
      <c r="K499" s="234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170</v>
      </c>
      <c r="AU499" s="243" t="s">
        <v>85</v>
      </c>
      <c r="AV499" s="13" t="s">
        <v>83</v>
      </c>
      <c r="AW499" s="13" t="s">
        <v>31</v>
      </c>
      <c r="AX499" s="13" t="s">
        <v>75</v>
      </c>
      <c r="AY499" s="243" t="s">
        <v>158</v>
      </c>
    </row>
    <row r="500" s="13" customFormat="1">
      <c r="A500" s="13"/>
      <c r="B500" s="233"/>
      <c r="C500" s="234"/>
      <c r="D500" s="235" t="s">
        <v>170</v>
      </c>
      <c r="E500" s="236" t="s">
        <v>1</v>
      </c>
      <c r="F500" s="237" t="s">
        <v>779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170</v>
      </c>
      <c r="AU500" s="243" t="s">
        <v>85</v>
      </c>
      <c r="AV500" s="13" t="s">
        <v>83</v>
      </c>
      <c r="AW500" s="13" t="s">
        <v>31</v>
      </c>
      <c r="AX500" s="13" t="s">
        <v>75</v>
      </c>
      <c r="AY500" s="243" t="s">
        <v>158</v>
      </c>
    </row>
    <row r="501" s="13" customFormat="1">
      <c r="A501" s="13"/>
      <c r="B501" s="233"/>
      <c r="C501" s="234"/>
      <c r="D501" s="235" t="s">
        <v>170</v>
      </c>
      <c r="E501" s="236" t="s">
        <v>1</v>
      </c>
      <c r="F501" s="237" t="s">
        <v>780</v>
      </c>
      <c r="G501" s="234"/>
      <c r="H501" s="236" t="s">
        <v>1</v>
      </c>
      <c r="I501" s="238"/>
      <c r="J501" s="234"/>
      <c r="K501" s="234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170</v>
      </c>
      <c r="AU501" s="243" t="s">
        <v>85</v>
      </c>
      <c r="AV501" s="13" t="s">
        <v>83</v>
      </c>
      <c r="AW501" s="13" t="s">
        <v>31</v>
      </c>
      <c r="AX501" s="13" t="s">
        <v>75</v>
      </c>
      <c r="AY501" s="243" t="s">
        <v>158</v>
      </c>
    </row>
    <row r="502" s="14" customFormat="1">
      <c r="A502" s="14"/>
      <c r="B502" s="244"/>
      <c r="C502" s="245"/>
      <c r="D502" s="235" t="s">
        <v>170</v>
      </c>
      <c r="E502" s="246" t="s">
        <v>1</v>
      </c>
      <c r="F502" s="247" t="s">
        <v>781</v>
      </c>
      <c r="G502" s="245"/>
      <c r="H502" s="248">
        <v>6.5999999999999996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4" t="s">
        <v>170</v>
      </c>
      <c r="AU502" s="254" t="s">
        <v>85</v>
      </c>
      <c r="AV502" s="14" t="s">
        <v>85</v>
      </c>
      <c r="AW502" s="14" t="s">
        <v>31</v>
      </c>
      <c r="AX502" s="14" t="s">
        <v>83</v>
      </c>
      <c r="AY502" s="254" t="s">
        <v>158</v>
      </c>
    </row>
    <row r="503" s="2" customFormat="1" ht="24.15" customHeight="1">
      <c r="A503" s="39"/>
      <c r="B503" s="40"/>
      <c r="C503" s="220" t="s">
        <v>782</v>
      </c>
      <c r="D503" s="220" t="s">
        <v>160</v>
      </c>
      <c r="E503" s="221" t="s">
        <v>783</v>
      </c>
      <c r="F503" s="222" t="s">
        <v>784</v>
      </c>
      <c r="G503" s="223" t="s">
        <v>274</v>
      </c>
      <c r="H503" s="224">
        <v>11</v>
      </c>
      <c r="I503" s="225"/>
      <c r="J503" s="224">
        <f>ROUND(I503*H503,2)</f>
        <v>0</v>
      </c>
      <c r="K503" s="226"/>
      <c r="L503" s="45"/>
      <c r="M503" s="227" t="s">
        <v>1</v>
      </c>
      <c r="N503" s="228" t="s">
        <v>40</v>
      </c>
      <c r="O503" s="92"/>
      <c r="P503" s="229">
        <f>O503*H503</f>
        <v>0</v>
      </c>
      <c r="Q503" s="229">
        <v>0.00012999999999999999</v>
      </c>
      <c r="R503" s="229">
        <f>Q503*H503</f>
        <v>0.0014299999999999999</v>
      </c>
      <c r="S503" s="229">
        <v>0</v>
      </c>
      <c r="T503" s="23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1" t="s">
        <v>164</v>
      </c>
      <c r="AT503" s="231" t="s">
        <v>160</v>
      </c>
      <c r="AU503" s="231" t="s">
        <v>85</v>
      </c>
      <c r="AY503" s="18" t="s">
        <v>158</v>
      </c>
      <c r="BE503" s="232">
        <f>IF(N503="základní",J503,0)</f>
        <v>0</v>
      </c>
      <c r="BF503" s="232">
        <f>IF(N503="snížená",J503,0)</f>
        <v>0</v>
      </c>
      <c r="BG503" s="232">
        <f>IF(N503="zákl. přenesená",J503,0)</f>
        <v>0</v>
      </c>
      <c r="BH503" s="232">
        <f>IF(N503="sníž. přenesená",J503,0)</f>
        <v>0</v>
      </c>
      <c r="BI503" s="232">
        <f>IF(N503="nulová",J503,0)</f>
        <v>0</v>
      </c>
      <c r="BJ503" s="18" t="s">
        <v>83</v>
      </c>
      <c r="BK503" s="232">
        <f>ROUND(I503*H503,2)</f>
        <v>0</v>
      </c>
      <c r="BL503" s="18" t="s">
        <v>164</v>
      </c>
      <c r="BM503" s="231" t="s">
        <v>785</v>
      </c>
    </row>
    <row r="504" s="14" customFormat="1">
      <c r="A504" s="14"/>
      <c r="B504" s="244"/>
      <c r="C504" s="245"/>
      <c r="D504" s="235" t="s">
        <v>170</v>
      </c>
      <c r="E504" s="246" t="s">
        <v>1</v>
      </c>
      <c r="F504" s="247" t="s">
        <v>786</v>
      </c>
      <c r="G504" s="245"/>
      <c r="H504" s="248">
        <v>11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170</v>
      </c>
      <c r="AU504" s="254" t="s">
        <v>85</v>
      </c>
      <c r="AV504" s="14" t="s">
        <v>85</v>
      </c>
      <c r="AW504" s="14" t="s">
        <v>31</v>
      </c>
      <c r="AX504" s="14" t="s">
        <v>83</v>
      </c>
      <c r="AY504" s="254" t="s">
        <v>158</v>
      </c>
    </row>
    <row r="505" s="2" customFormat="1" ht="24.15" customHeight="1">
      <c r="A505" s="39"/>
      <c r="B505" s="40"/>
      <c r="C505" s="220" t="s">
        <v>787</v>
      </c>
      <c r="D505" s="220" t="s">
        <v>160</v>
      </c>
      <c r="E505" s="221" t="s">
        <v>788</v>
      </c>
      <c r="F505" s="222" t="s">
        <v>789</v>
      </c>
      <c r="G505" s="223" t="s">
        <v>243</v>
      </c>
      <c r="H505" s="224">
        <v>11</v>
      </c>
      <c r="I505" s="225"/>
      <c r="J505" s="224">
        <f>ROUND(I505*H505,2)</f>
        <v>0</v>
      </c>
      <c r="K505" s="226"/>
      <c r="L505" s="45"/>
      <c r="M505" s="227" t="s">
        <v>1</v>
      </c>
      <c r="N505" s="228" t="s">
        <v>40</v>
      </c>
      <c r="O505" s="92"/>
      <c r="P505" s="229">
        <f>O505*H505</f>
        <v>0</v>
      </c>
      <c r="Q505" s="229">
        <v>0</v>
      </c>
      <c r="R505" s="229">
        <f>Q505*H505</f>
        <v>0</v>
      </c>
      <c r="S505" s="229">
        <v>0</v>
      </c>
      <c r="T505" s="23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1" t="s">
        <v>164</v>
      </c>
      <c r="AT505" s="231" t="s">
        <v>160</v>
      </c>
      <c r="AU505" s="231" t="s">
        <v>85</v>
      </c>
      <c r="AY505" s="18" t="s">
        <v>158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8" t="s">
        <v>83</v>
      </c>
      <c r="BK505" s="232">
        <f>ROUND(I505*H505,2)</f>
        <v>0</v>
      </c>
      <c r="BL505" s="18" t="s">
        <v>164</v>
      </c>
      <c r="BM505" s="231" t="s">
        <v>790</v>
      </c>
    </row>
    <row r="506" s="12" customFormat="1" ht="22.8" customHeight="1">
      <c r="A506" s="12"/>
      <c r="B506" s="204"/>
      <c r="C506" s="205"/>
      <c r="D506" s="206" t="s">
        <v>74</v>
      </c>
      <c r="E506" s="218" t="s">
        <v>791</v>
      </c>
      <c r="F506" s="218" t="s">
        <v>792</v>
      </c>
      <c r="G506" s="205"/>
      <c r="H506" s="205"/>
      <c r="I506" s="208"/>
      <c r="J506" s="219">
        <f>BK506</f>
        <v>0</v>
      </c>
      <c r="K506" s="205"/>
      <c r="L506" s="210"/>
      <c r="M506" s="211"/>
      <c r="N506" s="212"/>
      <c r="O506" s="212"/>
      <c r="P506" s="213">
        <f>SUM(P507:P536)</f>
        <v>0</v>
      </c>
      <c r="Q506" s="212"/>
      <c r="R506" s="213">
        <f>SUM(R507:R536)</f>
        <v>0.52586999999999995</v>
      </c>
      <c r="S506" s="212"/>
      <c r="T506" s="214">
        <f>SUM(T507:T536)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15" t="s">
        <v>83</v>
      </c>
      <c r="AT506" s="216" t="s">
        <v>74</v>
      </c>
      <c r="AU506" s="216" t="s">
        <v>83</v>
      </c>
      <c r="AY506" s="215" t="s">
        <v>158</v>
      </c>
      <c r="BK506" s="217">
        <f>SUM(BK507:BK536)</f>
        <v>0</v>
      </c>
    </row>
    <row r="507" s="2" customFormat="1" ht="33" customHeight="1">
      <c r="A507" s="39"/>
      <c r="B507" s="40"/>
      <c r="C507" s="220" t="s">
        <v>793</v>
      </c>
      <c r="D507" s="220" t="s">
        <v>160</v>
      </c>
      <c r="E507" s="221" t="s">
        <v>794</v>
      </c>
      <c r="F507" s="222" t="s">
        <v>795</v>
      </c>
      <c r="G507" s="223" t="s">
        <v>274</v>
      </c>
      <c r="H507" s="224">
        <v>12</v>
      </c>
      <c r="I507" s="225"/>
      <c r="J507" s="224">
        <f>ROUND(I507*H507,2)</f>
        <v>0</v>
      </c>
      <c r="K507" s="226"/>
      <c r="L507" s="45"/>
      <c r="M507" s="227" t="s">
        <v>1</v>
      </c>
      <c r="N507" s="228" t="s">
        <v>40</v>
      </c>
      <c r="O507" s="92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1" t="s">
        <v>164</v>
      </c>
      <c r="AT507" s="231" t="s">
        <v>160</v>
      </c>
      <c r="AU507" s="231" t="s">
        <v>85</v>
      </c>
      <c r="AY507" s="18" t="s">
        <v>158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8" t="s">
        <v>83</v>
      </c>
      <c r="BK507" s="232">
        <f>ROUND(I507*H507,2)</f>
        <v>0</v>
      </c>
      <c r="BL507" s="18" t="s">
        <v>164</v>
      </c>
      <c r="BM507" s="231" t="s">
        <v>796</v>
      </c>
    </row>
    <row r="508" s="13" customFormat="1">
      <c r="A508" s="13"/>
      <c r="B508" s="233"/>
      <c r="C508" s="234"/>
      <c r="D508" s="235" t="s">
        <v>170</v>
      </c>
      <c r="E508" s="236" t="s">
        <v>1</v>
      </c>
      <c r="F508" s="237" t="s">
        <v>797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170</v>
      </c>
      <c r="AU508" s="243" t="s">
        <v>85</v>
      </c>
      <c r="AV508" s="13" t="s">
        <v>83</v>
      </c>
      <c r="AW508" s="13" t="s">
        <v>31</v>
      </c>
      <c r="AX508" s="13" t="s">
        <v>75</v>
      </c>
      <c r="AY508" s="243" t="s">
        <v>158</v>
      </c>
    </row>
    <row r="509" s="13" customFormat="1">
      <c r="A509" s="13"/>
      <c r="B509" s="233"/>
      <c r="C509" s="234"/>
      <c r="D509" s="235" t="s">
        <v>170</v>
      </c>
      <c r="E509" s="236" t="s">
        <v>1</v>
      </c>
      <c r="F509" s="237" t="s">
        <v>798</v>
      </c>
      <c r="G509" s="234"/>
      <c r="H509" s="236" t="s">
        <v>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170</v>
      </c>
      <c r="AU509" s="243" t="s">
        <v>85</v>
      </c>
      <c r="AV509" s="13" t="s">
        <v>83</v>
      </c>
      <c r="AW509" s="13" t="s">
        <v>31</v>
      </c>
      <c r="AX509" s="13" t="s">
        <v>75</v>
      </c>
      <c r="AY509" s="243" t="s">
        <v>158</v>
      </c>
    </row>
    <row r="510" s="13" customFormat="1">
      <c r="A510" s="13"/>
      <c r="B510" s="233"/>
      <c r="C510" s="234"/>
      <c r="D510" s="235" t="s">
        <v>170</v>
      </c>
      <c r="E510" s="236" t="s">
        <v>1</v>
      </c>
      <c r="F510" s="237" t="s">
        <v>799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170</v>
      </c>
      <c r="AU510" s="243" t="s">
        <v>85</v>
      </c>
      <c r="AV510" s="13" t="s">
        <v>83</v>
      </c>
      <c r="AW510" s="13" t="s">
        <v>31</v>
      </c>
      <c r="AX510" s="13" t="s">
        <v>75</v>
      </c>
      <c r="AY510" s="243" t="s">
        <v>158</v>
      </c>
    </row>
    <row r="511" s="14" customFormat="1">
      <c r="A511" s="14"/>
      <c r="B511" s="244"/>
      <c r="C511" s="245"/>
      <c r="D511" s="235" t="s">
        <v>170</v>
      </c>
      <c r="E511" s="246" t="s">
        <v>1</v>
      </c>
      <c r="F511" s="247" t="s">
        <v>8</v>
      </c>
      <c r="G511" s="245"/>
      <c r="H511" s="248">
        <v>12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170</v>
      </c>
      <c r="AU511" s="254" t="s">
        <v>85</v>
      </c>
      <c r="AV511" s="14" t="s">
        <v>85</v>
      </c>
      <c r="AW511" s="14" t="s">
        <v>31</v>
      </c>
      <c r="AX511" s="14" t="s">
        <v>83</v>
      </c>
      <c r="AY511" s="254" t="s">
        <v>158</v>
      </c>
    </row>
    <row r="512" s="2" customFormat="1" ht="24.15" customHeight="1">
      <c r="A512" s="39"/>
      <c r="B512" s="40"/>
      <c r="C512" s="220" t="s">
        <v>800</v>
      </c>
      <c r="D512" s="220" t="s">
        <v>160</v>
      </c>
      <c r="E512" s="221" t="s">
        <v>801</v>
      </c>
      <c r="F512" s="222" t="s">
        <v>707</v>
      </c>
      <c r="G512" s="223" t="s">
        <v>220</v>
      </c>
      <c r="H512" s="224">
        <v>0.26000000000000001</v>
      </c>
      <c r="I512" s="225"/>
      <c r="J512" s="224">
        <f>ROUND(I512*H512,2)</f>
        <v>0</v>
      </c>
      <c r="K512" s="226"/>
      <c r="L512" s="45"/>
      <c r="M512" s="227" t="s">
        <v>1</v>
      </c>
      <c r="N512" s="228" t="s">
        <v>40</v>
      </c>
      <c r="O512" s="92"/>
      <c r="P512" s="229">
        <f>O512*H512</f>
        <v>0</v>
      </c>
      <c r="Q512" s="229">
        <v>0</v>
      </c>
      <c r="R512" s="229">
        <f>Q512*H512</f>
        <v>0</v>
      </c>
      <c r="S512" s="229">
        <v>0</v>
      </c>
      <c r="T512" s="230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1" t="s">
        <v>164</v>
      </c>
      <c r="AT512" s="231" t="s">
        <v>160</v>
      </c>
      <c r="AU512" s="231" t="s">
        <v>85</v>
      </c>
      <c r="AY512" s="18" t="s">
        <v>158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8" t="s">
        <v>83</v>
      </c>
      <c r="BK512" s="232">
        <f>ROUND(I512*H512,2)</f>
        <v>0</v>
      </c>
      <c r="BL512" s="18" t="s">
        <v>164</v>
      </c>
      <c r="BM512" s="231" t="s">
        <v>802</v>
      </c>
    </row>
    <row r="513" s="13" customFormat="1">
      <c r="A513" s="13"/>
      <c r="B513" s="233"/>
      <c r="C513" s="234"/>
      <c r="D513" s="235" t="s">
        <v>170</v>
      </c>
      <c r="E513" s="236" t="s">
        <v>1</v>
      </c>
      <c r="F513" s="237" t="s">
        <v>803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170</v>
      </c>
      <c r="AU513" s="243" t="s">
        <v>85</v>
      </c>
      <c r="AV513" s="13" t="s">
        <v>83</v>
      </c>
      <c r="AW513" s="13" t="s">
        <v>31</v>
      </c>
      <c r="AX513" s="13" t="s">
        <v>75</v>
      </c>
      <c r="AY513" s="243" t="s">
        <v>158</v>
      </c>
    </row>
    <row r="514" s="13" customFormat="1">
      <c r="A514" s="13"/>
      <c r="B514" s="233"/>
      <c r="C514" s="234"/>
      <c r="D514" s="235" t="s">
        <v>170</v>
      </c>
      <c r="E514" s="236" t="s">
        <v>1</v>
      </c>
      <c r="F514" s="237" t="s">
        <v>804</v>
      </c>
      <c r="G514" s="234"/>
      <c r="H514" s="236" t="s">
        <v>1</v>
      </c>
      <c r="I514" s="238"/>
      <c r="J514" s="234"/>
      <c r="K514" s="234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170</v>
      </c>
      <c r="AU514" s="243" t="s">
        <v>85</v>
      </c>
      <c r="AV514" s="13" t="s">
        <v>83</v>
      </c>
      <c r="AW514" s="13" t="s">
        <v>31</v>
      </c>
      <c r="AX514" s="13" t="s">
        <v>75</v>
      </c>
      <c r="AY514" s="243" t="s">
        <v>158</v>
      </c>
    </row>
    <row r="515" s="13" customFormat="1">
      <c r="A515" s="13"/>
      <c r="B515" s="233"/>
      <c r="C515" s="234"/>
      <c r="D515" s="235" t="s">
        <v>170</v>
      </c>
      <c r="E515" s="236" t="s">
        <v>1</v>
      </c>
      <c r="F515" s="237" t="s">
        <v>805</v>
      </c>
      <c r="G515" s="234"/>
      <c r="H515" s="236" t="s">
        <v>1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170</v>
      </c>
      <c r="AU515" s="243" t="s">
        <v>85</v>
      </c>
      <c r="AV515" s="13" t="s">
        <v>83</v>
      </c>
      <c r="AW515" s="13" t="s">
        <v>31</v>
      </c>
      <c r="AX515" s="13" t="s">
        <v>75</v>
      </c>
      <c r="AY515" s="243" t="s">
        <v>158</v>
      </c>
    </row>
    <row r="516" s="14" customFormat="1">
      <c r="A516" s="14"/>
      <c r="B516" s="244"/>
      <c r="C516" s="245"/>
      <c r="D516" s="235" t="s">
        <v>170</v>
      </c>
      <c r="E516" s="246" t="s">
        <v>1</v>
      </c>
      <c r="F516" s="247" t="s">
        <v>806</v>
      </c>
      <c r="G516" s="245"/>
      <c r="H516" s="248">
        <v>0.26000000000000001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170</v>
      </c>
      <c r="AU516" s="254" t="s">
        <v>85</v>
      </c>
      <c r="AV516" s="14" t="s">
        <v>85</v>
      </c>
      <c r="AW516" s="14" t="s">
        <v>31</v>
      </c>
      <c r="AX516" s="14" t="s">
        <v>83</v>
      </c>
      <c r="AY516" s="254" t="s">
        <v>158</v>
      </c>
    </row>
    <row r="517" s="2" customFormat="1" ht="24.15" customHeight="1">
      <c r="A517" s="39"/>
      <c r="B517" s="40"/>
      <c r="C517" s="220" t="s">
        <v>807</v>
      </c>
      <c r="D517" s="220" t="s">
        <v>160</v>
      </c>
      <c r="E517" s="221" t="s">
        <v>808</v>
      </c>
      <c r="F517" s="222" t="s">
        <v>710</v>
      </c>
      <c r="G517" s="223" t="s">
        <v>220</v>
      </c>
      <c r="H517" s="224">
        <v>2.2999999999999998</v>
      </c>
      <c r="I517" s="225"/>
      <c r="J517" s="224">
        <f>ROUND(I517*H517,2)</f>
        <v>0</v>
      </c>
      <c r="K517" s="226"/>
      <c r="L517" s="45"/>
      <c r="M517" s="227" t="s">
        <v>1</v>
      </c>
      <c r="N517" s="228" t="s">
        <v>40</v>
      </c>
      <c r="O517" s="92"/>
      <c r="P517" s="229">
        <f>O517*H517</f>
        <v>0</v>
      </c>
      <c r="Q517" s="229">
        <v>0</v>
      </c>
      <c r="R517" s="229">
        <f>Q517*H517</f>
        <v>0</v>
      </c>
      <c r="S517" s="229">
        <v>0</v>
      </c>
      <c r="T517" s="23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1" t="s">
        <v>164</v>
      </c>
      <c r="AT517" s="231" t="s">
        <v>160</v>
      </c>
      <c r="AU517" s="231" t="s">
        <v>85</v>
      </c>
      <c r="AY517" s="18" t="s">
        <v>158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8" t="s">
        <v>83</v>
      </c>
      <c r="BK517" s="232">
        <f>ROUND(I517*H517,2)</f>
        <v>0</v>
      </c>
      <c r="BL517" s="18" t="s">
        <v>164</v>
      </c>
      <c r="BM517" s="231" t="s">
        <v>809</v>
      </c>
    </row>
    <row r="518" s="13" customFormat="1">
      <c r="A518" s="13"/>
      <c r="B518" s="233"/>
      <c r="C518" s="234"/>
      <c r="D518" s="235" t="s">
        <v>170</v>
      </c>
      <c r="E518" s="236" t="s">
        <v>1</v>
      </c>
      <c r="F518" s="237" t="s">
        <v>803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170</v>
      </c>
      <c r="AU518" s="243" t="s">
        <v>85</v>
      </c>
      <c r="AV518" s="13" t="s">
        <v>83</v>
      </c>
      <c r="AW518" s="13" t="s">
        <v>31</v>
      </c>
      <c r="AX518" s="13" t="s">
        <v>75</v>
      </c>
      <c r="AY518" s="243" t="s">
        <v>158</v>
      </c>
    </row>
    <row r="519" s="13" customFormat="1">
      <c r="A519" s="13"/>
      <c r="B519" s="233"/>
      <c r="C519" s="234"/>
      <c r="D519" s="235" t="s">
        <v>170</v>
      </c>
      <c r="E519" s="236" t="s">
        <v>1</v>
      </c>
      <c r="F519" s="237" t="s">
        <v>804</v>
      </c>
      <c r="G519" s="234"/>
      <c r="H519" s="236" t="s">
        <v>1</v>
      </c>
      <c r="I519" s="238"/>
      <c r="J519" s="234"/>
      <c r="K519" s="234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170</v>
      </c>
      <c r="AU519" s="243" t="s">
        <v>85</v>
      </c>
      <c r="AV519" s="13" t="s">
        <v>83</v>
      </c>
      <c r="AW519" s="13" t="s">
        <v>31</v>
      </c>
      <c r="AX519" s="13" t="s">
        <v>75</v>
      </c>
      <c r="AY519" s="243" t="s">
        <v>158</v>
      </c>
    </row>
    <row r="520" s="13" customFormat="1">
      <c r="A520" s="13"/>
      <c r="B520" s="233"/>
      <c r="C520" s="234"/>
      <c r="D520" s="235" t="s">
        <v>170</v>
      </c>
      <c r="E520" s="236" t="s">
        <v>1</v>
      </c>
      <c r="F520" s="237" t="s">
        <v>805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170</v>
      </c>
      <c r="AU520" s="243" t="s">
        <v>85</v>
      </c>
      <c r="AV520" s="13" t="s">
        <v>83</v>
      </c>
      <c r="AW520" s="13" t="s">
        <v>31</v>
      </c>
      <c r="AX520" s="13" t="s">
        <v>75</v>
      </c>
      <c r="AY520" s="243" t="s">
        <v>158</v>
      </c>
    </row>
    <row r="521" s="13" customFormat="1">
      <c r="A521" s="13"/>
      <c r="B521" s="233"/>
      <c r="C521" s="234"/>
      <c r="D521" s="235" t="s">
        <v>170</v>
      </c>
      <c r="E521" s="236" t="s">
        <v>1</v>
      </c>
      <c r="F521" s="237" t="s">
        <v>810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170</v>
      </c>
      <c r="AU521" s="243" t="s">
        <v>85</v>
      </c>
      <c r="AV521" s="13" t="s">
        <v>83</v>
      </c>
      <c r="AW521" s="13" t="s">
        <v>31</v>
      </c>
      <c r="AX521" s="13" t="s">
        <v>75</v>
      </c>
      <c r="AY521" s="243" t="s">
        <v>158</v>
      </c>
    </row>
    <row r="522" s="14" customFormat="1">
      <c r="A522" s="14"/>
      <c r="B522" s="244"/>
      <c r="C522" s="245"/>
      <c r="D522" s="235" t="s">
        <v>170</v>
      </c>
      <c r="E522" s="246" t="s">
        <v>1</v>
      </c>
      <c r="F522" s="247" t="s">
        <v>811</v>
      </c>
      <c r="G522" s="245"/>
      <c r="H522" s="248">
        <v>2.2999999999999998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170</v>
      </c>
      <c r="AU522" s="254" t="s">
        <v>85</v>
      </c>
      <c r="AV522" s="14" t="s">
        <v>85</v>
      </c>
      <c r="AW522" s="14" t="s">
        <v>31</v>
      </c>
      <c r="AX522" s="14" t="s">
        <v>83</v>
      </c>
      <c r="AY522" s="254" t="s">
        <v>158</v>
      </c>
    </row>
    <row r="523" s="2" customFormat="1" ht="24.15" customHeight="1">
      <c r="A523" s="39"/>
      <c r="B523" s="40"/>
      <c r="C523" s="220" t="s">
        <v>812</v>
      </c>
      <c r="D523" s="220" t="s">
        <v>160</v>
      </c>
      <c r="E523" s="221" t="s">
        <v>813</v>
      </c>
      <c r="F523" s="222" t="s">
        <v>814</v>
      </c>
      <c r="G523" s="223" t="s">
        <v>357</v>
      </c>
      <c r="H523" s="224">
        <v>3</v>
      </c>
      <c r="I523" s="225"/>
      <c r="J523" s="224">
        <f>ROUND(I523*H523,2)</f>
        <v>0</v>
      </c>
      <c r="K523" s="226"/>
      <c r="L523" s="45"/>
      <c r="M523" s="227" t="s">
        <v>1</v>
      </c>
      <c r="N523" s="228" t="s">
        <v>40</v>
      </c>
      <c r="O523" s="92"/>
      <c r="P523" s="229">
        <f>O523*H523</f>
        <v>0</v>
      </c>
      <c r="Q523" s="229">
        <v>0.17488999999999999</v>
      </c>
      <c r="R523" s="229">
        <f>Q523*H523</f>
        <v>0.52466999999999997</v>
      </c>
      <c r="S523" s="229">
        <v>0</v>
      </c>
      <c r="T523" s="23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1" t="s">
        <v>164</v>
      </c>
      <c r="AT523" s="231" t="s">
        <v>160</v>
      </c>
      <c r="AU523" s="231" t="s">
        <v>85</v>
      </c>
      <c r="AY523" s="18" t="s">
        <v>158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8" t="s">
        <v>83</v>
      </c>
      <c r="BK523" s="232">
        <f>ROUND(I523*H523,2)</f>
        <v>0</v>
      </c>
      <c r="BL523" s="18" t="s">
        <v>164</v>
      </c>
      <c r="BM523" s="231" t="s">
        <v>815</v>
      </c>
    </row>
    <row r="524" s="2" customFormat="1">
      <c r="A524" s="39"/>
      <c r="B524" s="40"/>
      <c r="C524" s="41"/>
      <c r="D524" s="235" t="s">
        <v>816</v>
      </c>
      <c r="E524" s="41"/>
      <c r="F524" s="276" t="s">
        <v>817</v>
      </c>
      <c r="G524" s="41"/>
      <c r="H524" s="41"/>
      <c r="I524" s="277"/>
      <c r="J524" s="41"/>
      <c r="K524" s="41"/>
      <c r="L524" s="45"/>
      <c r="M524" s="278"/>
      <c r="N524" s="279"/>
      <c r="O524" s="92"/>
      <c r="P524" s="92"/>
      <c r="Q524" s="92"/>
      <c r="R524" s="92"/>
      <c r="S524" s="92"/>
      <c r="T524" s="93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816</v>
      </c>
      <c r="AU524" s="18" t="s">
        <v>85</v>
      </c>
    </row>
    <row r="525" s="13" customFormat="1">
      <c r="A525" s="13"/>
      <c r="B525" s="233"/>
      <c r="C525" s="234"/>
      <c r="D525" s="235" t="s">
        <v>170</v>
      </c>
      <c r="E525" s="236" t="s">
        <v>1</v>
      </c>
      <c r="F525" s="237" t="s">
        <v>818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170</v>
      </c>
      <c r="AU525" s="243" t="s">
        <v>85</v>
      </c>
      <c r="AV525" s="13" t="s">
        <v>83</v>
      </c>
      <c r="AW525" s="13" t="s">
        <v>31</v>
      </c>
      <c r="AX525" s="13" t="s">
        <v>75</v>
      </c>
      <c r="AY525" s="243" t="s">
        <v>158</v>
      </c>
    </row>
    <row r="526" s="14" customFormat="1">
      <c r="A526" s="14"/>
      <c r="B526" s="244"/>
      <c r="C526" s="245"/>
      <c r="D526" s="235" t="s">
        <v>170</v>
      </c>
      <c r="E526" s="246" t="s">
        <v>1</v>
      </c>
      <c r="F526" s="247" t="s">
        <v>177</v>
      </c>
      <c r="G526" s="245"/>
      <c r="H526" s="248">
        <v>3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170</v>
      </c>
      <c r="AU526" s="254" t="s">
        <v>85</v>
      </c>
      <c r="AV526" s="14" t="s">
        <v>85</v>
      </c>
      <c r="AW526" s="14" t="s">
        <v>31</v>
      </c>
      <c r="AX526" s="14" t="s">
        <v>83</v>
      </c>
      <c r="AY526" s="254" t="s">
        <v>158</v>
      </c>
    </row>
    <row r="527" s="2" customFormat="1" ht="24.15" customHeight="1">
      <c r="A527" s="39"/>
      <c r="B527" s="40"/>
      <c r="C527" s="220" t="s">
        <v>819</v>
      </c>
      <c r="D527" s="220" t="s">
        <v>160</v>
      </c>
      <c r="E527" s="221" t="s">
        <v>820</v>
      </c>
      <c r="F527" s="222" t="s">
        <v>821</v>
      </c>
      <c r="G527" s="223" t="s">
        <v>357</v>
      </c>
      <c r="H527" s="224">
        <v>1</v>
      </c>
      <c r="I527" s="225"/>
      <c r="J527" s="224">
        <f>ROUND(I527*H527,2)</f>
        <v>0</v>
      </c>
      <c r="K527" s="226"/>
      <c r="L527" s="45"/>
      <c r="M527" s="227" t="s">
        <v>1</v>
      </c>
      <c r="N527" s="228" t="s">
        <v>40</v>
      </c>
      <c r="O527" s="92"/>
      <c r="P527" s="229">
        <f>O527*H527</f>
        <v>0</v>
      </c>
      <c r="Q527" s="229">
        <v>0.0011999999999999999</v>
      </c>
      <c r="R527" s="229">
        <f>Q527*H527</f>
        <v>0.0011999999999999999</v>
      </c>
      <c r="S527" s="229">
        <v>0</v>
      </c>
      <c r="T527" s="230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1" t="s">
        <v>164</v>
      </c>
      <c r="AT527" s="231" t="s">
        <v>160</v>
      </c>
      <c r="AU527" s="231" t="s">
        <v>85</v>
      </c>
      <c r="AY527" s="18" t="s">
        <v>158</v>
      </c>
      <c r="BE527" s="232">
        <f>IF(N527="základní",J527,0)</f>
        <v>0</v>
      </c>
      <c r="BF527" s="232">
        <f>IF(N527="snížená",J527,0)</f>
        <v>0</v>
      </c>
      <c r="BG527" s="232">
        <f>IF(N527="zákl. přenesená",J527,0)</f>
        <v>0</v>
      </c>
      <c r="BH527" s="232">
        <f>IF(N527="sníž. přenesená",J527,0)</f>
        <v>0</v>
      </c>
      <c r="BI527" s="232">
        <f>IF(N527="nulová",J527,0)</f>
        <v>0</v>
      </c>
      <c r="BJ527" s="18" t="s">
        <v>83</v>
      </c>
      <c r="BK527" s="232">
        <f>ROUND(I527*H527,2)</f>
        <v>0</v>
      </c>
      <c r="BL527" s="18" t="s">
        <v>164</v>
      </c>
      <c r="BM527" s="231" t="s">
        <v>822</v>
      </c>
    </row>
    <row r="528" s="13" customFormat="1">
      <c r="A528" s="13"/>
      <c r="B528" s="233"/>
      <c r="C528" s="234"/>
      <c r="D528" s="235" t="s">
        <v>170</v>
      </c>
      <c r="E528" s="236" t="s">
        <v>1</v>
      </c>
      <c r="F528" s="237" t="s">
        <v>823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170</v>
      </c>
      <c r="AU528" s="243" t="s">
        <v>85</v>
      </c>
      <c r="AV528" s="13" t="s">
        <v>83</v>
      </c>
      <c r="AW528" s="13" t="s">
        <v>31</v>
      </c>
      <c r="AX528" s="13" t="s">
        <v>75</v>
      </c>
      <c r="AY528" s="243" t="s">
        <v>158</v>
      </c>
    </row>
    <row r="529" s="14" customFormat="1">
      <c r="A529" s="14"/>
      <c r="B529" s="244"/>
      <c r="C529" s="245"/>
      <c r="D529" s="235" t="s">
        <v>170</v>
      </c>
      <c r="E529" s="246" t="s">
        <v>1</v>
      </c>
      <c r="F529" s="247" t="s">
        <v>83</v>
      </c>
      <c r="G529" s="245"/>
      <c r="H529" s="248">
        <v>1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170</v>
      </c>
      <c r="AU529" s="254" t="s">
        <v>85</v>
      </c>
      <c r="AV529" s="14" t="s">
        <v>85</v>
      </c>
      <c r="AW529" s="14" t="s">
        <v>31</v>
      </c>
      <c r="AX529" s="14" t="s">
        <v>83</v>
      </c>
      <c r="AY529" s="254" t="s">
        <v>158</v>
      </c>
    </row>
    <row r="530" s="2" customFormat="1" ht="24.15" customHeight="1">
      <c r="A530" s="39"/>
      <c r="B530" s="40"/>
      <c r="C530" s="220" t="s">
        <v>824</v>
      </c>
      <c r="D530" s="220" t="s">
        <v>160</v>
      </c>
      <c r="E530" s="221" t="s">
        <v>825</v>
      </c>
      <c r="F530" s="222" t="s">
        <v>826</v>
      </c>
      <c r="G530" s="223" t="s">
        <v>274</v>
      </c>
      <c r="H530" s="224">
        <v>2.5</v>
      </c>
      <c r="I530" s="225"/>
      <c r="J530" s="224">
        <f>ROUND(I530*H530,2)</f>
        <v>0</v>
      </c>
      <c r="K530" s="226"/>
      <c r="L530" s="45"/>
      <c r="M530" s="227" t="s">
        <v>1</v>
      </c>
      <c r="N530" s="228" t="s">
        <v>40</v>
      </c>
      <c r="O530" s="92"/>
      <c r="P530" s="229">
        <f>O530*H530</f>
        <v>0</v>
      </c>
      <c r="Q530" s="229">
        <v>0</v>
      </c>
      <c r="R530" s="229">
        <f>Q530*H530</f>
        <v>0</v>
      </c>
      <c r="S530" s="229">
        <v>0</v>
      </c>
      <c r="T530" s="230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1" t="s">
        <v>164</v>
      </c>
      <c r="AT530" s="231" t="s">
        <v>160</v>
      </c>
      <c r="AU530" s="231" t="s">
        <v>85</v>
      </c>
      <c r="AY530" s="18" t="s">
        <v>158</v>
      </c>
      <c r="BE530" s="232">
        <f>IF(N530="základní",J530,0)</f>
        <v>0</v>
      </c>
      <c r="BF530" s="232">
        <f>IF(N530="snížená",J530,0)</f>
        <v>0</v>
      </c>
      <c r="BG530" s="232">
        <f>IF(N530="zákl. přenesená",J530,0)</f>
        <v>0</v>
      </c>
      <c r="BH530" s="232">
        <f>IF(N530="sníž. přenesená",J530,0)</f>
        <v>0</v>
      </c>
      <c r="BI530" s="232">
        <f>IF(N530="nulová",J530,0)</f>
        <v>0</v>
      </c>
      <c r="BJ530" s="18" t="s">
        <v>83</v>
      </c>
      <c r="BK530" s="232">
        <f>ROUND(I530*H530,2)</f>
        <v>0</v>
      </c>
      <c r="BL530" s="18" t="s">
        <v>164</v>
      </c>
      <c r="BM530" s="231" t="s">
        <v>827</v>
      </c>
    </row>
    <row r="531" s="13" customFormat="1">
      <c r="A531" s="13"/>
      <c r="B531" s="233"/>
      <c r="C531" s="234"/>
      <c r="D531" s="235" t="s">
        <v>170</v>
      </c>
      <c r="E531" s="236" t="s">
        <v>1</v>
      </c>
      <c r="F531" s="237" t="s">
        <v>828</v>
      </c>
      <c r="G531" s="234"/>
      <c r="H531" s="236" t="s">
        <v>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170</v>
      </c>
      <c r="AU531" s="243" t="s">
        <v>85</v>
      </c>
      <c r="AV531" s="13" t="s">
        <v>83</v>
      </c>
      <c r="AW531" s="13" t="s">
        <v>31</v>
      </c>
      <c r="AX531" s="13" t="s">
        <v>75</v>
      </c>
      <c r="AY531" s="243" t="s">
        <v>158</v>
      </c>
    </row>
    <row r="532" s="14" customFormat="1">
      <c r="A532" s="14"/>
      <c r="B532" s="244"/>
      <c r="C532" s="245"/>
      <c r="D532" s="235" t="s">
        <v>170</v>
      </c>
      <c r="E532" s="246" t="s">
        <v>1</v>
      </c>
      <c r="F532" s="247" t="s">
        <v>829</v>
      </c>
      <c r="G532" s="245"/>
      <c r="H532" s="248">
        <v>2.5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170</v>
      </c>
      <c r="AU532" s="254" t="s">
        <v>85</v>
      </c>
      <c r="AV532" s="14" t="s">
        <v>85</v>
      </c>
      <c r="AW532" s="14" t="s">
        <v>31</v>
      </c>
      <c r="AX532" s="14" t="s">
        <v>83</v>
      </c>
      <c r="AY532" s="254" t="s">
        <v>158</v>
      </c>
    </row>
    <row r="533" s="2" customFormat="1" ht="24.15" customHeight="1">
      <c r="A533" s="39"/>
      <c r="B533" s="40"/>
      <c r="C533" s="220" t="s">
        <v>830</v>
      </c>
      <c r="D533" s="220" t="s">
        <v>160</v>
      </c>
      <c r="E533" s="221" t="s">
        <v>831</v>
      </c>
      <c r="F533" s="222" t=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="K533" s="226"/>
      <c r="L533" s="45"/>
      <c r="M533" s="227" t="s">
        <v>1</v>
      </c>
      <c r="N533" s="228" t="s">
        <v>40</v>
      </c>
      <c r="O533" s="92"/>
      <c r="P533" s="229">
        <f>O533*H533</f>
        <v>0</v>
      </c>
      <c r="Q533" s="229">
        <v>0</v>
      </c>
      <c r="R533" s="229">
        <f>Q533*H533</f>
        <v>0</v>
      </c>
      <c r="S533" s="229">
        <v>0</v>
      </c>
      <c r="T533" s="23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164</v>
      </c>
      <c r="AT533" s="231" t="s">
        <v>160</v>
      </c>
      <c r="AU533" s="231" t="s">
        <v>85</v>
      </c>
      <c r="AY533" s="18" t="s">
        <v>158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83</v>
      </c>
      <c r="BK533" s="232">
        <f>ROUND(I533*H533,2)</f>
        <v>0</v>
      </c>
      <c r="BL533" s="18" t="s">
        <v>164</v>
      </c>
      <c r="BM533" s="231" t="s">
        <v>833</v>
      </c>
    </row>
    <row r="534" s="13" customFormat="1">
      <c r="A534" s="13"/>
      <c r="B534" s="233"/>
      <c r="C534" s="234"/>
      <c r="D534" s="235" t="s">
        <v>170</v>
      </c>
      <c r="E534" s="236" t="s">
        <v>1</v>
      </c>
      <c r="F534" s="237" t="s">
        <v>834</v>
      </c>
      <c r="G534" s="234"/>
      <c r="H534" s="236" t="s">
        <v>1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170</v>
      </c>
      <c r="AU534" s="243" t="s">
        <v>85</v>
      </c>
      <c r="AV534" s="13" t="s">
        <v>83</v>
      </c>
      <c r="AW534" s="13" t="s">
        <v>31</v>
      </c>
      <c r="AX534" s="13" t="s">
        <v>75</v>
      </c>
      <c r="AY534" s="243" t="s">
        <v>158</v>
      </c>
    </row>
    <row r="535" s="14" customFormat="1">
      <c r="A535" s="14"/>
      <c r="B535" s="244"/>
      <c r="C535" s="245"/>
      <c r="D535" s="235" t="s">
        <v>170</v>
      </c>
      <c r="E535" s="246" t="s">
        <v>1</v>
      </c>
      <c r="F535" s="247" t="s">
        <v>83</v>
      </c>
      <c r="G535" s="245"/>
      <c r="H535" s="248">
        <v>1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4" t="s">
        <v>170</v>
      </c>
      <c r="AU535" s="254" t="s">
        <v>85</v>
      </c>
      <c r="AV535" s="14" t="s">
        <v>85</v>
      </c>
      <c r="AW535" s="14" t="s">
        <v>31</v>
      </c>
      <c r="AX535" s="14" t="s">
        <v>83</v>
      </c>
      <c r="AY535" s="254" t="s">
        <v>158</v>
      </c>
    </row>
    <row r="536" s="2" customFormat="1" ht="24.15" customHeight="1">
      <c r="A536" s="39"/>
      <c r="B536" s="40"/>
      <c r="C536" s="220" t="s">
        <v>835</v>
      </c>
      <c r="D536" s="220" t="s">
        <v>160</v>
      </c>
      <c r="E536" s="221" t="s">
        <v>836</v>
      </c>
      <c r="F536" s="222" t="s">
        <v>837</v>
      </c>
      <c r="G536" s="223" t="s">
        <v>163</v>
      </c>
      <c r="H536" s="224">
        <v>1</v>
      </c>
      <c r="I536" s="225"/>
      <c r="J536" s="224">
        <f>ROUND(I536*H536,2)</f>
        <v>0</v>
      </c>
      <c r="K536" s="226"/>
      <c r="L536" s="45"/>
      <c r="M536" s="227" t="s">
        <v>1</v>
      </c>
      <c r="N536" s="228" t="s">
        <v>40</v>
      </c>
      <c r="O536" s="92"/>
      <c r="P536" s="229">
        <f>O536*H536</f>
        <v>0</v>
      </c>
      <c r="Q536" s="229">
        <v>0</v>
      </c>
      <c r="R536" s="229">
        <f>Q536*H536</f>
        <v>0</v>
      </c>
      <c r="S536" s="229">
        <v>0</v>
      </c>
      <c r="T536" s="23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1" t="s">
        <v>164</v>
      </c>
      <c r="AT536" s="231" t="s">
        <v>160</v>
      </c>
      <c r="AU536" s="231" t="s">
        <v>85</v>
      </c>
      <c r="AY536" s="18" t="s">
        <v>158</v>
      </c>
      <c r="BE536" s="232">
        <f>IF(N536="základní",J536,0)</f>
        <v>0</v>
      </c>
      <c r="BF536" s="232">
        <f>IF(N536="snížená",J536,0)</f>
        <v>0</v>
      </c>
      <c r="BG536" s="232">
        <f>IF(N536="zákl. přenesená",J536,0)</f>
        <v>0</v>
      </c>
      <c r="BH536" s="232">
        <f>IF(N536="sníž. přenesená",J536,0)</f>
        <v>0</v>
      </c>
      <c r="BI536" s="232">
        <f>IF(N536="nulová",J536,0)</f>
        <v>0</v>
      </c>
      <c r="BJ536" s="18" t="s">
        <v>83</v>
      </c>
      <c r="BK536" s="232">
        <f>ROUND(I536*H536,2)</f>
        <v>0</v>
      </c>
      <c r="BL536" s="18" t="s">
        <v>164</v>
      </c>
      <c r="BM536" s="231" t="s">
        <v>838</v>
      </c>
    </row>
    <row r="537" s="12" customFormat="1" ht="22.8" customHeight="1">
      <c r="A537" s="12"/>
      <c r="B537" s="204"/>
      <c r="C537" s="205"/>
      <c r="D537" s="206" t="s">
        <v>74</v>
      </c>
      <c r="E537" s="218" t="s">
        <v>839</v>
      </c>
      <c r="F537" s="218" t="s">
        <v>840</v>
      </c>
      <c r="G537" s="205"/>
      <c r="H537" s="205"/>
      <c r="I537" s="208"/>
      <c r="J537" s="219">
        <f>BK537</f>
        <v>0</v>
      </c>
      <c r="K537" s="205"/>
      <c r="L537" s="210"/>
      <c r="M537" s="211"/>
      <c r="N537" s="212"/>
      <c r="O537" s="212"/>
      <c r="P537" s="213">
        <f>SUM(P538:P539)</f>
        <v>0</v>
      </c>
      <c r="Q537" s="212"/>
      <c r="R537" s="213">
        <f>SUM(R538:R539)</f>
        <v>0</v>
      </c>
      <c r="S537" s="212"/>
      <c r="T537" s="214">
        <f>SUM(T538:T539)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15" t="s">
        <v>83</v>
      </c>
      <c r="AT537" s="216" t="s">
        <v>74</v>
      </c>
      <c r="AU537" s="216" t="s">
        <v>83</v>
      </c>
      <c r="AY537" s="215" t="s">
        <v>158</v>
      </c>
      <c r="BK537" s="217">
        <f>SUM(BK538:BK539)</f>
        <v>0</v>
      </c>
    </row>
    <row r="538" s="2" customFormat="1" ht="37.8" customHeight="1">
      <c r="A538" s="39"/>
      <c r="B538" s="40"/>
      <c r="C538" s="220" t="s">
        <v>841</v>
      </c>
      <c r="D538" s="220" t="s">
        <v>160</v>
      </c>
      <c r="E538" s="221" t="s">
        <v>842</v>
      </c>
      <c r="F538" s="222" t="s">
        <v>843</v>
      </c>
      <c r="G538" s="223" t="s">
        <v>163</v>
      </c>
      <c r="H538" s="224">
        <v>1</v>
      </c>
      <c r="I538" s="225"/>
      <c r="J538" s="224">
        <f>ROUND(I538*H538,2)</f>
        <v>0</v>
      </c>
      <c r="K538" s="226"/>
      <c r="L538" s="45"/>
      <c r="M538" s="227" t="s">
        <v>1</v>
      </c>
      <c r="N538" s="228" t="s">
        <v>40</v>
      </c>
      <c r="O538" s="92"/>
      <c r="P538" s="229">
        <f>O538*H538</f>
        <v>0</v>
      </c>
      <c r="Q538" s="229">
        <v>0</v>
      </c>
      <c r="R538" s="229">
        <f>Q538*H538</f>
        <v>0</v>
      </c>
      <c r="S538" s="229">
        <v>0</v>
      </c>
      <c r="T538" s="23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164</v>
      </c>
      <c r="AT538" s="231" t="s">
        <v>160</v>
      </c>
      <c r="AU538" s="231" t="s">
        <v>85</v>
      </c>
      <c r="AY538" s="18" t="s">
        <v>158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83</v>
      </c>
      <c r="BK538" s="232">
        <f>ROUND(I538*H538,2)</f>
        <v>0</v>
      </c>
      <c r="BL538" s="18" t="s">
        <v>164</v>
      </c>
      <c r="BM538" s="231" t="s">
        <v>844</v>
      </c>
    </row>
    <row r="539" s="2" customFormat="1" ht="33" customHeight="1">
      <c r="A539" s="39"/>
      <c r="B539" s="40"/>
      <c r="C539" s="220" t="s">
        <v>845</v>
      </c>
      <c r="D539" s="220" t="s">
        <v>160</v>
      </c>
      <c r="E539" s="221" t="s">
        <v>846</v>
      </c>
      <c r="F539" s="222" t="s">
        <v>847</v>
      </c>
      <c r="G539" s="223" t="s">
        <v>163</v>
      </c>
      <c r="H539" s="224">
        <v>1</v>
      </c>
      <c r="I539" s="225"/>
      <c r="J539" s="224">
        <f>ROUND(I539*H539,2)</f>
        <v>0</v>
      </c>
      <c r="K539" s="226"/>
      <c r="L539" s="45"/>
      <c r="M539" s="227" t="s">
        <v>1</v>
      </c>
      <c r="N539" s="228" t="s">
        <v>40</v>
      </c>
      <c r="O539" s="92"/>
      <c r="P539" s="229">
        <f>O539*H539</f>
        <v>0</v>
      </c>
      <c r="Q539" s="229">
        <v>0</v>
      </c>
      <c r="R539" s="229">
        <f>Q539*H539</f>
        <v>0</v>
      </c>
      <c r="S539" s="229">
        <v>0</v>
      </c>
      <c r="T539" s="23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1" t="s">
        <v>164</v>
      </c>
      <c r="AT539" s="231" t="s">
        <v>160</v>
      </c>
      <c r="AU539" s="231" t="s">
        <v>85</v>
      </c>
      <c r="AY539" s="18" t="s">
        <v>158</v>
      </c>
      <c r="BE539" s="232">
        <f>IF(N539="základní",J539,0)</f>
        <v>0</v>
      </c>
      <c r="BF539" s="232">
        <f>IF(N539="snížená",J539,0)</f>
        <v>0</v>
      </c>
      <c r="BG539" s="232">
        <f>IF(N539="zákl. přenesená",J539,0)</f>
        <v>0</v>
      </c>
      <c r="BH539" s="232">
        <f>IF(N539="sníž. přenesená",J539,0)</f>
        <v>0</v>
      </c>
      <c r="BI539" s="232">
        <f>IF(N539="nulová",J539,0)</f>
        <v>0</v>
      </c>
      <c r="BJ539" s="18" t="s">
        <v>83</v>
      </c>
      <c r="BK539" s="232">
        <f>ROUND(I539*H539,2)</f>
        <v>0</v>
      </c>
      <c r="BL539" s="18" t="s">
        <v>164</v>
      </c>
      <c r="BM539" s="231" t="s">
        <v>848</v>
      </c>
    </row>
    <row r="540" s="12" customFormat="1" ht="22.8" customHeight="1">
      <c r="A540" s="12"/>
      <c r="B540" s="204"/>
      <c r="C540" s="205"/>
      <c r="D540" s="206" t="s">
        <v>74</v>
      </c>
      <c r="E540" s="218" t="s">
        <v>849</v>
      </c>
      <c r="F540" s="218" t="s">
        <v>850</v>
      </c>
      <c r="G540" s="205"/>
      <c r="H540" s="205"/>
      <c r="I540" s="208"/>
      <c r="J540" s="219">
        <f>BK540</f>
        <v>0</v>
      </c>
      <c r="K540" s="205"/>
      <c r="L540" s="210"/>
      <c r="M540" s="211"/>
      <c r="N540" s="212"/>
      <c r="O540" s="212"/>
      <c r="P540" s="213">
        <f>SUM(P541:P550)</f>
        <v>0</v>
      </c>
      <c r="Q540" s="212"/>
      <c r="R540" s="213">
        <f>SUM(R541:R550)</f>
        <v>0</v>
      </c>
      <c r="S540" s="212"/>
      <c r="T540" s="214">
        <f>SUM(T541:T550)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15" t="s">
        <v>83</v>
      </c>
      <c r="AT540" s="216" t="s">
        <v>74</v>
      </c>
      <c r="AU540" s="216" t="s">
        <v>83</v>
      </c>
      <c r="AY540" s="215" t="s">
        <v>158</v>
      </c>
      <c r="BK540" s="217">
        <f>SUM(BK541:BK550)</f>
        <v>0</v>
      </c>
    </row>
    <row r="541" s="2" customFormat="1" ht="33" customHeight="1">
      <c r="A541" s="39"/>
      <c r="B541" s="40"/>
      <c r="C541" s="220" t="s">
        <v>851</v>
      </c>
      <c r="D541" s="220" t="s">
        <v>160</v>
      </c>
      <c r="E541" s="221" t="s">
        <v>166</v>
      </c>
      <c r="F541" s="222" t="s">
        <v>167</v>
      </c>
      <c r="G541" s="223" t="s">
        <v>168</v>
      </c>
      <c r="H541" s="224">
        <v>17.5</v>
      </c>
      <c r="I541" s="225"/>
      <c r="J541" s="224">
        <f>ROUND(I541*H541,2)</f>
        <v>0</v>
      </c>
      <c r="K541" s="226"/>
      <c r="L541" s="45"/>
      <c r="M541" s="227" t="s">
        <v>1</v>
      </c>
      <c r="N541" s="228" t="s">
        <v>40</v>
      </c>
      <c r="O541" s="92"/>
      <c r="P541" s="229">
        <f>O541*H541</f>
        <v>0</v>
      </c>
      <c r="Q541" s="229">
        <v>0</v>
      </c>
      <c r="R541" s="229">
        <f>Q541*H541</f>
        <v>0</v>
      </c>
      <c r="S541" s="229">
        <v>0</v>
      </c>
      <c r="T541" s="23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1" t="s">
        <v>164</v>
      </c>
      <c r="AT541" s="231" t="s">
        <v>160</v>
      </c>
      <c r="AU541" s="231" t="s">
        <v>85</v>
      </c>
      <c r="AY541" s="18" t="s">
        <v>158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8" t="s">
        <v>83</v>
      </c>
      <c r="BK541" s="232">
        <f>ROUND(I541*H541,2)</f>
        <v>0</v>
      </c>
      <c r="BL541" s="18" t="s">
        <v>164</v>
      </c>
      <c r="BM541" s="231" t="s">
        <v>852</v>
      </c>
    </row>
    <row r="542" s="13" customFormat="1">
      <c r="A542" s="13"/>
      <c r="B542" s="233"/>
      <c r="C542" s="234"/>
      <c r="D542" s="235" t="s">
        <v>170</v>
      </c>
      <c r="E542" s="236" t="s">
        <v>1</v>
      </c>
      <c r="F542" s="237" t="s">
        <v>853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170</v>
      </c>
      <c r="AU542" s="243" t="s">
        <v>85</v>
      </c>
      <c r="AV542" s="13" t="s">
        <v>83</v>
      </c>
      <c r="AW542" s="13" t="s">
        <v>31</v>
      </c>
      <c r="AX542" s="13" t="s">
        <v>75</v>
      </c>
      <c r="AY542" s="243" t="s">
        <v>158</v>
      </c>
    </row>
    <row r="543" s="14" customFormat="1">
      <c r="A543" s="14"/>
      <c r="B543" s="244"/>
      <c r="C543" s="245"/>
      <c r="D543" s="235" t="s">
        <v>170</v>
      </c>
      <c r="E543" s="246" t="s">
        <v>1</v>
      </c>
      <c r="F543" s="247" t="s">
        <v>854</v>
      </c>
      <c r="G543" s="245"/>
      <c r="H543" s="248">
        <v>17.5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170</v>
      </c>
      <c r="AU543" s="254" t="s">
        <v>85</v>
      </c>
      <c r="AV543" s="14" t="s">
        <v>85</v>
      </c>
      <c r="AW543" s="14" t="s">
        <v>31</v>
      </c>
      <c r="AX543" s="14" t="s">
        <v>83</v>
      </c>
      <c r="AY543" s="254" t="s">
        <v>158</v>
      </c>
    </row>
    <row r="544" s="2" customFormat="1" ht="37.8" customHeight="1">
      <c r="A544" s="39"/>
      <c r="B544" s="40"/>
      <c r="C544" s="220" t="s">
        <v>855</v>
      </c>
      <c r="D544" s="220" t="s">
        <v>160</v>
      </c>
      <c r="E544" s="221" t="s">
        <v>208</v>
      </c>
      <c r="F544" s="222" t="s">
        <v>209</v>
      </c>
      <c r="G544" s="223" t="s">
        <v>168</v>
      </c>
      <c r="H544" s="224">
        <v>17.5</v>
      </c>
      <c r="I544" s="225"/>
      <c r="J544" s="224">
        <f>ROUND(I544*H544,2)</f>
        <v>0</v>
      </c>
      <c r="K544" s="226"/>
      <c r="L544" s="45"/>
      <c r="M544" s="227" t="s">
        <v>1</v>
      </c>
      <c r="N544" s="228" t="s">
        <v>40</v>
      </c>
      <c r="O544" s="92"/>
      <c r="P544" s="229">
        <f>O544*H544</f>
        <v>0</v>
      </c>
      <c r="Q544" s="229">
        <v>0</v>
      </c>
      <c r="R544" s="229">
        <f>Q544*H544</f>
        <v>0</v>
      </c>
      <c r="S544" s="229">
        <v>0</v>
      </c>
      <c r="T544" s="230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164</v>
      </c>
      <c r="AT544" s="231" t="s">
        <v>160</v>
      </c>
      <c r="AU544" s="231" t="s">
        <v>85</v>
      </c>
      <c r="AY544" s="18" t="s">
        <v>158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83</v>
      </c>
      <c r="BK544" s="232">
        <f>ROUND(I544*H544,2)</f>
        <v>0</v>
      </c>
      <c r="BL544" s="18" t="s">
        <v>164</v>
      </c>
      <c r="BM544" s="231" t="s">
        <v>856</v>
      </c>
    </row>
    <row r="545" s="2" customFormat="1" ht="16.5" customHeight="1">
      <c r="A545" s="39"/>
      <c r="B545" s="40"/>
      <c r="C545" s="220" t="s">
        <v>857</v>
      </c>
      <c r="D545" s="220" t="s">
        <v>160</v>
      </c>
      <c r="E545" s="221" t="s">
        <v>214</v>
      </c>
      <c r="F545" s="222" t="s">
        <v>215</v>
      </c>
      <c r="G545" s="223" t="s">
        <v>168</v>
      </c>
      <c r="H545" s="224">
        <v>17.5</v>
      </c>
      <c r="I545" s="225"/>
      <c r="J545" s="224">
        <f>ROUND(I545*H545,2)</f>
        <v>0</v>
      </c>
      <c r="K545" s="226"/>
      <c r="L545" s="45"/>
      <c r="M545" s="227" t="s">
        <v>1</v>
      </c>
      <c r="N545" s="228" t="s">
        <v>40</v>
      </c>
      <c r="O545" s="92"/>
      <c r="P545" s="229">
        <f>O545*H545</f>
        <v>0</v>
      </c>
      <c r="Q545" s="229">
        <v>0</v>
      </c>
      <c r="R545" s="229">
        <f>Q545*H545</f>
        <v>0</v>
      </c>
      <c r="S545" s="229">
        <v>0</v>
      </c>
      <c r="T545" s="23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1" t="s">
        <v>164</v>
      </c>
      <c r="AT545" s="231" t="s">
        <v>160</v>
      </c>
      <c r="AU545" s="231" t="s">
        <v>85</v>
      </c>
      <c r="AY545" s="18" t="s">
        <v>158</v>
      </c>
      <c r="BE545" s="232">
        <f>IF(N545="základní",J545,0)</f>
        <v>0</v>
      </c>
      <c r="BF545" s="232">
        <f>IF(N545="snížená",J545,0)</f>
        <v>0</v>
      </c>
      <c r="BG545" s="232">
        <f>IF(N545="zákl. přenesená",J545,0)</f>
        <v>0</v>
      </c>
      <c r="BH545" s="232">
        <f>IF(N545="sníž. přenesená",J545,0)</f>
        <v>0</v>
      </c>
      <c r="BI545" s="232">
        <f>IF(N545="nulová",J545,0)</f>
        <v>0</v>
      </c>
      <c r="BJ545" s="18" t="s">
        <v>83</v>
      </c>
      <c r="BK545" s="232">
        <f>ROUND(I545*H545,2)</f>
        <v>0</v>
      </c>
      <c r="BL545" s="18" t="s">
        <v>164</v>
      </c>
      <c r="BM545" s="231" t="s">
        <v>858</v>
      </c>
    </row>
    <row r="546" s="2" customFormat="1" ht="33" customHeight="1">
      <c r="A546" s="39"/>
      <c r="B546" s="40"/>
      <c r="C546" s="220" t="s">
        <v>859</v>
      </c>
      <c r="D546" s="220" t="s">
        <v>160</v>
      </c>
      <c r="E546" s="221" t="s">
        <v>218</v>
      </c>
      <c r="F546" s="222" t="s">
        <v>219</v>
      </c>
      <c r="G546" s="223" t="s">
        <v>220</v>
      </c>
      <c r="H546" s="224">
        <v>35</v>
      </c>
      <c r="I546" s="225"/>
      <c r="J546" s="224">
        <f>ROUND(I546*H546,2)</f>
        <v>0</v>
      </c>
      <c r="K546" s="226"/>
      <c r="L546" s="45"/>
      <c r="M546" s="227" t="s">
        <v>1</v>
      </c>
      <c r="N546" s="228" t="s">
        <v>40</v>
      </c>
      <c r="O546" s="92"/>
      <c r="P546" s="229">
        <f>O546*H546</f>
        <v>0</v>
      </c>
      <c r="Q546" s="229">
        <v>0</v>
      </c>
      <c r="R546" s="229">
        <f>Q546*H546</f>
        <v>0</v>
      </c>
      <c r="S546" s="229">
        <v>0</v>
      </c>
      <c r="T546" s="23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1" t="s">
        <v>164</v>
      </c>
      <c r="AT546" s="231" t="s">
        <v>160</v>
      </c>
      <c r="AU546" s="231" t="s">
        <v>85</v>
      </c>
      <c r="AY546" s="18" t="s">
        <v>158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8" t="s">
        <v>83</v>
      </c>
      <c r="BK546" s="232">
        <f>ROUND(I546*H546,2)</f>
        <v>0</v>
      </c>
      <c r="BL546" s="18" t="s">
        <v>164</v>
      </c>
      <c r="BM546" s="231" t="s">
        <v>860</v>
      </c>
    </row>
    <row r="547" s="14" customFormat="1">
      <c r="A547" s="14"/>
      <c r="B547" s="244"/>
      <c r="C547" s="245"/>
      <c r="D547" s="235" t="s">
        <v>170</v>
      </c>
      <c r="E547" s="246" t="s">
        <v>1</v>
      </c>
      <c r="F547" s="247" t="s">
        <v>861</v>
      </c>
      <c r="G547" s="245"/>
      <c r="H547" s="248">
        <v>35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170</v>
      </c>
      <c r="AU547" s="254" t="s">
        <v>85</v>
      </c>
      <c r="AV547" s="14" t="s">
        <v>85</v>
      </c>
      <c r="AW547" s="14" t="s">
        <v>31</v>
      </c>
      <c r="AX547" s="14" t="s">
        <v>83</v>
      </c>
      <c r="AY547" s="254" t="s">
        <v>158</v>
      </c>
    </row>
    <row r="548" s="2" customFormat="1" ht="21.75" customHeight="1">
      <c r="A548" s="39"/>
      <c r="B548" s="40"/>
      <c r="C548" s="220" t="s">
        <v>862</v>
      </c>
      <c r="D548" s="220" t="s">
        <v>160</v>
      </c>
      <c r="E548" s="221" t="s">
        <v>405</v>
      </c>
      <c r="F548" s="222" t="s">
        <v>406</v>
      </c>
      <c r="G548" s="223" t="s">
        <v>225</v>
      </c>
      <c r="H548" s="224">
        <v>70</v>
      </c>
      <c r="I548" s="225"/>
      <c r="J548" s="224">
        <f>ROUND(I548*H548,2)</f>
        <v>0</v>
      </c>
      <c r="K548" s="226"/>
      <c r="L548" s="45"/>
      <c r="M548" s="227" t="s">
        <v>1</v>
      </c>
      <c r="N548" s="228" t="s">
        <v>40</v>
      </c>
      <c r="O548" s="92"/>
      <c r="P548" s="229">
        <f>O548*H548</f>
        <v>0</v>
      </c>
      <c r="Q548" s="229">
        <v>0</v>
      </c>
      <c r="R548" s="229">
        <f>Q548*H548</f>
        <v>0</v>
      </c>
      <c r="S548" s="229">
        <v>0</v>
      </c>
      <c r="T548" s="23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1" t="s">
        <v>164</v>
      </c>
      <c r="AT548" s="231" t="s">
        <v>160</v>
      </c>
      <c r="AU548" s="231" t="s">
        <v>85</v>
      </c>
      <c r="AY548" s="18" t="s">
        <v>158</v>
      </c>
      <c r="BE548" s="232">
        <f>IF(N548="základní",J548,0)</f>
        <v>0</v>
      </c>
      <c r="BF548" s="232">
        <f>IF(N548="snížená",J548,0)</f>
        <v>0</v>
      </c>
      <c r="BG548" s="232">
        <f>IF(N548="zákl. přenesená",J548,0)</f>
        <v>0</v>
      </c>
      <c r="BH548" s="232">
        <f>IF(N548="sníž. přenesená",J548,0)</f>
        <v>0</v>
      </c>
      <c r="BI548" s="232">
        <f>IF(N548="nulová",J548,0)</f>
        <v>0</v>
      </c>
      <c r="BJ548" s="18" t="s">
        <v>83</v>
      </c>
      <c r="BK548" s="232">
        <f>ROUND(I548*H548,2)</f>
        <v>0</v>
      </c>
      <c r="BL548" s="18" t="s">
        <v>164</v>
      </c>
      <c r="BM548" s="231" t="s">
        <v>863</v>
      </c>
    </row>
    <row r="549" s="13" customFormat="1">
      <c r="A549" s="13"/>
      <c r="B549" s="233"/>
      <c r="C549" s="234"/>
      <c r="D549" s="235" t="s">
        <v>170</v>
      </c>
      <c r="E549" s="236" t="s">
        <v>1</v>
      </c>
      <c r="F549" s="237" t="s">
        <v>408</v>
      </c>
      <c r="G549" s="234"/>
      <c r="H549" s="236" t="s">
        <v>1</v>
      </c>
      <c r="I549" s="238"/>
      <c r="J549" s="234"/>
      <c r="K549" s="234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170</v>
      </c>
      <c r="AU549" s="243" t="s">
        <v>85</v>
      </c>
      <c r="AV549" s="13" t="s">
        <v>83</v>
      </c>
      <c r="AW549" s="13" t="s">
        <v>31</v>
      </c>
      <c r="AX549" s="13" t="s">
        <v>75</v>
      </c>
      <c r="AY549" s="243" t="s">
        <v>158</v>
      </c>
    </row>
    <row r="550" s="14" customFormat="1">
      <c r="A550" s="14"/>
      <c r="B550" s="244"/>
      <c r="C550" s="245"/>
      <c r="D550" s="235" t="s">
        <v>170</v>
      </c>
      <c r="E550" s="246" t="s">
        <v>1</v>
      </c>
      <c r="F550" s="247" t="s">
        <v>409</v>
      </c>
      <c r="G550" s="245"/>
      <c r="H550" s="248">
        <v>70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170</v>
      </c>
      <c r="AU550" s="254" t="s">
        <v>85</v>
      </c>
      <c r="AV550" s="14" t="s">
        <v>85</v>
      </c>
      <c r="AW550" s="14" t="s">
        <v>31</v>
      </c>
      <c r="AX550" s="14" t="s">
        <v>83</v>
      </c>
      <c r="AY550" s="254" t="s">
        <v>158</v>
      </c>
    </row>
    <row r="551" s="12" customFormat="1" ht="25.92" customHeight="1">
      <c r="A551" s="12"/>
      <c r="B551" s="204"/>
      <c r="C551" s="205"/>
      <c r="D551" s="206" t="s">
        <v>74</v>
      </c>
      <c r="E551" s="207" t="s">
        <v>864</v>
      </c>
      <c r="F551" s="207" t="s">
        <v>865</v>
      </c>
      <c r="G551" s="205"/>
      <c r="H551" s="205"/>
      <c r="I551" s="208"/>
      <c r="J551" s="209">
        <f>BK551</f>
        <v>0</v>
      </c>
      <c r="K551" s="205"/>
      <c r="L551" s="210"/>
      <c r="M551" s="211"/>
      <c r="N551" s="212"/>
      <c r="O551" s="212"/>
      <c r="P551" s="213">
        <f>P552+P573+P601+P632+P647+P722+P733+P785+P790+P801+P805+P818+P831</f>
        <v>0</v>
      </c>
      <c r="Q551" s="212"/>
      <c r="R551" s="213">
        <f>R552+R573+R601+R632+R647+R722+R733+R785+R790+R801+R805+R818+R831</f>
        <v>6.823299200000001</v>
      </c>
      <c r="S551" s="212"/>
      <c r="T551" s="214">
        <f>T552+T573+T601+T632+T647+T722+T733+T785+T790+T801+T805+T818+T831</f>
        <v>0.78077999999999992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15" t="s">
        <v>85</v>
      </c>
      <c r="AT551" s="216" t="s">
        <v>74</v>
      </c>
      <c r="AU551" s="216" t="s">
        <v>75</v>
      </c>
      <c r="AY551" s="215" t="s">
        <v>158</v>
      </c>
      <c r="BK551" s="217">
        <f>BK552+BK573+BK601+BK632+BK647+BK722+BK733+BK785+BK790+BK801+BK805+BK818+BK831</f>
        <v>0</v>
      </c>
    </row>
    <row r="552" s="12" customFormat="1" ht="22.8" customHeight="1">
      <c r="A552" s="12"/>
      <c r="B552" s="204"/>
      <c r="C552" s="205"/>
      <c r="D552" s="206" t="s">
        <v>74</v>
      </c>
      <c r="E552" s="218" t="s">
        <v>866</v>
      </c>
      <c r="F552" s="218" t="s">
        <v>867</v>
      </c>
      <c r="G552" s="205"/>
      <c r="H552" s="205"/>
      <c r="I552" s="208"/>
      <c r="J552" s="219">
        <f>BK552</f>
        <v>0</v>
      </c>
      <c r="K552" s="205"/>
      <c r="L552" s="210"/>
      <c r="M552" s="211"/>
      <c r="N552" s="212"/>
      <c r="O552" s="212"/>
      <c r="P552" s="213">
        <f>SUM(P553:P572)</f>
        <v>0</v>
      </c>
      <c r="Q552" s="212"/>
      <c r="R552" s="213">
        <f>SUM(R553:R572)</f>
        <v>0.50544</v>
      </c>
      <c r="S552" s="212"/>
      <c r="T552" s="214">
        <f>SUM(T553:T572)</f>
        <v>0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15" t="s">
        <v>85</v>
      </c>
      <c r="AT552" s="216" t="s">
        <v>74</v>
      </c>
      <c r="AU552" s="216" t="s">
        <v>83</v>
      </c>
      <c r="AY552" s="215" t="s">
        <v>158</v>
      </c>
      <c r="BK552" s="217">
        <f>SUM(BK553:BK572)</f>
        <v>0</v>
      </c>
    </row>
    <row r="553" s="2" customFormat="1" ht="24.15" customHeight="1">
      <c r="A553" s="39"/>
      <c r="B553" s="40"/>
      <c r="C553" s="220" t="s">
        <v>868</v>
      </c>
      <c r="D553" s="220" t="s">
        <v>160</v>
      </c>
      <c r="E553" s="221" t="s">
        <v>869</v>
      </c>
      <c r="F553" s="222" t="s">
        <v>870</v>
      </c>
      <c r="G553" s="223" t="s">
        <v>225</v>
      </c>
      <c r="H553" s="224">
        <v>72</v>
      </c>
      <c r="I553" s="225"/>
      <c r="J553" s="224">
        <f>ROUND(I553*H553,2)</f>
        <v>0</v>
      </c>
      <c r="K553" s="226"/>
      <c r="L553" s="45"/>
      <c r="M553" s="227" t="s">
        <v>1</v>
      </c>
      <c r="N553" s="228" t="s">
        <v>40</v>
      </c>
      <c r="O553" s="92"/>
      <c r="P553" s="229">
        <f>O553*H553</f>
        <v>0</v>
      </c>
      <c r="Q553" s="229">
        <v>0</v>
      </c>
      <c r="R553" s="229">
        <f>Q553*H553</f>
        <v>0</v>
      </c>
      <c r="S553" s="229">
        <v>0</v>
      </c>
      <c r="T553" s="23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1" t="s">
        <v>248</v>
      </c>
      <c r="AT553" s="231" t="s">
        <v>160</v>
      </c>
      <c r="AU553" s="231" t="s">
        <v>85</v>
      </c>
      <c r="AY553" s="18" t="s">
        <v>158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8" t="s">
        <v>83</v>
      </c>
      <c r="BK553" s="232">
        <f>ROUND(I553*H553,2)</f>
        <v>0</v>
      </c>
      <c r="BL553" s="18" t="s">
        <v>248</v>
      </c>
      <c r="BM553" s="231" t="s">
        <v>871</v>
      </c>
    </row>
    <row r="554" s="13" customFormat="1">
      <c r="A554" s="13"/>
      <c r="B554" s="233"/>
      <c r="C554" s="234"/>
      <c r="D554" s="235" t="s">
        <v>170</v>
      </c>
      <c r="E554" s="236" t="s">
        <v>1</v>
      </c>
      <c r="F554" s="237" t="s">
        <v>560</v>
      </c>
      <c r="G554" s="234"/>
      <c r="H554" s="236" t="s">
        <v>1</v>
      </c>
      <c r="I554" s="238"/>
      <c r="J554" s="234"/>
      <c r="K554" s="234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170</v>
      </c>
      <c r="AU554" s="243" t="s">
        <v>85</v>
      </c>
      <c r="AV554" s="13" t="s">
        <v>83</v>
      </c>
      <c r="AW554" s="13" t="s">
        <v>31</v>
      </c>
      <c r="AX554" s="13" t="s">
        <v>75</v>
      </c>
      <c r="AY554" s="243" t="s">
        <v>158</v>
      </c>
    </row>
    <row r="555" s="14" customFormat="1">
      <c r="A555" s="14"/>
      <c r="B555" s="244"/>
      <c r="C555" s="245"/>
      <c r="D555" s="235" t="s">
        <v>170</v>
      </c>
      <c r="E555" s="246" t="s">
        <v>1</v>
      </c>
      <c r="F555" s="247" t="s">
        <v>872</v>
      </c>
      <c r="G555" s="245"/>
      <c r="H555" s="248">
        <v>72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4" t="s">
        <v>170</v>
      </c>
      <c r="AU555" s="254" t="s">
        <v>85</v>
      </c>
      <c r="AV555" s="14" t="s">
        <v>85</v>
      </c>
      <c r="AW555" s="14" t="s">
        <v>31</v>
      </c>
      <c r="AX555" s="14" t="s">
        <v>83</v>
      </c>
      <c r="AY555" s="254" t="s">
        <v>158</v>
      </c>
    </row>
    <row r="556" s="2" customFormat="1" ht="16.5" customHeight="1">
      <c r="A556" s="39"/>
      <c r="B556" s="40"/>
      <c r="C556" s="266" t="s">
        <v>873</v>
      </c>
      <c r="D556" s="266" t="s">
        <v>243</v>
      </c>
      <c r="E556" s="267" t="s">
        <v>874</v>
      </c>
      <c r="F556" s="268" t="s">
        <v>875</v>
      </c>
      <c r="G556" s="269" t="s">
        <v>220</v>
      </c>
      <c r="H556" s="270">
        <v>0.02</v>
      </c>
      <c r="I556" s="271"/>
      <c r="J556" s="270">
        <f>ROUND(I556*H556,2)</f>
        <v>0</v>
      </c>
      <c r="K556" s="272"/>
      <c r="L556" s="273"/>
      <c r="M556" s="274" t="s">
        <v>1</v>
      </c>
      <c r="N556" s="275" t="s">
        <v>40</v>
      </c>
      <c r="O556" s="92"/>
      <c r="P556" s="229">
        <f>O556*H556</f>
        <v>0</v>
      </c>
      <c r="Q556" s="229">
        <v>1</v>
      </c>
      <c r="R556" s="229">
        <f>Q556*H556</f>
        <v>0.02</v>
      </c>
      <c r="S556" s="229">
        <v>0</v>
      </c>
      <c r="T556" s="23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1" t="s">
        <v>342</v>
      </c>
      <c r="AT556" s="231" t="s">
        <v>243</v>
      </c>
      <c r="AU556" s="231" t="s">
        <v>85</v>
      </c>
      <c r="AY556" s="18" t="s">
        <v>158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8" t="s">
        <v>83</v>
      </c>
      <c r="BK556" s="232">
        <f>ROUND(I556*H556,2)</f>
        <v>0</v>
      </c>
      <c r="BL556" s="18" t="s">
        <v>248</v>
      </c>
      <c r="BM556" s="231" t="s">
        <v>876</v>
      </c>
    </row>
    <row r="557" s="14" customFormat="1">
      <c r="A557" s="14"/>
      <c r="B557" s="244"/>
      <c r="C557" s="245"/>
      <c r="D557" s="235" t="s">
        <v>170</v>
      </c>
      <c r="E557" s="246" t="s">
        <v>1</v>
      </c>
      <c r="F557" s="247" t="s">
        <v>877</v>
      </c>
      <c r="G557" s="245"/>
      <c r="H557" s="248">
        <v>0.02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170</v>
      </c>
      <c r="AU557" s="254" t="s">
        <v>85</v>
      </c>
      <c r="AV557" s="14" t="s">
        <v>85</v>
      </c>
      <c r="AW557" s="14" t="s">
        <v>31</v>
      </c>
      <c r="AX557" s="14" t="s">
        <v>83</v>
      </c>
      <c r="AY557" s="254" t="s">
        <v>158</v>
      </c>
    </row>
    <row r="558" s="2" customFormat="1" ht="24.15" customHeight="1">
      <c r="A558" s="39"/>
      <c r="B558" s="40"/>
      <c r="C558" s="220" t="s">
        <v>878</v>
      </c>
      <c r="D558" s="220" t="s">
        <v>160</v>
      </c>
      <c r="E558" s="221" t="s">
        <v>879</v>
      </c>
      <c r="F558" s="222" t="s">
        <v>880</v>
      </c>
      <c r="G558" s="223" t="s">
        <v>225</v>
      </c>
      <c r="H558" s="224">
        <v>65</v>
      </c>
      <c r="I558" s="225"/>
      <c r="J558" s="224">
        <f>ROUND(I558*H558,2)</f>
        <v>0</v>
      </c>
      <c r="K558" s="226"/>
      <c r="L558" s="45"/>
      <c r="M558" s="227" t="s">
        <v>1</v>
      </c>
      <c r="N558" s="228" t="s">
        <v>40</v>
      </c>
      <c r="O558" s="92"/>
      <c r="P558" s="229">
        <f>O558*H558</f>
        <v>0</v>
      </c>
      <c r="Q558" s="229">
        <v>0</v>
      </c>
      <c r="R558" s="229">
        <f>Q558*H558</f>
        <v>0</v>
      </c>
      <c r="S558" s="229">
        <v>0</v>
      </c>
      <c r="T558" s="23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1" t="s">
        <v>248</v>
      </c>
      <c r="AT558" s="231" t="s">
        <v>160</v>
      </c>
      <c r="AU558" s="231" t="s">
        <v>85</v>
      </c>
      <c r="AY558" s="18" t="s">
        <v>158</v>
      </c>
      <c r="BE558" s="232">
        <f>IF(N558="základní",J558,0)</f>
        <v>0</v>
      </c>
      <c r="BF558" s="232">
        <f>IF(N558="snížená",J558,0)</f>
        <v>0</v>
      </c>
      <c r="BG558" s="232">
        <f>IF(N558="zákl. přenesená",J558,0)</f>
        <v>0</v>
      </c>
      <c r="BH558" s="232">
        <f>IF(N558="sníž. přenesená",J558,0)</f>
        <v>0</v>
      </c>
      <c r="BI558" s="232">
        <f>IF(N558="nulová",J558,0)</f>
        <v>0</v>
      </c>
      <c r="BJ558" s="18" t="s">
        <v>83</v>
      </c>
      <c r="BK558" s="232">
        <f>ROUND(I558*H558,2)</f>
        <v>0</v>
      </c>
      <c r="BL558" s="18" t="s">
        <v>248</v>
      </c>
      <c r="BM558" s="231" t="s">
        <v>881</v>
      </c>
    </row>
    <row r="559" s="13" customFormat="1">
      <c r="A559" s="13"/>
      <c r="B559" s="233"/>
      <c r="C559" s="234"/>
      <c r="D559" s="235" t="s">
        <v>170</v>
      </c>
      <c r="E559" s="236" t="s">
        <v>1</v>
      </c>
      <c r="F559" s="237" t="s">
        <v>560</v>
      </c>
      <c r="G559" s="234"/>
      <c r="H559" s="236" t="s">
        <v>1</v>
      </c>
      <c r="I559" s="238"/>
      <c r="J559" s="234"/>
      <c r="K559" s="234"/>
      <c r="L559" s="239"/>
      <c r="M559" s="240"/>
      <c r="N559" s="241"/>
      <c r="O559" s="241"/>
      <c r="P559" s="241"/>
      <c r="Q559" s="241"/>
      <c r="R559" s="241"/>
      <c r="S559" s="241"/>
      <c r="T559" s="24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3" t="s">
        <v>170</v>
      </c>
      <c r="AU559" s="243" t="s">
        <v>85</v>
      </c>
      <c r="AV559" s="13" t="s">
        <v>83</v>
      </c>
      <c r="AW559" s="13" t="s">
        <v>31</v>
      </c>
      <c r="AX559" s="13" t="s">
        <v>75</v>
      </c>
      <c r="AY559" s="243" t="s">
        <v>158</v>
      </c>
    </row>
    <row r="560" s="14" customFormat="1">
      <c r="A560" s="14"/>
      <c r="B560" s="244"/>
      <c r="C560" s="245"/>
      <c r="D560" s="235" t="s">
        <v>170</v>
      </c>
      <c r="E560" s="246" t="s">
        <v>1</v>
      </c>
      <c r="F560" s="247" t="s">
        <v>540</v>
      </c>
      <c r="G560" s="245"/>
      <c r="H560" s="248">
        <v>65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4" t="s">
        <v>170</v>
      </c>
      <c r="AU560" s="254" t="s">
        <v>85</v>
      </c>
      <c r="AV560" s="14" t="s">
        <v>85</v>
      </c>
      <c r="AW560" s="14" t="s">
        <v>31</v>
      </c>
      <c r="AX560" s="14" t="s">
        <v>83</v>
      </c>
      <c r="AY560" s="254" t="s">
        <v>158</v>
      </c>
    </row>
    <row r="561" s="2" customFormat="1" ht="24.15" customHeight="1">
      <c r="A561" s="39"/>
      <c r="B561" s="40"/>
      <c r="C561" s="266" t="s">
        <v>882</v>
      </c>
      <c r="D561" s="266" t="s">
        <v>243</v>
      </c>
      <c r="E561" s="267" t="s">
        <v>883</v>
      </c>
      <c r="F561" s="268" t="s">
        <v>884</v>
      </c>
      <c r="G561" s="269" t="s">
        <v>225</v>
      </c>
      <c r="H561" s="270">
        <v>76</v>
      </c>
      <c r="I561" s="271"/>
      <c r="J561" s="270">
        <f>ROUND(I561*H561,2)</f>
        <v>0</v>
      </c>
      <c r="K561" s="272"/>
      <c r="L561" s="273"/>
      <c r="M561" s="274" t="s">
        <v>1</v>
      </c>
      <c r="N561" s="275" t="s">
        <v>40</v>
      </c>
      <c r="O561" s="92"/>
      <c r="P561" s="229">
        <f>O561*H561</f>
        <v>0</v>
      </c>
      <c r="Q561" s="229">
        <v>0.00064000000000000005</v>
      </c>
      <c r="R561" s="229">
        <f>Q561*H561</f>
        <v>0.048640000000000003</v>
      </c>
      <c r="S561" s="229">
        <v>0</v>
      </c>
      <c r="T561" s="230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1" t="s">
        <v>342</v>
      </c>
      <c r="AT561" s="231" t="s">
        <v>243</v>
      </c>
      <c r="AU561" s="231" t="s">
        <v>85</v>
      </c>
      <c r="AY561" s="18" t="s">
        <v>158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8" t="s">
        <v>83</v>
      </c>
      <c r="BK561" s="232">
        <f>ROUND(I561*H561,2)</f>
        <v>0</v>
      </c>
      <c r="BL561" s="18" t="s">
        <v>248</v>
      </c>
      <c r="BM561" s="231" t="s">
        <v>885</v>
      </c>
    </row>
    <row r="562" s="14" customFormat="1">
      <c r="A562" s="14"/>
      <c r="B562" s="244"/>
      <c r="C562" s="245"/>
      <c r="D562" s="235" t="s">
        <v>170</v>
      </c>
      <c r="E562" s="246" t="s">
        <v>1</v>
      </c>
      <c r="F562" s="247" t="s">
        <v>886</v>
      </c>
      <c r="G562" s="245"/>
      <c r="H562" s="248">
        <v>76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4" t="s">
        <v>170</v>
      </c>
      <c r="AU562" s="254" t="s">
        <v>85</v>
      </c>
      <c r="AV562" s="14" t="s">
        <v>85</v>
      </c>
      <c r="AW562" s="14" t="s">
        <v>31</v>
      </c>
      <c r="AX562" s="14" t="s">
        <v>83</v>
      </c>
      <c r="AY562" s="254" t="s">
        <v>158</v>
      </c>
    </row>
    <row r="563" s="2" customFormat="1" ht="24.15" customHeight="1">
      <c r="A563" s="39"/>
      <c r="B563" s="40"/>
      <c r="C563" s="220" t="s">
        <v>887</v>
      </c>
      <c r="D563" s="220" t="s">
        <v>160</v>
      </c>
      <c r="E563" s="221" t="s">
        <v>888</v>
      </c>
      <c r="F563" s="222" t="s">
        <v>889</v>
      </c>
      <c r="G563" s="223" t="s">
        <v>225</v>
      </c>
      <c r="H563" s="224">
        <v>72</v>
      </c>
      <c r="I563" s="225"/>
      <c r="J563" s="224">
        <f>ROUND(I563*H563,2)</f>
        <v>0</v>
      </c>
      <c r="K563" s="226"/>
      <c r="L563" s="45"/>
      <c r="M563" s="227" t="s">
        <v>1</v>
      </c>
      <c r="N563" s="228" t="s">
        <v>40</v>
      </c>
      <c r="O563" s="92"/>
      <c r="P563" s="229">
        <f>O563*H563</f>
        <v>0</v>
      </c>
      <c r="Q563" s="229">
        <v>0.00040000000000000002</v>
      </c>
      <c r="R563" s="229">
        <f>Q563*H563</f>
        <v>0.028800000000000003</v>
      </c>
      <c r="S563" s="229">
        <v>0</v>
      </c>
      <c r="T563" s="230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1" t="s">
        <v>248</v>
      </c>
      <c r="AT563" s="231" t="s">
        <v>160</v>
      </c>
      <c r="AU563" s="231" t="s">
        <v>85</v>
      </c>
      <c r="AY563" s="18" t="s">
        <v>158</v>
      </c>
      <c r="BE563" s="232">
        <f>IF(N563="základní",J563,0)</f>
        <v>0</v>
      </c>
      <c r="BF563" s="232">
        <f>IF(N563="snížená",J563,0)</f>
        <v>0</v>
      </c>
      <c r="BG563" s="232">
        <f>IF(N563="zákl. přenesená",J563,0)</f>
        <v>0</v>
      </c>
      <c r="BH563" s="232">
        <f>IF(N563="sníž. přenesená",J563,0)</f>
        <v>0</v>
      </c>
      <c r="BI563" s="232">
        <f>IF(N563="nulová",J563,0)</f>
        <v>0</v>
      </c>
      <c r="BJ563" s="18" t="s">
        <v>83</v>
      </c>
      <c r="BK563" s="232">
        <f>ROUND(I563*H563,2)</f>
        <v>0</v>
      </c>
      <c r="BL563" s="18" t="s">
        <v>248</v>
      </c>
      <c r="BM563" s="231" t="s">
        <v>890</v>
      </c>
    </row>
    <row r="564" s="13" customFormat="1">
      <c r="A564" s="13"/>
      <c r="B564" s="233"/>
      <c r="C564" s="234"/>
      <c r="D564" s="235" t="s">
        <v>170</v>
      </c>
      <c r="E564" s="236" t="s">
        <v>1</v>
      </c>
      <c r="F564" s="237" t="s">
        <v>560</v>
      </c>
      <c r="G564" s="234"/>
      <c r="H564" s="236" t="s">
        <v>1</v>
      </c>
      <c r="I564" s="238"/>
      <c r="J564" s="234"/>
      <c r="K564" s="234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170</v>
      </c>
      <c r="AU564" s="243" t="s">
        <v>85</v>
      </c>
      <c r="AV564" s="13" t="s">
        <v>83</v>
      </c>
      <c r="AW564" s="13" t="s">
        <v>31</v>
      </c>
      <c r="AX564" s="13" t="s">
        <v>75</v>
      </c>
      <c r="AY564" s="243" t="s">
        <v>158</v>
      </c>
    </row>
    <row r="565" s="14" customFormat="1">
      <c r="A565" s="14"/>
      <c r="B565" s="244"/>
      <c r="C565" s="245"/>
      <c r="D565" s="235" t="s">
        <v>170</v>
      </c>
      <c r="E565" s="246" t="s">
        <v>1</v>
      </c>
      <c r="F565" s="247" t="s">
        <v>580</v>
      </c>
      <c r="G565" s="245"/>
      <c r="H565" s="248">
        <v>72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170</v>
      </c>
      <c r="AU565" s="254" t="s">
        <v>85</v>
      </c>
      <c r="AV565" s="14" t="s">
        <v>85</v>
      </c>
      <c r="AW565" s="14" t="s">
        <v>31</v>
      </c>
      <c r="AX565" s="14" t="s">
        <v>83</v>
      </c>
      <c r="AY565" s="254" t="s">
        <v>158</v>
      </c>
    </row>
    <row r="566" s="2" customFormat="1" ht="37.8" customHeight="1">
      <c r="A566" s="39"/>
      <c r="B566" s="40"/>
      <c r="C566" s="266" t="s">
        <v>891</v>
      </c>
      <c r="D566" s="266" t="s">
        <v>243</v>
      </c>
      <c r="E566" s="267" t="s">
        <v>892</v>
      </c>
      <c r="F566" s="268" t="s">
        <v>893</v>
      </c>
      <c r="G566" s="269" t="s">
        <v>225</v>
      </c>
      <c r="H566" s="270">
        <v>84</v>
      </c>
      <c r="I566" s="271"/>
      <c r="J566" s="270">
        <f>ROUND(I566*H566,2)</f>
        <v>0</v>
      </c>
      <c r="K566" s="272"/>
      <c r="L566" s="273"/>
      <c r="M566" s="274" t="s">
        <v>1</v>
      </c>
      <c r="N566" s="275" t="s">
        <v>40</v>
      </c>
      <c r="O566" s="92"/>
      <c r="P566" s="229">
        <f>O566*H566</f>
        <v>0</v>
      </c>
      <c r="Q566" s="229">
        <v>0.0047999999999999996</v>
      </c>
      <c r="R566" s="229">
        <f>Q566*H566</f>
        <v>0.40319999999999995</v>
      </c>
      <c r="S566" s="229">
        <v>0</v>
      </c>
      <c r="T566" s="230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31" t="s">
        <v>342</v>
      </c>
      <c r="AT566" s="231" t="s">
        <v>243</v>
      </c>
      <c r="AU566" s="231" t="s">
        <v>85</v>
      </c>
      <c r="AY566" s="18" t="s">
        <v>158</v>
      </c>
      <c r="BE566" s="232">
        <f>IF(N566="základní",J566,0)</f>
        <v>0</v>
      </c>
      <c r="BF566" s="232">
        <f>IF(N566="snížená",J566,0)</f>
        <v>0</v>
      </c>
      <c r="BG566" s="232">
        <f>IF(N566="zákl. přenesená",J566,0)</f>
        <v>0</v>
      </c>
      <c r="BH566" s="232">
        <f>IF(N566="sníž. přenesená",J566,0)</f>
        <v>0</v>
      </c>
      <c r="BI566" s="232">
        <f>IF(N566="nulová",J566,0)</f>
        <v>0</v>
      </c>
      <c r="BJ566" s="18" t="s">
        <v>83</v>
      </c>
      <c r="BK566" s="232">
        <f>ROUND(I566*H566,2)</f>
        <v>0</v>
      </c>
      <c r="BL566" s="18" t="s">
        <v>248</v>
      </c>
      <c r="BM566" s="231" t="s">
        <v>894</v>
      </c>
    </row>
    <row r="567" s="14" customFormat="1">
      <c r="A567" s="14"/>
      <c r="B567" s="244"/>
      <c r="C567" s="245"/>
      <c r="D567" s="235" t="s">
        <v>170</v>
      </c>
      <c r="E567" s="246" t="s">
        <v>1</v>
      </c>
      <c r="F567" s="247" t="s">
        <v>895</v>
      </c>
      <c r="G567" s="245"/>
      <c r="H567" s="248">
        <v>84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170</v>
      </c>
      <c r="AU567" s="254" t="s">
        <v>85</v>
      </c>
      <c r="AV567" s="14" t="s">
        <v>85</v>
      </c>
      <c r="AW567" s="14" t="s">
        <v>31</v>
      </c>
      <c r="AX567" s="14" t="s">
        <v>83</v>
      </c>
      <c r="AY567" s="254" t="s">
        <v>158</v>
      </c>
    </row>
    <row r="568" s="2" customFormat="1" ht="24.15" customHeight="1">
      <c r="A568" s="39"/>
      <c r="B568" s="40"/>
      <c r="C568" s="220" t="s">
        <v>896</v>
      </c>
      <c r="D568" s="220" t="s">
        <v>160</v>
      </c>
      <c r="E568" s="221" t="s">
        <v>897</v>
      </c>
      <c r="F568" s="222" t="s">
        <v>898</v>
      </c>
      <c r="G568" s="223" t="s">
        <v>225</v>
      </c>
      <c r="H568" s="224">
        <v>12</v>
      </c>
      <c r="I568" s="225"/>
      <c r="J568" s="224">
        <f>ROUND(I568*H568,2)</f>
        <v>0</v>
      </c>
      <c r="K568" s="226"/>
      <c r="L568" s="45"/>
      <c r="M568" s="227" t="s">
        <v>1</v>
      </c>
      <c r="N568" s="228" t="s">
        <v>40</v>
      </c>
      <c r="O568" s="92"/>
      <c r="P568" s="229">
        <f>O568*H568</f>
        <v>0</v>
      </c>
      <c r="Q568" s="229">
        <v>0.00040000000000000002</v>
      </c>
      <c r="R568" s="229">
        <f>Q568*H568</f>
        <v>0.0048000000000000004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248</v>
      </c>
      <c r="AT568" s="231" t="s">
        <v>160</v>
      </c>
      <c r="AU568" s="231" t="s">
        <v>85</v>
      </c>
      <c r="AY568" s="18" t="s">
        <v>158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83</v>
      </c>
      <c r="BK568" s="232">
        <f>ROUND(I568*H568,2)</f>
        <v>0</v>
      </c>
      <c r="BL568" s="18" t="s">
        <v>248</v>
      </c>
      <c r="BM568" s="231" t="s">
        <v>899</v>
      </c>
    </row>
    <row r="569" s="13" customFormat="1">
      <c r="A569" s="13"/>
      <c r="B569" s="233"/>
      <c r="C569" s="234"/>
      <c r="D569" s="235" t="s">
        <v>170</v>
      </c>
      <c r="E569" s="236" t="s">
        <v>1</v>
      </c>
      <c r="F569" s="237" t="s">
        <v>900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170</v>
      </c>
      <c r="AU569" s="243" t="s">
        <v>85</v>
      </c>
      <c r="AV569" s="13" t="s">
        <v>83</v>
      </c>
      <c r="AW569" s="13" t="s">
        <v>31</v>
      </c>
      <c r="AX569" s="13" t="s">
        <v>75</v>
      </c>
      <c r="AY569" s="243" t="s">
        <v>158</v>
      </c>
    </row>
    <row r="570" s="13" customFormat="1">
      <c r="A570" s="13"/>
      <c r="B570" s="233"/>
      <c r="C570" s="234"/>
      <c r="D570" s="235" t="s">
        <v>170</v>
      </c>
      <c r="E570" s="236" t="s">
        <v>1</v>
      </c>
      <c r="F570" s="237" t="s">
        <v>901</v>
      </c>
      <c r="G570" s="234"/>
      <c r="H570" s="236" t="s">
        <v>1</v>
      </c>
      <c r="I570" s="238"/>
      <c r="J570" s="234"/>
      <c r="K570" s="234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170</v>
      </c>
      <c r="AU570" s="243" t="s">
        <v>85</v>
      </c>
      <c r="AV570" s="13" t="s">
        <v>83</v>
      </c>
      <c r="AW570" s="13" t="s">
        <v>31</v>
      </c>
      <c r="AX570" s="13" t="s">
        <v>75</v>
      </c>
      <c r="AY570" s="243" t="s">
        <v>158</v>
      </c>
    </row>
    <row r="571" s="14" customFormat="1">
      <c r="A571" s="14"/>
      <c r="B571" s="244"/>
      <c r="C571" s="245"/>
      <c r="D571" s="235" t="s">
        <v>170</v>
      </c>
      <c r="E571" s="246" t="s">
        <v>1</v>
      </c>
      <c r="F571" s="247" t="s">
        <v>902</v>
      </c>
      <c r="G571" s="245"/>
      <c r="H571" s="248">
        <v>12</v>
      </c>
      <c r="I571" s="249"/>
      <c r="J571" s="245"/>
      <c r="K571" s="245"/>
      <c r="L571" s="250"/>
      <c r="M571" s="251"/>
      <c r="N571" s="252"/>
      <c r="O571" s="252"/>
      <c r="P571" s="252"/>
      <c r="Q571" s="252"/>
      <c r="R571" s="252"/>
      <c r="S571" s="252"/>
      <c r="T571" s="25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4" t="s">
        <v>170</v>
      </c>
      <c r="AU571" s="254" t="s">
        <v>85</v>
      </c>
      <c r="AV571" s="14" t="s">
        <v>85</v>
      </c>
      <c r="AW571" s="14" t="s">
        <v>31</v>
      </c>
      <c r="AX571" s="14" t="s">
        <v>83</v>
      </c>
      <c r="AY571" s="254" t="s">
        <v>158</v>
      </c>
    </row>
    <row r="572" s="2" customFormat="1" ht="24.15" customHeight="1">
      <c r="A572" s="39"/>
      <c r="B572" s="40"/>
      <c r="C572" s="220" t="s">
        <v>903</v>
      </c>
      <c r="D572" s="220" t="s">
        <v>160</v>
      </c>
      <c r="E572" s="221" t="s">
        <v>904</v>
      </c>
      <c r="F572" s="222" t="s">
        <v>905</v>
      </c>
      <c r="G572" s="223" t="s">
        <v>220</v>
      </c>
      <c r="H572" s="224">
        <v>0.51000000000000001</v>
      </c>
      <c r="I572" s="225"/>
      <c r="J572" s="224">
        <f>ROUND(I572*H572,2)</f>
        <v>0</v>
      </c>
      <c r="K572" s="226"/>
      <c r="L572" s="45"/>
      <c r="M572" s="227" t="s">
        <v>1</v>
      </c>
      <c r="N572" s="228" t="s">
        <v>40</v>
      </c>
      <c r="O572" s="92"/>
      <c r="P572" s="229">
        <f>O572*H572</f>
        <v>0</v>
      </c>
      <c r="Q572" s="229">
        <v>0</v>
      </c>
      <c r="R572" s="229">
        <f>Q572*H572</f>
        <v>0</v>
      </c>
      <c r="S572" s="229">
        <v>0</v>
      </c>
      <c r="T572" s="230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1" t="s">
        <v>248</v>
      </c>
      <c r="AT572" s="231" t="s">
        <v>160</v>
      </c>
      <c r="AU572" s="231" t="s">
        <v>85</v>
      </c>
      <c r="AY572" s="18" t="s">
        <v>158</v>
      </c>
      <c r="BE572" s="232">
        <f>IF(N572="základní",J572,0)</f>
        <v>0</v>
      </c>
      <c r="BF572" s="232">
        <f>IF(N572="snížená",J572,0)</f>
        <v>0</v>
      </c>
      <c r="BG572" s="232">
        <f>IF(N572="zákl. přenesená",J572,0)</f>
        <v>0</v>
      </c>
      <c r="BH572" s="232">
        <f>IF(N572="sníž. přenesená",J572,0)</f>
        <v>0</v>
      </c>
      <c r="BI572" s="232">
        <f>IF(N572="nulová",J572,0)</f>
        <v>0</v>
      </c>
      <c r="BJ572" s="18" t="s">
        <v>83</v>
      </c>
      <c r="BK572" s="232">
        <f>ROUND(I572*H572,2)</f>
        <v>0</v>
      </c>
      <c r="BL572" s="18" t="s">
        <v>248</v>
      </c>
      <c r="BM572" s="231" t="s">
        <v>906</v>
      </c>
    </row>
    <row r="573" s="12" customFormat="1" ht="22.8" customHeight="1">
      <c r="A573" s="12"/>
      <c r="B573" s="204"/>
      <c r="C573" s="205"/>
      <c r="D573" s="206" t="s">
        <v>74</v>
      </c>
      <c r="E573" s="218" t="s">
        <v>907</v>
      </c>
      <c r="F573" s="218" t="s">
        <v>908</v>
      </c>
      <c r="G573" s="205"/>
      <c r="H573" s="205"/>
      <c r="I573" s="208"/>
      <c r="J573" s="219">
        <f>BK573</f>
        <v>0</v>
      </c>
      <c r="K573" s="205"/>
      <c r="L573" s="210"/>
      <c r="M573" s="211"/>
      <c r="N573" s="212"/>
      <c r="O573" s="212"/>
      <c r="P573" s="213">
        <f>SUM(P574:P600)</f>
        <v>0</v>
      </c>
      <c r="Q573" s="212"/>
      <c r="R573" s="213">
        <f>SUM(R574:R600)</f>
        <v>0.43346000000000001</v>
      </c>
      <c r="S573" s="212"/>
      <c r="T573" s="214">
        <f>SUM(T574:T600)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15" t="s">
        <v>85</v>
      </c>
      <c r="AT573" s="216" t="s">
        <v>74</v>
      </c>
      <c r="AU573" s="216" t="s">
        <v>83</v>
      </c>
      <c r="AY573" s="215" t="s">
        <v>158</v>
      </c>
      <c r="BK573" s="217">
        <f>SUM(BK574:BK600)</f>
        <v>0</v>
      </c>
    </row>
    <row r="574" s="2" customFormat="1" ht="16.5" customHeight="1">
      <c r="A574" s="39"/>
      <c r="B574" s="40"/>
      <c r="C574" s="220" t="s">
        <v>909</v>
      </c>
      <c r="D574" s="220" t="s">
        <v>160</v>
      </c>
      <c r="E574" s="221" t="s">
        <v>910</v>
      </c>
      <c r="F574" s="222" t="s">
        <v>911</v>
      </c>
      <c r="G574" s="223" t="s">
        <v>225</v>
      </c>
      <c r="H574" s="224">
        <v>345</v>
      </c>
      <c r="I574" s="225"/>
      <c r="J574" s="224">
        <f>ROUND(I574*H574,2)</f>
        <v>0</v>
      </c>
      <c r="K574" s="226"/>
      <c r="L574" s="45"/>
      <c r="M574" s="227" t="s">
        <v>1</v>
      </c>
      <c r="N574" s="228" t="s">
        <v>40</v>
      </c>
      <c r="O574" s="92"/>
      <c r="P574" s="229">
        <f>O574*H574</f>
        <v>0</v>
      </c>
      <c r="Q574" s="229">
        <v>3.0000000000000001E-05</v>
      </c>
      <c r="R574" s="229">
        <f>Q574*H574</f>
        <v>0.01035</v>
      </c>
      <c r="S574" s="229">
        <v>0</v>
      </c>
      <c r="T574" s="23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31" t="s">
        <v>248</v>
      </c>
      <c r="AT574" s="231" t="s">
        <v>160</v>
      </c>
      <c r="AU574" s="231" t="s">
        <v>85</v>
      </c>
      <c r="AY574" s="18" t="s">
        <v>158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8" t="s">
        <v>83</v>
      </c>
      <c r="BK574" s="232">
        <f>ROUND(I574*H574,2)</f>
        <v>0</v>
      </c>
      <c r="BL574" s="18" t="s">
        <v>248</v>
      </c>
      <c r="BM574" s="231" t="s">
        <v>912</v>
      </c>
    </row>
    <row r="575" s="2" customFormat="1">
      <c r="A575" s="39"/>
      <c r="B575" s="40"/>
      <c r="C575" s="41"/>
      <c r="D575" s="235" t="s">
        <v>816</v>
      </c>
      <c r="E575" s="41"/>
      <c r="F575" s="276" t="s">
        <v>913</v>
      </c>
      <c r="G575" s="41"/>
      <c r="H575" s="41"/>
      <c r="I575" s="277"/>
      <c r="J575" s="41"/>
      <c r="K575" s="41"/>
      <c r="L575" s="45"/>
      <c r="M575" s="278"/>
      <c r="N575" s="279"/>
      <c r="O575" s="92"/>
      <c r="P575" s="92"/>
      <c r="Q575" s="92"/>
      <c r="R575" s="92"/>
      <c r="S575" s="92"/>
      <c r="T575" s="93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816</v>
      </c>
      <c r="AU575" s="18" t="s">
        <v>85</v>
      </c>
    </row>
    <row r="576" s="13" customFormat="1">
      <c r="A576" s="13"/>
      <c r="B576" s="233"/>
      <c r="C576" s="234"/>
      <c r="D576" s="235" t="s">
        <v>170</v>
      </c>
      <c r="E576" s="236" t="s">
        <v>1</v>
      </c>
      <c r="F576" s="237" t="s">
        <v>914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170</v>
      </c>
      <c r="AU576" s="243" t="s">
        <v>85</v>
      </c>
      <c r="AV576" s="13" t="s">
        <v>83</v>
      </c>
      <c r="AW576" s="13" t="s">
        <v>31</v>
      </c>
      <c r="AX576" s="13" t="s">
        <v>75</v>
      </c>
      <c r="AY576" s="243" t="s">
        <v>158</v>
      </c>
    </row>
    <row r="577" s="13" customFormat="1">
      <c r="A577" s="13"/>
      <c r="B577" s="233"/>
      <c r="C577" s="234"/>
      <c r="D577" s="235" t="s">
        <v>170</v>
      </c>
      <c r="E577" s="236" t="s">
        <v>1</v>
      </c>
      <c r="F577" s="237" t="s">
        <v>915</v>
      </c>
      <c r="G577" s="234"/>
      <c r="H577" s="236" t="s">
        <v>1</v>
      </c>
      <c r="I577" s="238"/>
      <c r="J577" s="234"/>
      <c r="K577" s="234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170</v>
      </c>
      <c r="AU577" s="243" t="s">
        <v>85</v>
      </c>
      <c r="AV577" s="13" t="s">
        <v>83</v>
      </c>
      <c r="AW577" s="13" t="s">
        <v>31</v>
      </c>
      <c r="AX577" s="13" t="s">
        <v>75</v>
      </c>
      <c r="AY577" s="243" t="s">
        <v>158</v>
      </c>
    </row>
    <row r="578" s="14" customFormat="1">
      <c r="A578" s="14"/>
      <c r="B578" s="244"/>
      <c r="C578" s="245"/>
      <c r="D578" s="235" t="s">
        <v>170</v>
      </c>
      <c r="E578" s="246" t="s">
        <v>1</v>
      </c>
      <c r="F578" s="247" t="s">
        <v>916</v>
      </c>
      <c r="G578" s="245"/>
      <c r="H578" s="248">
        <v>147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170</v>
      </c>
      <c r="AU578" s="254" t="s">
        <v>85</v>
      </c>
      <c r="AV578" s="14" t="s">
        <v>85</v>
      </c>
      <c r="AW578" s="14" t="s">
        <v>31</v>
      </c>
      <c r="AX578" s="14" t="s">
        <v>75</v>
      </c>
      <c r="AY578" s="254" t="s">
        <v>158</v>
      </c>
    </row>
    <row r="579" s="13" customFormat="1">
      <c r="A579" s="13"/>
      <c r="B579" s="233"/>
      <c r="C579" s="234"/>
      <c r="D579" s="235" t="s">
        <v>170</v>
      </c>
      <c r="E579" s="236" t="s">
        <v>1</v>
      </c>
      <c r="F579" s="237" t="s">
        <v>917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170</v>
      </c>
      <c r="AU579" s="243" t="s">
        <v>85</v>
      </c>
      <c r="AV579" s="13" t="s">
        <v>83</v>
      </c>
      <c r="AW579" s="13" t="s">
        <v>31</v>
      </c>
      <c r="AX579" s="13" t="s">
        <v>75</v>
      </c>
      <c r="AY579" s="243" t="s">
        <v>158</v>
      </c>
    </row>
    <row r="580" s="13" customFormat="1">
      <c r="A580" s="13"/>
      <c r="B580" s="233"/>
      <c r="C580" s="234"/>
      <c r="D580" s="235" t="s">
        <v>170</v>
      </c>
      <c r="E580" s="236" t="s">
        <v>1</v>
      </c>
      <c r="F580" s="237" t="s">
        <v>914</v>
      </c>
      <c r="G580" s="234"/>
      <c r="H580" s="236" t="s">
        <v>1</v>
      </c>
      <c r="I580" s="238"/>
      <c r="J580" s="234"/>
      <c r="K580" s="234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170</v>
      </c>
      <c r="AU580" s="243" t="s">
        <v>85</v>
      </c>
      <c r="AV580" s="13" t="s">
        <v>83</v>
      </c>
      <c r="AW580" s="13" t="s">
        <v>31</v>
      </c>
      <c r="AX580" s="13" t="s">
        <v>75</v>
      </c>
      <c r="AY580" s="243" t="s">
        <v>158</v>
      </c>
    </row>
    <row r="581" s="14" customFormat="1">
      <c r="A581" s="14"/>
      <c r="B581" s="244"/>
      <c r="C581" s="245"/>
      <c r="D581" s="235" t="s">
        <v>170</v>
      </c>
      <c r="E581" s="246" t="s">
        <v>1</v>
      </c>
      <c r="F581" s="247" t="s">
        <v>918</v>
      </c>
      <c r="G581" s="245"/>
      <c r="H581" s="248">
        <v>115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170</v>
      </c>
      <c r="AU581" s="254" t="s">
        <v>85</v>
      </c>
      <c r="AV581" s="14" t="s">
        <v>85</v>
      </c>
      <c r="AW581" s="14" t="s">
        <v>31</v>
      </c>
      <c r="AX581" s="14" t="s">
        <v>75</v>
      </c>
      <c r="AY581" s="254" t="s">
        <v>158</v>
      </c>
    </row>
    <row r="582" s="13" customFormat="1">
      <c r="A582" s="13"/>
      <c r="B582" s="233"/>
      <c r="C582" s="234"/>
      <c r="D582" s="235" t="s">
        <v>170</v>
      </c>
      <c r="E582" s="236" t="s">
        <v>1</v>
      </c>
      <c r="F582" s="237" t="s">
        <v>919</v>
      </c>
      <c r="G582" s="234"/>
      <c r="H582" s="236" t="s">
        <v>1</v>
      </c>
      <c r="I582" s="238"/>
      <c r="J582" s="234"/>
      <c r="K582" s="234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170</v>
      </c>
      <c r="AU582" s="243" t="s">
        <v>85</v>
      </c>
      <c r="AV582" s="13" t="s">
        <v>83</v>
      </c>
      <c r="AW582" s="13" t="s">
        <v>31</v>
      </c>
      <c r="AX582" s="13" t="s">
        <v>75</v>
      </c>
      <c r="AY582" s="243" t="s">
        <v>158</v>
      </c>
    </row>
    <row r="583" s="14" customFormat="1">
      <c r="A583" s="14"/>
      <c r="B583" s="244"/>
      <c r="C583" s="245"/>
      <c r="D583" s="235" t="s">
        <v>170</v>
      </c>
      <c r="E583" s="246" t="s">
        <v>1</v>
      </c>
      <c r="F583" s="247" t="s">
        <v>920</v>
      </c>
      <c r="G583" s="245"/>
      <c r="H583" s="248">
        <v>83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170</v>
      </c>
      <c r="AU583" s="254" t="s">
        <v>85</v>
      </c>
      <c r="AV583" s="14" t="s">
        <v>85</v>
      </c>
      <c r="AW583" s="14" t="s">
        <v>31</v>
      </c>
      <c r="AX583" s="14" t="s">
        <v>75</v>
      </c>
      <c r="AY583" s="254" t="s">
        <v>158</v>
      </c>
    </row>
    <row r="584" s="15" customFormat="1">
      <c r="A584" s="15"/>
      <c r="B584" s="255"/>
      <c r="C584" s="256"/>
      <c r="D584" s="235" t="s">
        <v>170</v>
      </c>
      <c r="E584" s="257" t="s">
        <v>1</v>
      </c>
      <c r="F584" s="258" t="s">
        <v>176</v>
      </c>
      <c r="G584" s="256"/>
      <c r="H584" s="259">
        <v>345</v>
      </c>
      <c r="I584" s="260"/>
      <c r="J584" s="256"/>
      <c r="K584" s="256"/>
      <c r="L584" s="261"/>
      <c r="M584" s="262"/>
      <c r="N584" s="263"/>
      <c r="O584" s="263"/>
      <c r="P584" s="263"/>
      <c r="Q584" s="263"/>
      <c r="R584" s="263"/>
      <c r="S584" s="263"/>
      <c r="T584" s="264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5" t="s">
        <v>170</v>
      </c>
      <c r="AU584" s="265" t="s">
        <v>85</v>
      </c>
      <c r="AV584" s="15" t="s">
        <v>164</v>
      </c>
      <c r="AW584" s="15" t="s">
        <v>31</v>
      </c>
      <c r="AX584" s="15" t="s">
        <v>83</v>
      </c>
      <c r="AY584" s="265" t="s">
        <v>158</v>
      </c>
    </row>
    <row r="585" s="2" customFormat="1" ht="16.5" customHeight="1">
      <c r="A585" s="39"/>
      <c r="B585" s="40"/>
      <c r="C585" s="266" t="s">
        <v>921</v>
      </c>
      <c r="D585" s="266" t="s">
        <v>243</v>
      </c>
      <c r="E585" s="267" t="s">
        <v>922</v>
      </c>
      <c r="F585" s="268" t="s">
        <v>923</v>
      </c>
      <c r="G585" s="269" t="s">
        <v>225</v>
      </c>
      <c r="H585" s="270">
        <v>177</v>
      </c>
      <c r="I585" s="271"/>
      <c r="J585" s="270">
        <f>ROUND(I585*H585,2)</f>
        <v>0</v>
      </c>
      <c r="K585" s="272"/>
      <c r="L585" s="273"/>
      <c r="M585" s="274" t="s">
        <v>1</v>
      </c>
      <c r="N585" s="275" t="s">
        <v>40</v>
      </c>
      <c r="O585" s="92"/>
      <c r="P585" s="229">
        <f>O585*H585</f>
        <v>0</v>
      </c>
      <c r="Q585" s="229">
        <v>0.00014999999999999999</v>
      </c>
      <c r="R585" s="229">
        <f>Q585*H585</f>
        <v>0.026549999999999997</v>
      </c>
      <c r="S585" s="229">
        <v>0</v>
      </c>
      <c r="T585" s="230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31" t="s">
        <v>342</v>
      </c>
      <c r="AT585" s="231" t="s">
        <v>243</v>
      </c>
      <c r="AU585" s="231" t="s">
        <v>85</v>
      </c>
      <c r="AY585" s="18" t="s">
        <v>158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8" t="s">
        <v>83</v>
      </c>
      <c r="BK585" s="232">
        <f>ROUND(I585*H585,2)</f>
        <v>0</v>
      </c>
      <c r="BL585" s="18" t="s">
        <v>248</v>
      </c>
      <c r="BM585" s="231" t="s">
        <v>924</v>
      </c>
    </row>
    <row r="586" s="13" customFormat="1">
      <c r="A586" s="13"/>
      <c r="B586" s="233"/>
      <c r="C586" s="234"/>
      <c r="D586" s="235" t="s">
        <v>170</v>
      </c>
      <c r="E586" s="236" t="s">
        <v>1</v>
      </c>
      <c r="F586" s="237" t="s">
        <v>914</v>
      </c>
      <c r="G586" s="234"/>
      <c r="H586" s="236" t="s">
        <v>1</v>
      </c>
      <c r="I586" s="238"/>
      <c r="J586" s="234"/>
      <c r="K586" s="234"/>
      <c r="L586" s="239"/>
      <c r="M586" s="240"/>
      <c r="N586" s="241"/>
      <c r="O586" s="241"/>
      <c r="P586" s="241"/>
      <c r="Q586" s="241"/>
      <c r="R586" s="241"/>
      <c r="S586" s="241"/>
      <c r="T586" s="24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3" t="s">
        <v>170</v>
      </c>
      <c r="AU586" s="243" t="s">
        <v>85</v>
      </c>
      <c r="AV586" s="13" t="s">
        <v>83</v>
      </c>
      <c r="AW586" s="13" t="s">
        <v>31</v>
      </c>
      <c r="AX586" s="13" t="s">
        <v>75</v>
      </c>
      <c r="AY586" s="243" t="s">
        <v>158</v>
      </c>
    </row>
    <row r="587" s="13" customFormat="1">
      <c r="A587" s="13"/>
      <c r="B587" s="233"/>
      <c r="C587" s="234"/>
      <c r="D587" s="235" t="s">
        <v>170</v>
      </c>
      <c r="E587" s="236" t="s">
        <v>1</v>
      </c>
      <c r="F587" s="237" t="s">
        <v>925</v>
      </c>
      <c r="G587" s="234"/>
      <c r="H587" s="236" t="s">
        <v>1</v>
      </c>
      <c r="I587" s="238"/>
      <c r="J587" s="234"/>
      <c r="K587" s="234"/>
      <c r="L587" s="239"/>
      <c r="M587" s="240"/>
      <c r="N587" s="241"/>
      <c r="O587" s="241"/>
      <c r="P587" s="241"/>
      <c r="Q587" s="241"/>
      <c r="R587" s="241"/>
      <c r="S587" s="241"/>
      <c r="T587" s="24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3" t="s">
        <v>170</v>
      </c>
      <c r="AU587" s="243" t="s">
        <v>85</v>
      </c>
      <c r="AV587" s="13" t="s">
        <v>83</v>
      </c>
      <c r="AW587" s="13" t="s">
        <v>31</v>
      </c>
      <c r="AX587" s="13" t="s">
        <v>75</v>
      </c>
      <c r="AY587" s="243" t="s">
        <v>158</v>
      </c>
    </row>
    <row r="588" s="13" customFormat="1">
      <c r="A588" s="13"/>
      <c r="B588" s="233"/>
      <c r="C588" s="234"/>
      <c r="D588" s="235" t="s">
        <v>170</v>
      </c>
      <c r="E588" s="236" t="s">
        <v>1</v>
      </c>
      <c r="F588" s="237" t="s">
        <v>926</v>
      </c>
      <c r="G588" s="234"/>
      <c r="H588" s="236" t="s">
        <v>1</v>
      </c>
      <c r="I588" s="238"/>
      <c r="J588" s="234"/>
      <c r="K588" s="234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170</v>
      </c>
      <c r="AU588" s="243" t="s">
        <v>85</v>
      </c>
      <c r="AV588" s="13" t="s">
        <v>83</v>
      </c>
      <c r="AW588" s="13" t="s">
        <v>31</v>
      </c>
      <c r="AX588" s="13" t="s">
        <v>75</v>
      </c>
      <c r="AY588" s="243" t="s">
        <v>158</v>
      </c>
    </row>
    <row r="589" s="14" customFormat="1">
      <c r="A589" s="14"/>
      <c r="B589" s="244"/>
      <c r="C589" s="245"/>
      <c r="D589" s="235" t="s">
        <v>170</v>
      </c>
      <c r="E589" s="246" t="s">
        <v>1</v>
      </c>
      <c r="F589" s="247" t="s">
        <v>927</v>
      </c>
      <c r="G589" s="245"/>
      <c r="H589" s="248">
        <v>177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4" t="s">
        <v>170</v>
      </c>
      <c r="AU589" s="254" t="s">
        <v>85</v>
      </c>
      <c r="AV589" s="14" t="s">
        <v>85</v>
      </c>
      <c r="AW589" s="14" t="s">
        <v>31</v>
      </c>
      <c r="AX589" s="14" t="s">
        <v>83</v>
      </c>
      <c r="AY589" s="254" t="s">
        <v>158</v>
      </c>
    </row>
    <row r="590" s="2" customFormat="1" ht="16.5" customHeight="1">
      <c r="A590" s="39"/>
      <c r="B590" s="40"/>
      <c r="C590" s="266" t="s">
        <v>928</v>
      </c>
      <c r="D590" s="266" t="s">
        <v>243</v>
      </c>
      <c r="E590" s="267" t="s">
        <v>929</v>
      </c>
      <c r="F590" s="268" t="s">
        <v>930</v>
      </c>
      <c r="G590" s="269" t="s">
        <v>225</v>
      </c>
      <c r="H590" s="270">
        <v>138</v>
      </c>
      <c r="I590" s="271"/>
      <c r="J590" s="270">
        <f>ROUND(I590*H590,2)</f>
        <v>0</v>
      </c>
      <c r="K590" s="272"/>
      <c r="L590" s="273"/>
      <c r="M590" s="274" t="s">
        <v>1</v>
      </c>
      <c r="N590" s="275" t="s">
        <v>40</v>
      </c>
      <c r="O590" s="92"/>
      <c r="P590" s="229">
        <f>O590*H590</f>
        <v>0</v>
      </c>
      <c r="Q590" s="229">
        <v>0.00012</v>
      </c>
      <c r="R590" s="229">
        <f>Q590*H590</f>
        <v>0.016560000000000002</v>
      </c>
      <c r="S590" s="229">
        <v>0</v>
      </c>
      <c r="T590" s="230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1" t="s">
        <v>342</v>
      </c>
      <c r="AT590" s="231" t="s">
        <v>243</v>
      </c>
      <c r="AU590" s="231" t="s">
        <v>85</v>
      </c>
      <c r="AY590" s="18" t="s">
        <v>158</v>
      </c>
      <c r="BE590" s="232">
        <f>IF(N590="základní",J590,0)</f>
        <v>0</v>
      </c>
      <c r="BF590" s="232">
        <f>IF(N590="snížená",J590,0)</f>
        <v>0</v>
      </c>
      <c r="BG590" s="232">
        <f>IF(N590="zákl. přenesená",J590,0)</f>
        <v>0</v>
      </c>
      <c r="BH590" s="232">
        <f>IF(N590="sníž. přenesená",J590,0)</f>
        <v>0</v>
      </c>
      <c r="BI590" s="232">
        <f>IF(N590="nulová",J590,0)</f>
        <v>0</v>
      </c>
      <c r="BJ590" s="18" t="s">
        <v>83</v>
      </c>
      <c r="BK590" s="232">
        <f>ROUND(I590*H590,2)</f>
        <v>0</v>
      </c>
      <c r="BL590" s="18" t="s">
        <v>248</v>
      </c>
      <c r="BM590" s="231" t="s">
        <v>931</v>
      </c>
    </row>
    <row r="591" s="13" customFormat="1">
      <c r="A591" s="13"/>
      <c r="B591" s="233"/>
      <c r="C591" s="234"/>
      <c r="D591" s="235" t="s">
        <v>170</v>
      </c>
      <c r="E591" s="236" t="s">
        <v>1</v>
      </c>
      <c r="F591" s="237" t="s">
        <v>914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170</v>
      </c>
      <c r="AU591" s="243" t="s">
        <v>85</v>
      </c>
      <c r="AV591" s="13" t="s">
        <v>83</v>
      </c>
      <c r="AW591" s="13" t="s">
        <v>31</v>
      </c>
      <c r="AX591" s="13" t="s">
        <v>75</v>
      </c>
      <c r="AY591" s="243" t="s">
        <v>158</v>
      </c>
    </row>
    <row r="592" s="13" customFormat="1">
      <c r="A592" s="13"/>
      <c r="B592" s="233"/>
      <c r="C592" s="234"/>
      <c r="D592" s="235" t="s">
        <v>170</v>
      </c>
      <c r="E592" s="236" t="s">
        <v>1</v>
      </c>
      <c r="F592" s="237" t="s">
        <v>925</v>
      </c>
      <c r="G592" s="234"/>
      <c r="H592" s="236" t="s">
        <v>1</v>
      </c>
      <c r="I592" s="238"/>
      <c r="J592" s="234"/>
      <c r="K592" s="234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170</v>
      </c>
      <c r="AU592" s="243" t="s">
        <v>85</v>
      </c>
      <c r="AV592" s="13" t="s">
        <v>83</v>
      </c>
      <c r="AW592" s="13" t="s">
        <v>31</v>
      </c>
      <c r="AX592" s="13" t="s">
        <v>75</v>
      </c>
      <c r="AY592" s="243" t="s">
        <v>158</v>
      </c>
    </row>
    <row r="593" s="13" customFormat="1">
      <c r="A593" s="13"/>
      <c r="B593" s="233"/>
      <c r="C593" s="234"/>
      <c r="D593" s="235" t="s">
        <v>170</v>
      </c>
      <c r="E593" s="236" t="s">
        <v>1</v>
      </c>
      <c r="F593" s="237" t="s">
        <v>917</v>
      </c>
      <c r="G593" s="234"/>
      <c r="H593" s="236" t="s">
        <v>1</v>
      </c>
      <c r="I593" s="238"/>
      <c r="J593" s="234"/>
      <c r="K593" s="234"/>
      <c r="L593" s="239"/>
      <c r="M593" s="240"/>
      <c r="N593" s="241"/>
      <c r="O593" s="241"/>
      <c r="P593" s="241"/>
      <c r="Q593" s="241"/>
      <c r="R593" s="241"/>
      <c r="S593" s="241"/>
      <c r="T593" s="24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3" t="s">
        <v>170</v>
      </c>
      <c r="AU593" s="243" t="s">
        <v>85</v>
      </c>
      <c r="AV593" s="13" t="s">
        <v>83</v>
      </c>
      <c r="AW593" s="13" t="s">
        <v>31</v>
      </c>
      <c r="AX593" s="13" t="s">
        <v>75</v>
      </c>
      <c r="AY593" s="243" t="s">
        <v>158</v>
      </c>
    </row>
    <row r="594" s="14" customFormat="1">
      <c r="A594" s="14"/>
      <c r="B594" s="244"/>
      <c r="C594" s="245"/>
      <c r="D594" s="235" t="s">
        <v>170</v>
      </c>
      <c r="E594" s="246" t="s">
        <v>1</v>
      </c>
      <c r="F594" s="247" t="s">
        <v>932</v>
      </c>
      <c r="G594" s="245"/>
      <c r="H594" s="248">
        <v>138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4" t="s">
        <v>170</v>
      </c>
      <c r="AU594" s="254" t="s">
        <v>85</v>
      </c>
      <c r="AV594" s="14" t="s">
        <v>85</v>
      </c>
      <c r="AW594" s="14" t="s">
        <v>31</v>
      </c>
      <c r="AX594" s="14" t="s">
        <v>83</v>
      </c>
      <c r="AY594" s="254" t="s">
        <v>158</v>
      </c>
    </row>
    <row r="595" s="2" customFormat="1" ht="24.15" customHeight="1">
      <c r="A595" s="39"/>
      <c r="B595" s="40"/>
      <c r="C595" s="266" t="s">
        <v>933</v>
      </c>
      <c r="D595" s="266" t="s">
        <v>243</v>
      </c>
      <c r="E595" s="267" t="s">
        <v>934</v>
      </c>
      <c r="F595" s="268" t="s">
        <v>935</v>
      </c>
      <c r="G595" s="269" t="s">
        <v>225</v>
      </c>
      <c r="H595" s="270">
        <v>100</v>
      </c>
      <c r="I595" s="271"/>
      <c r="J595" s="270">
        <f>ROUND(I595*H595,2)</f>
        <v>0</v>
      </c>
      <c r="K595" s="272"/>
      <c r="L595" s="273"/>
      <c r="M595" s="274" t="s">
        <v>1</v>
      </c>
      <c r="N595" s="275" t="s">
        <v>40</v>
      </c>
      <c r="O595" s="92"/>
      <c r="P595" s="229">
        <f>O595*H595</f>
        <v>0</v>
      </c>
      <c r="Q595" s="229">
        <v>0.0038</v>
      </c>
      <c r="R595" s="229">
        <f>Q595*H595</f>
        <v>0.38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342</v>
      </c>
      <c r="AT595" s="231" t="s">
        <v>243</v>
      </c>
      <c r="AU595" s="231" t="s">
        <v>85</v>
      </c>
      <c r="AY595" s="18" t="s">
        <v>158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83</v>
      </c>
      <c r="BK595" s="232">
        <f>ROUND(I595*H595,2)</f>
        <v>0</v>
      </c>
      <c r="BL595" s="18" t="s">
        <v>248</v>
      </c>
      <c r="BM595" s="231" t="s">
        <v>936</v>
      </c>
    </row>
    <row r="596" s="13" customFormat="1">
      <c r="A596" s="13"/>
      <c r="B596" s="233"/>
      <c r="C596" s="234"/>
      <c r="D596" s="235" t="s">
        <v>170</v>
      </c>
      <c r="E596" s="236" t="s">
        <v>1</v>
      </c>
      <c r="F596" s="237" t="s">
        <v>919</v>
      </c>
      <c r="G596" s="234"/>
      <c r="H596" s="236" t="s">
        <v>1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170</v>
      </c>
      <c r="AU596" s="243" t="s">
        <v>85</v>
      </c>
      <c r="AV596" s="13" t="s">
        <v>83</v>
      </c>
      <c r="AW596" s="13" t="s">
        <v>31</v>
      </c>
      <c r="AX596" s="13" t="s">
        <v>75</v>
      </c>
      <c r="AY596" s="243" t="s">
        <v>158</v>
      </c>
    </row>
    <row r="597" s="13" customFormat="1">
      <c r="A597" s="13"/>
      <c r="B597" s="233"/>
      <c r="C597" s="234"/>
      <c r="D597" s="235" t="s">
        <v>170</v>
      </c>
      <c r="E597" s="236" t="s">
        <v>1</v>
      </c>
      <c r="F597" s="237" t="s">
        <v>925</v>
      </c>
      <c r="G597" s="234"/>
      <c r="H597" s="236" t="s">
        <v>1</v>
      </c>
      <c r="I597" s="238"/>
      <c r="J597" s="234"/>
      <c r="K597" s="234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170</v>
      </c>
      <c r="AU597" s="243" t="s">
        <v>85</v>
      </c>
      <c r="AV597" s="13" t="s">
        <v>83</v>
      </c>
      <c r="AW597" s="13" t="s">
        <v>31</v>
      </c>
      <c r="AX597" s="13" t="s">
        <v>75</v>
      </c>
      <c r="AY597" s="243" t="s">
        <v>158</v>
      </c>
    </row>
    <row r="598" s="13" customFormat="1">
      <c r="A598" s="13"/>
      <c r="B598" s="233"/>
      <c r="C598" s="234"/>
      <c r="D598" s="235" t="s">
        <v>170</v>
      </c>
      <c r="E598" s="236" t="s">
        <v>1</v>
      </c>
      <c r="F598" s="237" t="s">
        <v>914</v>
      </c>
      <c r="G598" s="234"/>
      <c r="H598" s="236" t="s">
        <v>1</v>
      </c>
      <c r="I598" s="238"/>
      <c r="J598" s="234"/>
      <c r="K598" s="234"/>
      <c r="L598" s="239"/>
      <c r="M598" s="240"/>
      <c r="N598" s="241"/>
      <c r="O598" s="241"/>
      <c r="P598" s="241"/>
      <c r="Q598" s="241"/>
      <c r="R598" s="241"/>
      <c r="S598" s="241"/>
      <c r="T598" s="24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3" t="s">
        <v>170</v>
      </c>
      <c r="AU598" s="243" t="s">
        <v>85</v>
      </c>
      <c r="AV598" s="13" t="s">
        <v>83</v>
      </c>
      <c r="AW598" s="13" t="s">
        <v>31</v>
      </c>
      <c r="AX598" s="13" t="s">
        <v>75</v>
      </c>
      <c r="AY598" s="243" t="s">
        <v>158</v>
      </c>
    </row>
    <row r="599" s="14" customFormat="1">
      <c r="A599" s="14"/>
      <c r="B599" s="244"/>
      <c r="C599" s="245"/>
      <c r="D599" s="235" t="s">
        <v>170</v>
      </c>
      <c r="E599" s="246" t="s">
        <v>1</v>
      </c>
      <c r="F599" s="247" t="s">
        <v>937</v>
      </c>
      <c r="G599" s="245"/>
      <c r="H599" s="248">
        <v>100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170</v>
      </c>
      <c r="AU599" s="254" t="s">
        <v>85</v>
      </c>
      <c r="AV599" s="14" t="s">
        <v>85</v>
      </c>
      <c r="AW599" s="14" t="s">
        <v>31</v>
      </c>
      <c r="AX599" s="14" t="s">
        <v>83</v>
      </c>
      <c r="AY599" s="254" t="s">
        <v>158</v>
      </c>
    </row>
    <row r="600" s="2" customFormat="1" ht="24.15" customHeight="1">
      <c r="A600" s="39"/>
      <c r="B600" s="40"/>
      <c r="C600" s="220" t="s">
        <v>938</v>
      </c>
      <c r="D600" s="220" t="s">
        <v>160</v>
      </c>
      <c r="E600" s="221" t="s">
        <v>939</v>
      </c>
      <c r="F600" s="222" t="s">
        <v>940</v>
      </c>
      <c r="G600" s="223" t="s">
        <v>220</v>
      </c>
      <c r="H600" s="224">
        <v>0.42999999999999999</v>
      </c>
      <c r="I600" s="225"/>
      <c r="J600" s="224">
        <f>ROUND(I600*H600,2)</f>
        <v>0</v>
      </c>
      <c r="K600" s="226"/>
      <c r="L600" s="45"/>
      <c r="M600" s="227" t="s">
        <v>1</v>
      </c>
      <c r="N600" s="228" t="s">
        <v>40</v>
      </c>
      <c r="O600" s="92"/>
      <c r="P600" s="229">
        <f>O600*H600</f>
        <v>0</v>
      </c>
      <c r="Q600" s="229">
        <v>0</v>
      </c>
      <c r="R600" s="229">
        <f>Q600*H600</f>
        <v>0</v>
      </c>
      <c r="S600" s="229">
        <v>0</v>
      </c>
      <c r="T600" s="23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1" t="s">
        <v>248</v>
      </c>
      <c r="AT600" s="231" t="s">
        <v>160</v>
      </c>
      <c r="AU600" s="231" t="s">
        <v>85</v>
      </c>
      <c r="AY600" s="18" t="s">
        <v>158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8" t="s">
        <v>83</v>
      </c>
      <c r="BK600" s="232">
        <f>ROUND(I600*H600,2)</f>
        <v>0</v>
      </c>
      <c r="BL600" s="18" t="s">
        <v>248</v>
      </c>
      <c r="BM600" s="231" t="s">
        <v>941</v>
      </c>
    </row>
    <row r="601" s="12" customFormat="1" ht="22.8" customHeight="1">
      <c r="A601" s="12"/>
      <c r="B601" s="204"/>
      <c r="C601" s="205"/>
      <c r="D601" s="206" t="s">
        <v>74</v>
      </c>
      <c r="E601" s="218" t="s">
        <v>942</v>
      </c>
      <c r="F601" s="218" t="s">
        <v>943</v>
      </c>
      <c r="G601" s="205"/>
      <c r="H601" s="205"/>
      <c r="I601" s="208"/>
      <c r="J601" s="219">
        <f>BK601</f>
        <v>0</v>
      </c>
      <c r="K601" s="205"/>
      <c r="L601" s="210"/>
      <c r="M601" s="211"/>
      <c r="N601" s="212"/>
      <c r="O601" s="212"/>
      <c r="P601" s="213">
        <f>SUM(P602:P631)</f>
        <v>0</v>
      </c>
      <c r="Q601" s="212"/>
      <c r="R601" s="213">
        <f>SUM(R602:R631)</f>
        <v>0.92064999999999997</v>
      </c>
      <c r="S601" s="212"/>
      <c r="T601" s="214">
        <f>SUM(T602:T631)</f>
        <v>0</v>
      </c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R601" s="215" t="s">
        <v>85</v>
      </c>
      <c r="AT601" s="216" t="s">
        <v>74</v>
      </c>
      <c r="AU601" s="216" t="s">
        <v>83</v>
      </c>
      <c r="AY601" s="215" t="s">
        <v>158</v>
      </c>
      <c r="BK601" s="217">
        <f>SUM(BK602:BK631)</f>
        <v>0</v>
      </c>
    </row>
    <row r="602" s="2" customFormat="1" ht="24.15" customHeight="1">
      <c r="A602" s="39"/>
      <c r="B602" s="40"/>
      <c r="C602" s="220" t="s">
        <v>944</v>
      </c>
      <c r="D602" s="220" t="s">
        <v>160</v>
      </c>
      <c r="E602" s="221" t="s">
        <v>945</v>
      </c>
      <c r="F602" s="222" t="s">
        <v>946</v>
      </c>
      <c r="G602" s="223" t="s">
        <v>225</v>
      </c>
      <c r="H602" s="224">
        <v>65</v>
      </c>
      <c r="I602" s="225"/>
      <c r="J602" s="224">
        <f>ROUND(I602*H602,2)</f>
        <v>0</v>
      </c>
      <c r="K602" s="226"/>
      <c r="L602" s="45"/>
      <c r="M602" s="227" t="s">
        <v>1</v>
      </c>
      <c r="N602" s="228" t="s">
        <v>40</v>
      </c>
      <c r="O602" s="92"/>
      <c r="P602" s="229">
        <f>O602*H602</f>
        <v>0</v>
      </c>
      <c r="Q602" s="229">
        <v>0</v>
      </c>
      <c r="R602" s="229">
        <f>Q602*H602</f>
        <v>0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248</v>
      </c>
      <c r="AT602" s="231" t="s">
        <v>160</v>
      </c>
      <c r="AU602" s="231" t="s">
        <v>85</v>
      </c>
      <c r="AY602" s="18" t="s">
        <v>158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83</v>
      </c>
      <c r="BK602" s="232">
        <f>ROUND(I602*H602,2)</f>
        <v>0</v>
      </c>
      <c r="BL602" s="18" t="s">
        <v>248</v>
      </c>
      <c r="BM602" s="231" t="s">
        <v>947</v>
      </c>
    </row>
    <row r="603" s="13" customFormat="1">
      <c r="A603" s="13"/>
      <c r="B603" s="233"/>
      <c r="C603" s="234"/>
      <c r="D603" s="235" t="s">
        <v>170</v>
      </c>
      <c r="E603" s="236" t="s">
        <v>1</v>
      </c>
      <c r="F603" s="237" t="s">
        <v>560</v>
      </c>
      <c r="G603" s="234"/>
      <c r="H603" s="236" t="s">
        <v>1</v>
      </c>
      <c r="I603" s="238"/>
      <c r="J603" s="234"/>
      <c r="K603" s="234"/>
      <c r="L603" s="239"/>
      <c r="M603" s="240"/>
      <c r="N603" s="241"/>
      <c r="O603" s="241"/>
      <c r="P603" s="241"/>
      <c r="Q603" s="241"/>
      <c r="R603" s="241"/>
      <c r="S603" s="241"/>
      <c r="T603" s="24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3" t="s">
        <v>170</v>
      </c>
      <c r="AU603" s="243" t="s">
        <v>85</v>
      </c>
      <c r="AV603" s="13" t="s">
        <v>83</v>
      </c>
      <c r="AW603" s="13" t="s">
        <v>31</v>
      </c>
      <c r="AX603" s="13" t="s">
        <v>75</v>
      </c>
      <c r="AY603" s="243" t="s">
        <v>158</v>
      </c>
    </row>
    <row r="604" s="14" customFormat="1">
      <c r="A604" s="14"/>
      <c r="B604" s="244"/>
      <c r="C604" s="245"/>
      <c r="D604" s="235" t="s">
        <v>170</v>
      </c>
      <c r="E604" s="246" t="s">
        <v>1</v>
      </c>
      <c r="F604" s="247" t="s">
        <v>540</v>
      </c>
      <c r="G604" s="245"/>
      <c r="H604" s="248">
        <v>65</v>
      </c>
      <c r="I604" s="249"/>
      <c r="J604" s="245"/>
      <c r="K604" s="245"/>
      <c r="L604" s="250"/>
      <c r="M604" s="251"/>
      <c r="N604" s="252"/>
      <c r="O604" s="252"/>
      <c r="P604" s="252"/>
      <c r="Q604" s="252"/>
      <c r="R604" s="252"/>
      <c r="S604" s="252"/>
      <c r="T604" s="253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4" t="s">
        <v>170</v>
      </c>
      <c r="AU604" s="254" t="s">
        <v>85</v>
      </c>
      <c r="AV604" s="14" t="s">
        <v>85</v>
      </c>
      <c r="AW604" s="14" t="s">
        <v>31</v>
      </c>
      <c r="AX604" s="14" t="s">
        <v>83</v>
      </c>
      <c r="AY604" s="254" t="s">
        <v>158</v>
      </c>
    </row>
    <row r="605" s="2" customFormat="1" ht="24.15" customHeight="1">
      <c r="A605" s="39"/>
      <c r="B605" s="40"/>
      <c r="C605" s="266" t="s">
        <v>948</v>
      </c>
      <c r="D605" s="266" t="s">
        <v>243</v>
      </c>
      <c r="E605" s="267" t="s">
        <v>949</v>
      </c>
      <c r="F605" s="268" t="s">
        <v>950</v>
      </c>
      <c r="G605" s="269" t="s">
        <v>225</v>
      </c>
      <c r="H605" s="270">
        <v>67</v>
      </c>
      <c r="I605" s="271"/>
      <c r="J605" s="270">
        <f>ROUND(I605*H605,2)</f>
        <v>0</v>
      </c>
      <c r="K605" s="272"/>
      <c r="L605" s="273"/>
      <c r="M605" s="274" t="s">
        <v>1</v>
      </c>
      <c r="N605" s="275" t="s">
        <v>40</v>
      </c>
      <c r="O605" s="92"/>
      <c r="P605" s="229">
        <f>O605*H605</f>
        <v>0</v>
      </c>
      <c r="Q605" s="229">
        <v>0.0020999999999999999</v>
      </c>
      <c r="R605" s="229">
        <f>Q605*H605</f>
        <v>0.14069999999999999</v>
      </c>
      <c r="S605" s="229">
        <v>0</v>
      </c>
      <c r="T605" s="23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1" t="s">
        <v>342</v>
      </c>
      <c r="AT605" s="231" t="s">
        <v>243</v>
      </c>
      <c r="AU605" s="231" t="s">
        <v>85</v>
      </c>
      <c r="AY605" s="18" t="s">
        <v>158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8" t="s">
        <v>83</v>
      </c>
      <c r="BK605" s="232">
        <f>ROUND(I605*H605,2)</f>
        <v>0</v>
      </c>
      <c r="BL605" s="18" t="s">
        <v>248</v>
      </c>
      <c r="BM605" s="231" t="s">
        <v>951</v>
      </c>
    </row>
    <row r="606" s="14" customFormat="1">
      <c r="A606" s="14"/>
      <c r="B606" s="244"/>
      <c r="C606" s="245"/>
      <c r="D606" s="235" t="s">
        <v>170</v>
      </c>
      <c r="E606" s="246" t="s">
        <v>1</v>
      </c>
      <c r="F606" s="247" t="s">
        <v>952</v>
      </c>
      <c r="G606" s="245"/>
      <c r="H606" s="248">
        <v>67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170</v>
      </c>
      <c r="AU606" s="254" t="s">
        <v>85</v>
      </c>
      <c r="AV606" s="14" t="s">
        <v>85</v>
      </c>
      <c r="AW606" s="14" t="s">
        <v>31</v>
      </c>
      <c r="AX606" s="14" t="s">
        <v>83</v>
      </c>
      <c r="AY606" s="254" t="s">
        <v>158</v>
      </c>
    </row>
    <row r="607" s="2" customFormat="1" ht="24.15" customHeight="1">
      <c r="A607" s="39"/>
      <c r="B607" s="40"/>
      <c r="C607" s="220" t="s">
        <v>953</v>
      </c>
      <c r="D607" s="220" t="s">
        <v>160</v>
      </c>
      <c r="E607" s="221" t="s">
        <v>954</v>
      </c>
      <c r="F607" s="222" t="s">
        <v>955</v>
      </c>
      <c r="G607" s="223" t="s">
        <v>274</v>
      </c>
      <c r="H607" s="224">
        <v>32</v>
      </c>
      <c r="I607" s="225"/>
      <c r="J607" s="224">
        <f>ROUND(I607*H607,2)</f>
        <v>0</v>
      </c>
      <c r="K607" s="226"/>
      <c r="L607" s="45"/>
      <c r="M607" s="227" t="s">
        <v>1</v>
      </c>
      <c r="N607" s="228" t="s">
        <v>40</v>
      </c>
      <c r="O607" s="92"/>
      <c r="P607" s="229">
        <f>O607*H607</f>
        <v>0</v>
      </c>
      <c r="Q607" s="229">
        <v>0</v>
      </c>
      <c r="R607" s="229">
        <f>Q607*H607</f>
        <v>0</v>
      </c>
      <c r="S607" s="229">
        <v>0</v>
      </c>
      <c r="T607" s="230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1" t="s">
        <v>248</v>
      </c>
      <c r="AT607" s="231" t="s">
        <v>160</v>
      </c>
      <c r="AU607" s="231" t="s">
        <v>85</v>
      </c>
      <c r="AY607" s="18" t="s">
        <v>158</v>
      </c>
      <c r="BE607" s="232">
        <f>IF(N607="základní",J607,0)</f>
        <v>0</v>
      </c>
      <c r="BF607" s="232">
        <f>IF(N607="snížená",J607,0)</f>
        <v>0</v>
      </c>
      <c r="BG607" s="232">
        <f>IF(N607="zákl. přenesená",J607,0)</f>
        <v>0</v>
      </c>
      <c r="BH607" s="232">
        <f>IF(N607="sníž. přenesená",J607,0)</f>
        <v>0</v>
      </c>
      <c r="BI607" s="232">
        <f>IF(N607="nulová",J607,0)</f>
        <v>0</v>
      </c>
      <c r="BJ607" s="18" t="s">
        <v>83</v>
      </c>
      <c r="BK607" s="232">
        <f>ROUND(I607*H607,2)</f>
        <v>0</v>
      </c>
      <c r="BL607" s="18" t="s">
        <v>248</v>
      </c>
      <c r="BM607" s="231" t="s">
        <v>956</v>
      </c>
    </row>
    <row r="608" s="14" customFormat="1">
      <c r="A608" s="14"/>
      <c r="B608" s="244"/>
      <c r="C608" s="245"/>
      <c r="D608" s="235" t="s">
        <v>170</v>
      </c>
      <c r="E608" s="246" t="s">
        <v>1</v>
      </c>
      <c r="F608" s="247" t="s">
        <v>957</v>
      </c>
      <c r="G608" s="245"/>
      <c r="H608" s="248">
        <v>32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170</v>
      </c>
      <c r="AU608" s="254" t="s">
        <v>85</v>
      </c>
      <c r="AV608" s="14" t="s">
        <v>85</v>
      </c>
      <c r="AW608" s="14" t="s">
        <v>31</v>
      </c>
      <c r="AX608" s="14" t="s">
        <v>83</v>
      </c>
      <c r="AY608" s="254" t="s">
        <v>158</v>
      </c>
    </row>
    <row r="609" s="2" customFormat="1" ht="24.15" customHeight="1">
      <c r="A609" s="39"/>
      <c r="B609" s="40"/>
      <c r="C609" s="266" t="s">
        <v>958</v>
      </c>
      <c r="D609" s="266" t="s">
        <v>243</v>
      </c>
      <c r="E609" s="267" t="s">
        <v>959</v>
      </c>
      <c r="F609" s="268" t="s">
        <v>960</v>
      </c>
      <c r="G609" s="269" t="s">
        <v>274</v>
      </c>
      <c r="H609" s="270">
        <v>34</v>
      </c>
      <c r="I609" s="271"/>
      <c r="J609" s="270">
        <f>ROUND(I609*H609,2)</f>
        <v>0</v>
      </c>
      <c r="K609" s="272"/>
      <c r="L609" s="273"/>
      <c r="M609" s="274" t="s">
        <v>1</v>
      </c>
      <c r="N609" s="275" t="s">
        <v>40</v>
      </c>
      <c r="O609" s="92"/>
      <c r="P609" s="229">
        <f>O609*H609</f>
        <v>0</v>
      </c>
      <c r="Q609" s="229">
        <v>0.00029999999999999997</v>
      </c>
      <c r="R609" s="229">
        <f>Q609*H609</f>
        <v>0.010199999999999999</v>
      </c>
      <c r="S609" s="229">
        <v>0</v>
      </c>
      <c r="T609" s="230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1" t="s">
        <v>342</v>
      </c>
      <c r="AT609" s="231" t="s">
        <v>243</v>
      </c>
      <c r="AU609" s="231" t="s">
        <v>85</v>
      </c>
      <c r="AY609" s="18" t="s">
        <v>158</v>
      </c>
      <c r="BE609" s="232">
        <f>IF(N609="základní",J609,0)</f>
        <v>0</v>
      </c>
      <c r="BF609" s="232">
        <f>IF(N609="snížená",J609,0)</f>
        <v>0</v>
      </c>
      <c r="BG609" s="232">
        <f>IF(N609="zákl. přenesená",J609,0)</f>
        <v>0</v>
      </c>
      <c r="BH609" s="232">
        <f>IF(N609="sníž. přenesená",J609,0)</f>
        <v>0</v>
      </c>
      <c r="BI609" s="232">
        <f>IF(N609="nulová",J609,0)</f>
        <v>0</v>
      </c>
      <c r="BJ609" s="18" t="s">
        <v>83</v>
      </c>
      <c r="BK609" s="232">
        <f>ROUND(I609*H609,2)</f>
        <v>0</v>
      </c>
      <c r="BL609" s="18" t="s">
        <v>248</v>
      </c>
      <c r="BM609" s="231" t="s">
        <v>961</v>
      </c>
    </row>
    <row r="610" s="14" customFormat="1">
      <c r="A610" s="14"/>
      <c r="B610" s="244"/>
      <c r="C610" s="245"/>
      <c r="D610" s="235" t="s">
        <v>170</v>
      </c>
      <c r="E610" s="246" t="s">
        <v>1</v>
      </c>
      <c r="F610" s="247" t="s">
        <v>962</v>
      </c>
      <c r="G610" s="245"/>
      <c r="H610" s="248">
        <v>34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170</v>
      </c>
      <c r="AU610" s="254" t="s">
        <v>85</v>
      </c>
      <c r="AV610" s="14" t="s">
        <v>85</v>
      </c>
      <c r="AW610" s="14" t="s">
        <v>31</v>
      </c>
      <c r="AX610" s="14" t="s">
        <v>83</v>
      </c>
      <c r="AY610" s="254" t="s">
        <v>158</v>
      </c>
    </row>
    <row r="611" s="2" customFormat="1" ht="24.15" customHeight="1">
      <c r="A611" s="39"/>
      <c r="B611" s="40"/>
      <c r="C611" s="220" t="s">
        <v>963</v>
      </c>
      <c r="D611" s="220" t="s">
        <v>160</v>
      </c>
      <c r="E611" s="221" t="s">
        <v>964</v>
      </c>
      <c r="F611" s="222" t="s">
        <v>965</v>
      </c>
      <c r="G611" s="223" t="s">
        <v>225</v>
      </c>
      <c r="H611" s="224">
        <v>12</v>
      </c>
      <c r="I611" s="225"/>
      <c r="J611" s="224">
        <f>ROUND(I611*H611,2)</f>
        <v>0</v>
      </c>
      <c r="K611" s="226"/>
      <c r="L611" s="45"/>
      <c r="M611" s="227" t="s">
        <v>1</v>
      </c>
      <c r="N611" s="228" t="s">
        <v>40</v>
      </c>
      <c r="O611" s="92"/>
      <c r="P611" s="229">
        <f>O611*H611</f>
        <v>0</v>
      </c>
      <c r="Q611" s="229">
        <v>0.0060000000000000001</v>
      </c>
      <c r="R611" s="229">
        <f>Q611*H611</f>
        <v>0.072000000000000008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248</v>
      </c>
      <c r="AT611" s="231" t="s">
        <v>160</v>
      </c>
      <c r="AU611" s="231" t="s">
        <v>85</v>
      </c>
      <c r="AY611" s="18" t="s">
        <v>158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83</v>
      </c>
      <c r="BK611" s="232">
        <f>ROUND(I611*H611,2)</f>
        <v>0</v>
      </c>
      <c r="BL611" s="18" t="s">
        <v>248</v>
      </c>
      <c r="BM611" s="231" t="s">
        <v>966</v>
      </c>
    </row>
    <row r="612" s="13" customFormat="1">
      <c r="A612" s="13"/>
      <c r="B612" s="233"/>
      <c r="C612" s="234"/>
      <c r="D612" s="235" t="s">
        <v>170</v>
      </c>
      <c r="E612" s="236" t="s">
        <v>1</v>
      </c>
      <c r="F612" s="237" t="s">
        <v>967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170</v>
      </c>
      <c r="AU612" s="243" t="s">
        <v>85</v>
      </c>
      <c r="AV612" s="13" t="s">
        <v>83</v>
      </c>
      <c r="AW612" s="13" t="s">
        <v>31</v>
      </c>
      <c r="AX612" s="13" t="s">
        <v>75</v>
      </c>
      <c r="AY612" s="243" t="s">
        <v>158</v>
      </c>
    </row>
    <row r="613" s="14" customFormat="1">
      <c r="A613" s="14"/>
      <c r="B613" s="244"/>
      <c r="C613" s="245"/>
      <c r="D613" s="235" t="s">
        <v>170</v>
      </c>
      <c r="E613" s="246" t="s">
        <v>1</v>
      </c>
      <c r="F613" s="247" t="s">
        <v>902</v>
      </c>
      <c r="G613" s="245"/>
      <c r="H613" s="248">
        <v>12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170</v>
      </c>
      <c r="AU613" s="254" t="s">
        <v>85</v>
      </c>
      <c r="AV613" s="14" t="s">
        <v>85</v>
      </c>
      <c r="AW613" s="14" t="s">
        <v>31</v>
      </c>
      <c r="AX613" s="14" t="s">
        <v>83</v>
      </c>
      <c r="AY613" s="254" t="s">
        <v>158</v>
      </c>
    </row>
    <row r="614" s="2" customFormat="1" ht="24.15" customHeight="1">
      <c r="A614" s="39"/>
      <c r="B614" s="40"/>
      <c r="C614" s="266" t="s">
        <v>968</v>
      </c>
      <c r="D614" s="266" t="s">
        <v>243</v>
      </c>
      <c r="E614" s="267" t="s">
        <v>969</v>
      </c>
      <c r="F614" s="268" t="s">
        <v>970</v>
      </c>
      <c r="G614" s="269" t="s">
        <v>225</v>
      </c>
      <c r="H614" s="270">
        <v>13</v>
      </c>
      <c r="I614" s="271"/>
      <c r="J614" s="270">
        <f>ROUND(I614*H614,2)</f>
        <v>0</v>
      </c>
      <c r="K614" s="272"/>
      <c r="L614" s="273"/>
      <c r="M614" s="274" t="s">
        <v>1</v>
      </c>
      <c r="N614" s="275" t="s">
        <v>40</v>
      </c>
      <c r="O614" s="92"/>
      <c r="P614" s="229">
        <f>O614*H614</f>
        <v>0</v>
      </c>
      <c r="Q614" s="229">
        <v>0.0030000000000000001</v>
      </c>
      <c r="R614" s="229">
        <f>Q614*H614</f>
        <v>0.039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342</v>
      </c>
      <c r="AT614" s="231" t="s">
        <v>243</v>
      </c>
      <c r="AU614" s="231" t="s">
        <v>85</v>
      </c>
      <c r="AY614" s="18" t="s">
        <v>158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83</v>
      </c>
      <c r="BK614" s="232">
        <f>ROUND(I614*H614,2)</f>
        <v>0</v>
      </c>
      <c r="BL614" s="18" t="s">
        <v>248</v>
      </c>
      <c r="BM614" s="231" t="s">
        <v>971</v>
      </c>
    </row>
    <row r="615" s="14" customFormat="1">
      <c r="A615" s="14"/>
      <c r="B615" s="244"/>
      <c r="C615" s="245"/>
      <c r="D615" s="235" t="s">
        <v>170</v>
      </c>
      <c r="E615" s="246" t="s">
        <v>1</v>
      </c>
      <c r="F615" s="247" t="s">
        <v>972</v>
      </c>
      <c r="G615" s="245"/>
      <c r="H615" s="248">
        <v>13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170</v>
      </c>
      <c r="AU615" s="254" t="s">
        <v>85</v>
      </c>
      <c r="AV615" s="14" t="s">
        <v>85</v>
      </c>
      <c r="AW615" s="14" t="s">
        <v>31</v>
      </c>
      <c r="AX615" s="14" t="s">
        <v>83</v>
      </c>
      <c r="AY615" s="254" t="s">
        <v>158</v>
      </c>
    </row>
    <row r="616" s="2" customFormat="1" ht="24.15" customHeight="1">
      <c r="A616" s="39"/>
      <c r="B616" s="40"/>
      <c r="C616" s="220" t="s">
        <v>973</v>
      </c>
      <c r="D616" s="220" t="s">
        <v>160</v>
      </c>
      <c r="E616" s="221" t="s">
        <v>974</v>
      </c>
      <c r="F616" s="222" t="s">
        <v>975</v>
      </c>
      <c r="G616" s="223" t="s">
        <v>225</v>
      </c>
      <c r="H616" s="224">
        <v>83</v>
      </c>
      <c r="I616" s="225"/>
      <c r="J616" s="224">
        <f>ROUND(I616*H616,2)</f>
        <v>0</v>
      </c>
      <c r="K616" s="226"/>
      <c r="L616" s="45"/>
      <c r="M616" s="227" t="s">
        <v>1</v>
      </c>
      <c r="N616" s="228" t="s">
        <v>40</v>
      </c>
      <c r="O616" s="92"/>
      <c r="P616" s="229">
        <f>O616*H616</f>
        <v>0</v>
      </c>
      <c r="Q616" s="229">
        <v>0</v>
      </c>
      <c r="R616" s="229">
        <f>Q616*H616</f>
        <v>0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248</v>
      </c>
      <c r="AT616" s="231" t="s">
        <v>160</v>
      </c>
      <c r="AU616" s="231" t="s">
        <v>85</v>
      </c>
      <c r="AY616" s="18" t="s">
        <v>158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83</v>
      </c>
      <c r="BK616" s="232">
        <f>ROUND(I616*H616,2)</f>
        <v>0</v>
      </c>
      <c r="BL616" s="18" t="s">
        <v>248</v>
      </c>
      <c r="BM616" s="231" t="s">
        <v>976</v>
      </c>
    </row>
    <row r="617" s="13" customFormat="1">
      <c r="A617" s="13"/>
      <c r="B617" s="233"/>
      <c r="C617" s="234"/>
      <c r="D617" s="235" t="s">
        <v>170</v>
      </c>
      <c r="E617" s="236" t="s">
        <v>1</v>
      </c>
      <c r="F617" s="237" t="s">
        <v>914</v>
      </c>
      <c r="G617" s="234"/>
      <c r="H617" s="236" t="s">
        <v>1</v>
      </c>
      <c r="I617" s="238"/>
      <c r="J617" s="234"/>
      <c r="K617" s="234"/>
      <c r="L617" s="239"/>
      <c r="M617" s="240"/>
      <c r="N617" s="241"/>
      <c r="O617" s="241"/>
      <c r="P617" s="241"/>
      <c r="Q617" s="241"/>
      <c r="R617" s="241"/>
      <c r="S617" s="241"/>
      <c r="T617" s="242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3" t="s">
        <v>170</v>
      </c>
      <c r="AU617" s="243" t="s">
        <v>85</v>
      </c>
      <c r="AV617" s="13" t="s">
        <v>83</v>
      </c>
      <c r="AW617" s="13" t="s">
        <v>31</v>
      </c>
      <c r="AX617" s="13" t="s">
        <v>75</v>
      </c>
      <c r="AY617" s="243" t="s">
        <v>158</v>
      </c>
    </row>
    <row r="618" s="14" customFormat="1">
      <c r="A618" s="14"/>
      <c r="B618" s="244"/>
      <c r="C618" s="245"/>
      <c r="D618" s="235" t="s">
        <v>170</v>
      </c>
      <c r="E618" s="246" t="s">
        <v>1</v>
      </c>
      <c r="F618" s="247" t="s">
        <v>920</v>
      </c>
      <c r="G618" s="245"/>
      <c r="H618" s="248">
        <v>83</v>
      </c>
      <c r="I618" s="249"/>
      <c r="J618" s="245"/>
      <c r="K618" s="245"/>
      <c r="L618" s="250"/>
      <c r="M618" s="251"/>
      <c r="N618" s="252"/>
      <c r="O618" s="252"/>
      <c r="P618" s="252"/>
      <c r="Q618" s="252"/>
      <c r="R618" s="252"/>
      <c r="S618" s="252"/>
      <c r="T618" s="25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4" t="s">
        <v>170</v>
      </c>
      <c r="AU618" s="254" t="s">
        <v>85</v>
      </c>
      <c r="AV618" s="14" t="s">
        <v>85</v>
      </c>
      <c r="AW618" s="14" t="s">
        <v>31</v>
      </c>
      <c r="AX618" s="14" t="s">
        <v>83</v>
      </c>
      <c r="AY618" s="254" t="s">
        <v>158</v>
      </c>
    </row>
    <row r="619" s="2" customFormat="1" ht="24.15" customHeight="1">
      <c r="A619" s="39"/>
      <c r="B619" s="40"/>
      <c r="C619" s="266" t="s">
        <v>977</v>
      </c>
      <c r="D619" s="266" t="s">
        <v>243</v>
      </c>
      <c r="E619" s="267" t="s">
        <v>978</v>
      </c>
      <c r="F619" s="268" t="s">
        <v>979</v>
      </c>
      <c r="G619" s="269" t="s">
        <v>225</v>
      </c>
      <c r="H619" s="270">
        <v>85</v>
      </c>
      <c r="I619" s="271"/>
      <c r="J619" s="270">
        <f>ROUND(I619*H619,2)</f>
        <v>0</v>
      </c>
      <c r="K619" s="272"/>
      <c r="L619" s="273"/>
      <c r="M619" s="274" t="s">
        <v>1</v>
      </c>
      <c r="N619" s="275" t="s">
        <v>40</v>
      </c>
      <c r="O619" s="92"/>
      <c r="P619" s="229">
        <f>O619*H619</f>
        <v>0</v>
      </c>
      <c r="Q619" s="229">
        <v>0.0060000000000000001</v>
      </c>
      <c r="R619" s="229">
        <f>Q619*H619</f>
        <v>0.51000000000000001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342</v>
      </c>
      <c r="AT619" s="231" t="s">
        <v>243</v>
      </c>
      <c r="AU619" s="231" t="s">
        <v>85</v>
      </c>
      <c r="AY619" s="18" t="s">
        <v>158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83</v>
      </c>
      <c r="BK619" s="232">
        <f>ROUND(I619*H619,2)</f>
        <v>0</v>
      </c>
      <c r="BL619" s="18" t="s">
        <v>248</v>
      </c>
      <c r="BM619" s="231" t="s">
        <v>980</v>
      </c>
    </row>
    <row r="620" s="13" customFormat="1">
      <c r="A620" s="13"/>
      <c r="B620" s="233"/>
      <c r="C620" s="234"/>
      <c r="D620" s="235" t="s">
        <v>170</v>
      </c>
      <c r="E620" s="236" t="s">
        <v>1</v>
      </c>
      <c r="F620" s="237" t="s">
        <v>981</v>
      </c>
      <c r="G620" s="234"/>
      <c r="H620" s="236" t="s">
        <v>1</v>
      </c>
      <c r="I620" s="238"/>
      <c r="J620" s="234"/>
      <c r="K620" s="234"/>
      <c r="L620" s="239"/>
      <c r="M620" s="240"/>
      <c r="N620" s="241"/>
      <c r="O620" s="241"/>
      <c r="P620" s="241"/>
      <c r="Q620" s="241"/>
      <c r="R620" s="241"/>
      <c r="S620" s="241"/>
      <c r="T620" s="24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3" t="s">
        <v>170</v>
      </c>
      <c r="AU620" s="243" t="s">
        <v>85</v>
      </c>
      <c r="AV620" s="13" t="s">
        <v>83</v>
      </c>
      <c r="AW620" s="13" t="s">
        <v>31</v>
      </c>
      <c r="AX620" s="13" t="s">
        <v>75</v>
      </c>
      <c r="AY620" s="243" t="s">
        <v>158</v>
      </c>
    </row>
    <row r="621" s="13" customFormat="1">
      <c r="A621" s="13"/>
      <c r="B621" s="233"/>
      <c r="C621" s="234"/>
      <c r="D621" s="235" t="s">
        <v>170</v>
      </c>
      <c r="E621" s="236" t="s">
        <v>1</v>
      </c>
      <c r="F621" s="237" t="s">
        <v>914</v>
      </c>
      <c r="G621" s="234"/>
      <c r="H621" s="236" t="s">
        <v>1</v>
      </c>
      <c r="I621" s="238"/>
      <c r="J621" s="234"/>
      <c r="K621" s="234"/>
      <c r="L621" s="239"/>
      <c r="M621" s="240"/>
      <c r="N621" s="241"/>
      <c r="O621" s="241"/>
      <c r="P621" s="241"/>
      <c r="Q621" s="241"/>
      <c r="R621" s="241"/>
      <c r="S621" s="241"/>
      <c r="T621" s="24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3" t="s">
        <v>170</v>
      </c>
      <c r="AU621" s="243" t="s">
        <v>85</v>
      </c>
      <c r="AV621" s="13" t="s">
        <v>83</v>
      </c>
      <c r="AW621" s="13" t="s">
        <v>31</v>
      </c>
      <c r="AX621" s="13" t="s">
        <v>75</v>
      </c>
      <c r="AY621" s="243" t="s">
        <v>158</v>
      </c>
    </row>
    <row r="622" s="14" customFormat="1">
      <c r="A622" s="14"/>
      <c r="B622" s="244"/>
      <c r="C622" s="245"/>
      <c r="D622" s="235" t="s">
        <v>170</v>
      </c>
      <c r="E622" s="246" t="s">
        <v>1</v>
      </c>
      <c r="F622" s="247" t="s">
        <v>982</v>
      </c>
      <c r="G622" s="245"/>
      <c r="H622" s="248">
        <v>85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170</v>
      </c>
      <c r="AU622" s="254" t="s">
        <v>85</v>
      </c>
      <c r="AV622" s="14" t="s">
        <v>85</v>
      </c>
      <c r="AW622" s="14" t="s">
        <v>31</v>
      </c>
      <c r="AX622" s="14" t="s">
        <v>83</v>
      </c>
      <c r="AY622" s="254" t="s">
        <v>158</v>
      </c>
    </row>
    <row r="623" s="2" customFormat="1" ht="24.15" customHeight="1">
      <c r="A623" s="39"/>
      <c r="B623" s="40"/>
      <c r="C623" s="220" t="s">
        <v>983</v>
      </c>
      <c r="D623" s="220" t="s">
        <v>160</v>
      </c>
      <c r="E623" s="221" t="s">
        <v>984</v>
      </c>
      <c r="F623" s="222" t="s">
        <v>985</v>
      </c>
      <c r="G623" s="223" t="s">
        <v>225</v>
      </c>
      <c r="H623" s="224">
        <v>83</v>
      </c>
      <c r="I623" s="225"/>
      <c r="J623" s="224">
        <f>ROUND(I623*H623,2)</f>
        <v>0</v>
      </c>
      <c r="K623" s="226"/>
      <c r="L623" s="45"/>
      <c r="M623" s="227" t="s">
        <v>1</v>
      </c>
      <c r="N623" s="228" t="s">
        <v>40</v>
      </c>
      <c r="O623" s="92"/>
      <c r="P623" s="229">
        <f>O623*H623</f>
        <v>0</v>
      </c>
      <c r="Q623" s="229">
        <v>0</v>
      </c>
      <c r="R623" s="229">
        <f>Q623*H623</f>
        <v>0</v>
      </c>
      <c r="S623" s="229">
        <v>0</v>
      </c>
      <c r="T623" s="230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1" t="s">
        <v>248</v>
      </c>
      <c r="AT623" s="231" t="s">
        <v>160</v>
      </c>
      <c r="AU623" s="231" t="s">
        <v>85</v>
      </c>
      <c r="AY623" s="18" t="s">
        <v>158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8" t="s">
        <v>83</v>
      </c>
      <c r="BK623" s="232">
        <f>ROUND(I623*H623,2)</f>
        <v>0</v>
      </c>
      <c r="BL623" s="18" t="s">
        <v>248</v>
      </c>
      <c r="BM623" s="231" t="s">
        <v>986</v>
      </c>
    </row>
    <row r="624" s="13" customFormat="1">
      <c r="A624" s="13"/>
      <c r="B624" s="233"/>
      <c r="C624" s="234"/>
      <c r="D624" s="235" t="s">
        <v>170</v>
      </c>
      <c r="E624" s="236" t="s">
        <v>1</v>
      </c>
      <c r="F624" s="237" t="s">
        <v>914</v>
      </c>
      <c r="G624" s="234"/>
      <c r="H624" s="236" t="s">
        <v>1</v>
      </c>
      <c r="I624" s="238"/>
      <c r="J624" s="234"/>
      <c r="K624" s="234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170</v>
      </c>
      <c r="AU624" s="243" t="s">
        <v>85</v>
      </c>
      <c r="AV624" s="13" t="s">
        <v>83</v>
      </c>
      <c r="AW624" s="13" t="s">
        <v>31</v>
      </c>
      <c r="AX624" s="13" t="s">
        <v>75</v>
      </c>
      <c r="AY624" s="243" t="s">
        <v>158</v>
      </c>
    </row>
    <row r="625" s="13" customFormat="1">
      <c r="A625" s="13"/>
      <c r="B625" s="233"/>
      <c r="C625" s="234"/>
      <c r="D625" s="235" t="s">
        <v>170</v>
      </c>
      <c r="E625" s="236" t="s">
        <v>1</v>
      </c>
      <c r="F625" s="237" t="s">
        <v>987</v>
      </c>
      <c r="G625" s="234"/>
      <c r="H625" s="236" t="s">
        <v>1</v>
      </c>
      <c r="I625" s="238"/>
      <c r="J625" s="234"/>
      <c r="K625" s="234"/>
      <c r="L625" s="239"/>
      <c r="M625" s="240"/>
      <c r="N625" s="241"/>
      <c r="O625" s="241"/>
      <c r="P625" s="241"/>
      <c r="Q625" s="241"/>
      <c r="R625" s="241"/>
      <c r="S625" s="241"/>
      <c r="T625" s="24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3" t="s">
        <v>170</v>
      </c>
      <c r="AU625" s="243" t="s">
        <v>85</v>
      </c>
      <c r="AV625" s="13" t="s">
        <v>83</v>
      </c>
      <c r="AW625" s="13" t="s">
        <v>31</v>
      </c>
      <c r="AX625" s="13" t="s">
        <v>75</v>
      </c>
      <c r="AY625" s="243" t="s">
        <v>158</v>
      </c>
    </row>
    <row r="626" s="14" customFormat="1">
      <c r="A626" s="14"/>
      <c r="B626" s="244"/>
      <c r="C626" s="245"/>
      <c r="D626" s="235" t="s">
        <v>170</v>
      </c>
      <c r="E626" s="246" t="s">
        <v>1</v>
      </c>
      <c r="F626" s="247" t="s">
        <v>920</v>
      </c>
      <c r="G626" s="245"/>
      <c r="H626" s="248">
        <v>83</v>
      </c>
      <c r="I626" s="249"/>
      <c r="J626" s="245"/>
      <c r="K626" s="245"/>
      <c r="L626" s="250"/>
      <c r="M626" s="251"/>
      <c r="N626" s="252"/>
      <c r="O626" s="252"/>
      <c r="P626" s="252"/>
      <c r="Q626" s="252"/>
      <c r="R626" s="252"/>
      <c r="S626" s="252"/>
      <c r="T626" s="253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4" t="s">
        <v>170</v>
      </c>
      <c r="AU626" s="254" t="s">
        <v>85</v>
      </c>
      <c r="AV626" s="14" t="s">
        <v>85</v>
      </c>
      <c r="AW626" s="14" t="s">
        <v>31</v>
      </c>
      <c r="AX626" s="14" t="s">
        <v>83</v>
      </c>
      <c r="AY626" s="254" t="s">
        <v>158</v>
      </c>
    </row>
    <row r="627" s="2" customFormat="1" ht="24.15" customHeight="1">
      <c r="A627" s="39"/>
      <c r="B627" s="40"/>
      <c r="C627" s="266" t="s">
        <v>988</v>
      </c>
      <c r="D627" s="266" t="s">
        <v>243</v>
      </c>
      <c r="E627" s="267" t="s">
        <v>989</v>
      </c>
      <c r="F627" s="268" t="s">
        <v>990</v>
      </c>
      <c r="G627" s="269" t="s">
        <v>225</v>
      </c>
      <c r="H627" s="270">
        <v>85</v>
      </c>
      <c r="I627" s="271"/>
      <c r="J627" s="270">
        <f>ROUND(I627*H627,2)</f>
        <v>0</v>
      </c>
      <c r="K627" s="272"/>
      <c r="L627" s="273"/>
      <c r="M627" s="274" t="s">
        <v>1</v>
      </c>
      <c r="N627" s="275" t="s">
        <v>40</v>
      </c>
      <c r="O627" s="92"/>
      <c r="P627" s="229">
        <f>O627*H627</f>
        <v>0</v>
      </c>
      <c r="Q627" s="229">
        <v>0.00175</v>
      </c>
      <c r="R627" s="229">
        <f>Q627*H627</f>
        <v>0.14874999999999999</v>
      </c>
      <c r="S627" s="229">
        <v>0</v>
      </c>
      <c r="T627" s="230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1" t="s">
        <v>342</v>
      </c>
      <c r="AT627" s="231" t="s">
        <v>243</v>
      </c>
      <c r="AU627" s="231" t="s">
        <v>85</v>
      </c>
      <c r="AY627" s="18" t="s">
        <v>158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8" t="s">
        <v>83</v>
      </c>
      <c r="BK627" s="232">
        <f>ROUND(I627*H627,2)</f>
        <v>0</v>
      </c>
      <c r="BL627" s="18" t="s">
        <v>248</v>
      </c>
      <c r="BM627" s="231" t="s">
        <v>991</v>
      </c>
    </row>
    <row r="628" s="13" customFormat="1">
      <c r="A628" s="13"/>
      <c r="B628" s="233"/>
      <c r="C628" s="234"/>
      <c r="D628" s="235" t="s">
        <v>170</v>
      </c>
      <c r="E628" s="236" t="s">
        <v>1</v>
      </c>
      <c r="F628" s="237" t="s">
        <v>987</v>
      </c>
      <c r="G628" s="234"/>
      <c r="H628" s="236" t="s">
        <v>1</v>
      </c>
      <c r="I628" s="238"/>
      <c r="J628" s="234"/>
      <c r="K628" s="234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170</v>
      </c>
      <c r="AU628" s="243" t="s">
        <v>85</v>
      </c>
      <c r="AV628" s="13" t="s">
        <v>83</v>
      </c>
      <c r="AW628" s="13" t="s">
        <v>31</v>
      </c>
      <c r="AX628" s="13" t="s">
        <v>75</v>
      </c>
      <c r="AY628" s="243" t="s">
        <v>158</v>
      </c>
    </row>
    <row r="629" s="13" customFormat="1">
      <c r="A629" s="13"/>
      <c r="B629" s="233"/>
      <c r="C629" s="234"/>
      <c r="D629" s="235" t="s">
        <v>170</v>
      </c>
      <c r="E629" s="236" t="s">
        <v>1</v>
      </c>
      <c r="F629" s="237" t="s">
        <v>914</v>
      </c>
      <c r="G629" s="234"/>
      <c r="H629" s="236" t="s">
        <v>1</v>
      </c>
      <c r="I629" s="238"/>
      <c r="J629" s="234"/>
      <c r="K629" s="234"/>
      <c r="L629" s="239"/>
      <c r="M629" s="240"/>
      <c r="N629" s="241"/>
      <c r="O629" s="241"/>
      <c r="P629" s="241"/>
      <c r="Q629" s="241"/>
      <c r="R629" s="241"/>
      <c r="S629" s="241"/>
      <c r="T629" s="24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3" t="s">
        <v>170</v>
      </c>
      <c r="AU629" s="243" t="s">
        <v>85</v>
      </c>
      <c r="AV629" s="13" t="s">
        <v>83</v>
      </c>
      <c r="AW629" s="13" t="s">
        <v>31</v>
      </c>
      <c r="AX629" s="13" t="s">
        <v>75</v>
      </c>
      <c r="AY629" s="243" t="s">
        <v>158</v>
      </c>
    </row>
    <row r="630" s="14" customFormat="1">
      <c r="A630" s="14"/>
      <c r="B630" s="244"/>
      <c r="C630" s="245"/>
      <c r="D630" s="235" t="s">
        <v>170</v>
      </c>
      <c r="E630" s="246" t="s">
        <v>1</v>
      </c>
      <c r="F630" s="247" t="s">
        <v>982</v>
      </c>
      <c r="G630" s="245"/>
      <c r="H630" s="248">
        <v>85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170</v>
      </c>
      <c r="AU630" s="254" t="s">
        <v>85</v>
      </c>
      <c r="AV630" s="14" t="s">
        <v>85</v>
      </c>
      <c r="AW630" s="14" t="s">
        <v>31</v>
      </c>
      <c r="AX630" s="14" t="s">
        <v>83</v>
      </c>
      <c r="AY630" s="254" t="s">
        <v>158</v>
      </c>
    </row>
    <row r="631" s="2" customFormat="1" ht="24.15" customHeight="1">
      <c r="A631" s="39"/>
      <c r="B631" s="40"/>
      <c r="C631" s="220" t="s">
        <v>992</v>
      </c>
      <c r="D631" s="220" t="s">
        <v>160</v>
      </c>
      <c r="E631" s="221" t="s">
        <v>993</v>
      </c>
      <c r="F631" s="222" t="s">
        <v>994</v>
      </c>
      <c r="G631" s="223" t="s">
        <v>220</v>
      </c>
      <c r="H631" s="224">
        <v>0.92000000000000004</v>
      </c>
      <c r="I631" s="225"/>
      <c r="J631" s="224">
        <f>ROUND(I631*H631,2)</f>
        <v>0</v>
      </c>
      <c r="K631" s="226"/>
      <c r="L631" s="45"/>
      <c r="M631" s="227" t="s">
        <v>1</v>
      </c>
      <c r="N631" s="228" t="s">
        <v>40</v>
      </c>
      <c r="O631" s="92"/>
      <c r="P631" s="229">
        <f>O631*H631</f>
        <v>0</v>
      </c>
      <c r="Q631" s="229">
        <v>0</v>
      </c>
      <c r="R631" s="229">
        <f>Q631*H631</f>
        <v>0</v>
      </c>
      <c r="S631" s="229">
        <v>0</v>
      </c>
      <c r="T631" s="230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1" t="s">
        <v>248</v>
      </c>
      <c r="AT631" s="231" t="s">
        <v>160</v>
      </c>
      <c r="AU631" s="231" t="s">
        <v>85</v>
      </c>
      <c r="AY631" s="18" t="s">
        <v>158</v>
      </c>
      <c r="BE631" s="232">
        <f>IF(N631="základní",J631,0)</f>
        <v>0</v>
      </c>
      <c r="BF631" s="232">
        <f>IF(N631="snížená",J631,0)</f>
        <v>0</v>
      </c>
      <c r="BG631" s="232">
        <f>IF(N631="zákl. přenesená",J631,0)</f>
        <v>0</v>
      </c>
      <c r="BH631" s="232">
        <f>IF(N631="sníž. přenesená",J631,0)</f>
        <v>0</v>
      </c>
      <c r="BI631" s="232">
        <f>IF(N631="nulová",J631,0)</f>
        <v>0</v>
      </c>
      <c r="BJ631" s="18" t="s">
        <v>83</v>
      </c>
      <c r="BK631" s="232">
        <f>ROUND(I631*H631,2)</f>
        <v>0</v>
      </c>
      <c r="BL631" s="18" t="s">
        <v>248</v>
      </c>
      <c r="BM631" s="231" t="s">
        <v>995</v>
      </c>
    </row>
    <row r="632" s="12" customFormat="1" ht="22.8" customHeight="1">
      <c r="A632" s="12"/>
      <c r="B632" s="204"/>
      <c r="C632" s="205"/>
      <c r="D632" s="206" t="s">
        <v>74</v>
      </c>
      <c r="E632" s="218" t="s">
        <v>996</v>
      </c>
      <c r="F632" s="218" t="s">
        <v>997</v>
      </c>
      <c r="G632" s="205"/>
      <c r="H632" s="205"/>
      <c r="I632" s="208"/>
      <c r="J632" s="219">
        <f>BK632</f>
        <v>0</v>
      </c>
      <c r="K632" s="205"/>
      <c r="L632" s="210"/>
      <c r="M632" s="211"/>
      <c r="N632" s="212"/>
      <c r="O632" s="212"/>
      <c r="P632" s="213">
        <f>SUM(P633:P646)</f>
        <v>0</v>
      </c>
      <c r="Q632" s="212"/>
      <c r="R632" s="213">
        <f>SUM(R633:R646)</f>
        <v>0.030200000000000001</v>
      </c>
      <c r="S632" s="212"/>
      <c r="T632" s="214">
        <f>SUM(T633:T646)</f>
        <v>0.0263</v>
      </c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R632" s="215" t="s">
        <v>85</v>
      </c>
      <c r="AT632" s="216" t="s">
        <v>74</v>
      </c>
      <c r="AU632" s="216" t="s">
        <v>83</v>
      </c>
      <c r="AY632" s="215" t="s">
        <v>158</v>
      </c>
      <c r="BK632" s="217">
        <f>SUM(BK633:BK646)</f>
        <v>0</v>
      </c>
    </row>
    <row r="633" s="2" customFormat="1" ht="16.5" customHeight="1">
      <c r="A633" s="39"/>
      <c r="B633" s="40"/>
      <c r="C633" s="220" t="s">
        <v>998</v>
      </c>
      <c r="D633" s="220" t="s">
        <v>160</v>
      </c>
      <c r="E633" s="221" t="s">
        <v>999</v>
      </c>
      <c r="F633" s="222" t="s">
        <v>1000</v>
      </c>
      <c r="G633" s="223" t="s">
        <v>274</v>
      </c>
      <c r="H633" s="224">
        <v>10</v>
      </c>
      <c r="I633" s="225"/>
      <c r="J633" s="224">
        <f>ROUND(I633*H633,2)</f>
        <v>0</v>
      </c>
      <c r="K633" s="226"/>
      <c r="L633" s="45"/>
      <c r="M633" s="227" t="s">
        <v>1</v>
      </c>
      <c r="N633" s="228" t="s">
        <v>40</v>
      </c>
      <c r="O633" s="92"/>
      <c r="P633" s="229">
        <f>O633*H633</f>
        <v>0</v>
      </c>
      <c r="Q633" s="229">
        <v>0</v>
      </c>
      <c r="R633" s="229">
        <f>Q633*H633</f>
        <v>0</v>
      </c>
      <c r="S633" s="229">
        <v>0.00263</v>
      </c>
      <c r="T633" s="230">
        <f>S633*H633</f>
        <v>0.0263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1" t="s">
        <v>248</v>
      </c>
      <c r="AT633" s="231" t="s">
        <v>160</v>
      </c>
      <c r="AU633" s="231" t="s">
        <v>85</v>
      </c>
      <c r="AY633" s="18" t="s">
        <v>158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8" t="s">
        <v>83</v>
      </c>
      <c r="BK633" s="232">
        <f>ROUND(I633*H633,2)</f>
        <v>0</v>
      </c>
      <c r="BL633" s="18" t="s">
        <v>248</v>
      </c>
      <c r="BM633" s="231" t="s">
        <v>1001</v>
      </c>
    </row>
    <row r="634" s="13" customFormat="1">
      <c r="A634" s="13"/>
      <c r="B634" s="233"/>
      <c r="C634" s="234"/>
      <c r="D634" s="235" t="s">
        <v>170</v>
      </c>
      <c r="E634" s="236" t="s">
        <v>1</v>
      </c>
      <c r="F634" s="237" t="s">
        <v>1002</v>
      </c>
      <c r="G634" s="234"/>
      <c r="H634" s="236" t="s">
        <v>1</v>
      </c>
      <c r="I634" s="238"/>
      <c r="J634" s="234"/>
      <c r="K634" s="234"/>
      <c r="L634" s="239"/>
      <c r="M634" s="240"/>
      <c r="N634" s="241"/>
      <c r="O634" s="241"/>
      <c r="P634" s="241"/>
      <c r="Q634" s="241"/>
      <c r="R634" s="241"/>
      <c r="S634" s="241"/>
      <c r="T634" s="24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3" t="s">
        <v>170</v>
      </c>
      <c r="AU634" s="243" t="s">
        <v>85</v>
      </c>
      <c r="AV634" s="13" t="s">
        <v>83</v>
      </c>
      <c r="AW634" s="13" t="s">
        <v>31</v>
      </c>
      <c r="AX634" s="13" t="s">
        <v>75</v>
      </c>
      <c r="AY634" s="243" t="s">
        <v>158</v>
      </c>
    </row>
    <row r="635" s="14" customFormat="1">
      <c r="A635" s="14"/>
      <c r="B635" s="244"/>
      <c r="C635" s="245"/>
      <c r="D635" s="235" t="s">
        <v>170</v>
      </c>
      <c r="E635" s="246" t="s">
        <v>1</v>
      </c>
      <c r="F635" s="247" t="s">
        <v>213</v>
      </c>
      <c r="G635" s="245"/>
      <c r="H635" s="248">
        <v>10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4" t="s">
        <v>170</v>
      </c>
      <c r="AU635" s="254" t="s">
        <v>85</v>
      </c>
      <c r="AV635" s="14" t="s">
        <v>85</v>
      </c>
      <c r="AW635" s="14" t="s">
        <v>31</v>
      </c>
      <c r="AX635" s="14" t="s">
        <v>83</v>
      </c>
      <c r="AY635" s="254" t="s">
        <v>158</v>
      </c>
    </row>
    <row r="636" s="2" customFormat="1" ht="21.75" customHeight="1">
      <c r="A636" s="39"/>
      <c r="B636" s="40"/>
      <c r="C636" s="220" t="s">
        <v>1003</v>
      </c>
      <c r="D636" s="220" t="s">
        <v>160</v>
      </c>
      <c r="E636" s="221" t="s">
        <v>1004</v>
      </c>
      <c r="F636" s="222" t="s">
        <v>1005</v>
      </c>
      <c r="G636" s="223" t="s">
        <v>274</v>
      </c>
      <c r="H636" s="224">
        <v>14</v>
      </c>
      <c r="I636" s="225"/>
      <c r="J636" s="224">
        <f>ROUND(I636*H636,2)</f>
        <v>0</v>
      </c>
      <c r="K636" s="226"/>
      <c r="L636" s="45"/>
      <c r="M636" s="227" t="s">
        <v>1</v>
      </c>
      <c r="N636" s="228" t="s">
        <v>40</v>
      </c>
      <c r="O636" s="92"/>
      <c r="P636" s="229">
        <f>O636*H636</f>
        <v>0</v>
      </c>
      <c r="Q636" s="229">
        <v>0.00197</v>
      </c>
      <c r="R636" s="229">
        <f>Q636*H636</f>
        <v>0.02758</v>
      </c>
      <c r="S636" s="229">
        <v>0</v>
      </c>
      <c r="T636" s="230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1" t="s">
        <v>248</v>
      </c>
      <c r="AT636" s="231" t="s">
        <v>160</v>
      </c>
      <c r="AU636" s="231" t="s">
        <v>85</v>
      </c>
      <c r="AY636" s="18" t="s">
        <v>158</v>
      </c>
      <c r="BE636" s="232">
        <f>IF(N636="základní",J636,0)</f>
        <v>0</v>
      </c>
      <c r="BF636" s="232">
        <f>IF(N636="snížená",J636,0)</f>
        <v>0</v>
      </c>
      <c r="BG636" s="232">
        <f>IF(N636="zákl. přenesená",J636,0)</f>
        <v>0</v>
      </c>
      <c r="BH636" s="232">
        <f>IF(N636="sníž. přenesená",J636,0)</f>
        <v>0</v>
      </c>
      <c r="BI636" s="232">
        <f>IF(N636="nulová",J636,0)</f>
        <v>0</v>
      </c>
      <c r="BJ636" s="18" t="s">
        <v>83</v>
      </c>
      <c r="BK636" s="232">
        <f>ROUND(I636*H636,2)</f>
        <v>0</v>
      </c>
      <c r="BL636" s="18" t="s">
        <v>248</v>
      </c>
      <c r="BM636" s="231" t="s">
        <v>1006</v>
      </c>
    </row>
    <row r="637" s="2" customFormat="1">
      <c r="A637" s="39"/>
      <c r="B637" s="40"/>
      <c r="C637" s="41"/>
      <c r="D637" s="235" t="s">
        <v>816</v>
      </c>
      <c r="E637" s="41"/>
      <c r="F637" s="276" t="s">
        <v>1007</v>
      </c>
      <c r="G637" s="41"/>
      <c r="H637" s="41"/>
      <c r="I637" s="277"/>
      <c r="J637" s="41"/>
      <c r="K637" s="41"/>
      <c r="L637" s="45"/>
      <c r="M637" s="278"/>
      <c r="N637" s="279"/>
      <c r="O637" s="92"/>
      <c r="P637" s="92"/>
      <c r="Q637" s="92"/>
      <c r="R637" s="92"/>
      <c r="S637" s="92"/>
      <c r="T637" s="93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816</v>
      </c>
      <c r="AU637" s="18" t="s">
        <v>85</v>
      </c>
    </row>
    <row r="638" s="13" customFormat="1">
      <c r="A638" s="13"/>
      <c r="B638" s="233"/>
      <c r="C638" s="234"/>
      <c r="D638" s="235" t="s">
        <v>170</v>
      </c>
      <c r="E638" s="236" t="s">
        <v>1</v>
      </c>
      <c r="F638" s="237" t="s">
        <v>1008</v>
      </c>
      <c r="G638" s="234"/>
      <c r="H638" s="236" t="s">
        <v>1</v>
      </c>
      <c r="I638" s="238"/>
      <c r="J638" s="234"/>
      <c r="K638" s="234"/>
      <c r="L638" s="239"/>
      <c r="M638" s="240"/>
      <c r="N638" s="241"/>
      <c r="O638" s="241"/>
      <c r="P638" s="241"/>
      <c r="Q638" s="241"/>
      <c r="R638" s="241"/>
      <c r="S638" s="241"/>
      <c r="T638" s="24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3" t="s">
        <v>170</v>
      </c>
      <c r="AU638" s="243" t="s">
        <v>85</v>
      </c>
      <c r="AV638" s="13" t="s">
        <v>83</v>
      </c>
      <c r="AW638" s="13" t="s">
        <v>31</v>
      </c>
      <c r="AX638" s="13" t="s">
        <v>75</v>
      </c>
      <c r="AY638" s="243" t="s">
        <v>158</v>
      </c>
    </row>
    <row r="639" s="14" customFormat="1">
      <c r="A639" s="14"/>
      <c r="B639" s="244"/>
      <c r="C639" s="245"/>
      <c r="D639" s="235" t="s">
        <v>170</v>
      </c>
      <c r="E639" s="246" t="s">
        <v>1</v>
      </c>
      <c r="F639" s="247" t="s">
        <v>786</v>
      </c>
      <c r="G639" s="245"/>
      <c r="H639" s="248">
        <v>11</v>
      </c>
      <c r="I639" s="249"/>
      <c r="J639" s="245"/>
      <c r="K639" s="245"/>
      <c r="L639" s="250"/>
      <c r="M639" s="251"/>
      <c r="N639" s="252"/>
      <c r="O639" s="252"/>
      <c r="P639" s="252"/>
      <c r="Q639" s="252"/>
      <c r="R639" s="252"/>
      <c r="S639" s="252"/>
      <c r="T639" s="25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4" t="s">
        <v>170</v>
      </c>
      <c r="AU639" s="254" t="s">
        <v>85</v>
      </c>
      <c r="AV639" s="14" t="s">
        <v>85</v>
      </c>
      <c r="AW639" s="14" t="s">
        <v>31</v>
      </c>
      <c r="AX639" s="14" t="s">
        <v>75</v>
      </c>
      <c r="AY639" s="254" t="s">
        <v>158</v>
      </c>
    </row>
    <row r="640" s="13" customFormat="1">
      <c r="A640" s="13"/>
      <c r="B640" s="233"/>
      <c r="C640" s="234"/>
      <c r="D640" s="235" t="s">
        <v>170</v>
      </c>
      <c r="E640" s="236" t="s">
        <v>1</v>
      </c>
      <c r="F640" s="237" t="s">
        <v>1009</v>
      </c>
      <c r="G640" s="234"/>
      <c r="H640" s="236" t="s">
        <v>1</v>
      </c>
      <c r="I640" s="238"/>
      <c r="J640" s="234"/>
      <c r="K640" s="234"/>
      <c r="L640" s="239"/>
      <c r="M640" s="240"/>
      <c r="N640" s="241"/>
      <c r="O640" s="241"/>
      <c r="P640" s="241"/>
      <c r="Q640" s="241"/>
      <c r="R640" s="241"/>
      <c r="S640" s="241"/>
      <c r="T640" s="242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3" t="s">
        <v>170</v>
      </c>
      <c r="AU640" s="243" t="s">
        <v>85</v>
      </c>
      <c r="AV640" s="13" t="s">
        <v>83</v>
      </c>
      <c r="AW640" s="13" t="s">
        <v>31</v>
      </c>
      <c r="AX640" s="13" t="s">
        <v>75</v>
      </c>
      <c r="AY640" s="243" t="s">
        <v>158</v>
      </c>
    </row>
    <row r="641" s="14" customFormat="1">
      <c r="A641" s="14"/>
      <c r="B641" s="244"/>
      <c r="C641" s="245"/>
      <c r="D641" s="235" t="s">
        <v>170</v>
      </c>
      <c r="E641" s="246" t="s">
        <v>1</v>
      </c>
      <c r="F641" s="247" t="s">
        <v>500</v>
      </c>
      <c r="G641" s="245"/>
      <c r="H641" s="248">
        <v>3</v>
      </c>
      <c r="I641" s="249"/>
      <c r="J641" s="245"/>
      <c r="K641" s="245"/>
      <c r="L641" s="250"/>
      <c r="M641" s="251"/>
      <c r="N641" s="252"/>
      <c r="O641" s="252"/>
      <c r="P641" s="252"/>
      <c r="Q641" s="252"/>
      <c r="R641" s="252"/>
      <c r="S641" s="252"/>
      <c r="T641" s="253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4" t="s">
        <v>170</v>
      </c>
      <c r="AU641" s="254" t="s">
        <v>85</v>
      </c>
      <c r="AV641" s="14" t="s">
        <v>85</v>
      </c>
      <c r="AW641" s="14" t="s">
        <v>31</v>
      </c>
      <c r="AX641" s="14" t="s">
        <v>75</v>
      </c>
      <c r="AY641" s="254" t="s">
        <v>158</v>
      </c>
    </row>
    <row r="642" s="15" customFormat="1">
      <c r="A642" s="15"/>
      <c r="B642" s="255"/>
      <c r="C642" s="256"/>
      <c r="D642" s="235" t="s">
        <v>170</v>
      </c>
      <c r="E642" s="257" t="s">
        <v>1</v>
      </c>
      <c r="F642" s="258" t="s">
        <v>176</v>
      </c>
      <c r="G642" s="256"/>
      <c r="H642" s="259">
        <v>14</v>
      </c>
      <c r="I642" s="260"/>
      <c r="J642" s="256"/>
      <c r="K642" s="256"/>
      <c r="L642" s="261"/>
      <c r="M642" s="262"/>
      <c r="N642" s="263"/>
      <c r="O642" s="263"/>
      <c r="P642" s="263"/>
      <c r="Q642" s="263"/>
      <c r="R642" s="263"/>
      <c r="S642" s="263"/>
      <c r="T642" s="264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65" t="s">
        <v>170</v>
      </c>
      <c r="AU642" s="265" t="s">
        <v>85</v>
      </c>
      <c r="AV642" s="15" t="s">
        <v>164</v>
      </c>
      <c r="AW642" s="15" t="s">
        <v>31</v>
      </c>
      <c r="AX642" s="15" t="s">
        <v>83</v>
      </c>
      <c r="AY642" s="265" t="s">
        <v>158</v>
      </c>
    </row>
    <row r="643" s="2" customFormat="1" ht="16.5" customHeight="1">
      <c r="A643" s="39"/>
      <c r="B643" s="40"/>
      <c r="C643" s="220" t="s">
        <v>1010</v>
      </c>
      <c r="D643" s="220" t="s">
        <v>160</v>
      </c>
      <c r="E643" s="221" t="s">
        <v>1011</v>
      </c>
      <c r="F643" s="222" t="s">
        <v>1012</v>
      </c>
      <c r="G643" s="223" t="s">
        <v>357</v>
      </c>
      <c r="H643" s="224">
        <v>1</v>
      </c>
      <c r="I643" s="225"/>
      <c r="J643" s="224">
        <f>ROUND(I643*H643,2)</f>
        <v>0</v>
      </c>
      <c r="K643" s="226"/>
      <c r="L643" s="45"/>
      <c r="M643" s="227" t="s">
        <v>1</v>
      </c>
      <c r="N643" s="228" t="s">
        <v>40</v>
      </c>
      <c r="O643" s="92"/>
      <c r="P643" s="229">
        <f>O643*H643</f>
        <v>0</v>
      </c>
      <c r="Q643" s="229">
        <v>0.0011199999999999999</v>
      </c>
      <c r="R643" s="229">
        <f>Q643*H643</f>
        <v>0.0011199999999999999</v>
      </c>
      <c r="S643" s="229">
        <v>0</v>
      </c>
      <c r="T643" s="230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1" t="s">
        <v>248</v>
      </c>
      <c r="AT643" s="231" t="s">
        <v>160</v>
      </c>
      <c r="AU643" s="231" t="s">
        <v>85</v>
      </c>
      <c r="AY643" s="18" t="s">
        <v>158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8" t="s">
        <v>83</v>
      </c>
      <c r="BK643" s="232">
        <f>ROUND(I643*H643,2)</f>
        <v>0</v>
      </c>
      <c r="BL643" s="18" t="s">
        <v>248</v>
      </c>
      <c r="BM643" s="231" t="s">
        <v>1013</v>
      </c>
    </row>
    <row r="644" s="13" customFormat="1">
      <c r="A644" s="13"/>
      <c r="B644" s="233"/>
      <c r="C644" s="234"/>
      <c r="D644" s="235" t="s">
        <v>170</v>
      </c>
      <c r="E644" s="236" t="s">
        <v>1</v>
      </c>
      <c r="F644" s="237" t="s">
        <v>1014</v>
      </c>
      <c r="G644" s="234"/>
      <c r="H644" s="236" t="s">
        <v>1</v>
      </c>
      <c r="I644" s="238"/>
      <c r="J644" s="234"/>
      <c r="K644" s="234"/>
      <c r="L644" s="239"/>
      <c r="M644" s="240"/>
      <c r="N644" s="241"/>
      <c r="O644" s="241"/>
      <c r="P644" s="241"/>
      <c r="Q644" s="241"/>
      <c r="R644" s="241"/>
      <c r="S644" s="241"/>
      <c r="T644" s="24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3" t="s">
        <v>170</v>
      </c>
      <c r="AU644" s="243" t="s">
        <v>85</v>
      </c>
      <c r="AV644" s="13" t="s">
        <v>83</v>
      </c>
      <c r="AW644" s="13" t="s">
        <v>31</v>
      </c>
      <c r="AX644" s="13" t="s">
        <v>75</v>
      </c>
      <c r="AY644" s="243" t="s">
        <v>158</v>
      </c>
    </row>
    <row r="645" s="14" customFormat="1">
      <c r="A645" s="14"/>
      <c r="B645" s="244"/>
      <c r="C645" s="245"/>
      <c r="D645" s="235" t="s">
        <v>170</v>
      </c>
      <c r="E645" s="246" t="s">
        <v>1</v>
      </c>
      <c r="F645" s="247" t="s">
        <v>83</v>
      </c>
      <c r="G645" s="245"/>
      <c r="H645" s="248">
        <v>1</v>
      </c>
      <c r="I645" s="249"/>
      <c r="J645" s="245"/>
      <c r="K645" s="245"/>
      <c r="L645" s="250"/>
      <c r="M645" s="251"/>
      <c r="N645" s="252"/>
      <c r="O645" s="252"/>
      <c r="P645" s="252"/>
      <c r="Q645" s="252"/>
      <c r="R645" s="252"/>
      <c r="S645" s="252"/>
      <c r="T645" s="253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4" t="s">
        <v>170</v>
      </c>
      <c r="AU645" s="254" t="s">
        <v>85</v>
      </c>
      <c r="AV645" s="14" t="s">
        <v>85</v>
      </c>
      <c r="AW645" s="14" t="s">
        <v>31</v>
      </c>
      <c r="AX645" s="14" t="s">
        <v>83</v>
      </c>
      <c r="AY645" s="254" t="s">
        <v>158</v>
      </c>
    </row>
    <row r="646" s="2" customFormat="1" ht="24.15" customHeight="1">
      <c r="A646" s="39"/>
      <c r="B646" s="40"/>
      <c r="C646" s="220" t="s">
        <v>1015</v>
      </c>
      <c r="D646" s="220" t="s">
        <v>160</v>
      </c>
      <c r="E646" s="221" t="s">
        <v>1016</v>
      </c>
      <c r="F646" s="222" t="s">
        <v>1017</v>
      </c>
      <c r="G646" s="223" t="s">
        <v>357</v>
      </c>
      <c r="H646" s="224">
        <v>1</v>
      </c>
      <c r="I646" s="225"/>
      <c r="J646" s="224">
        <f>ROUND(I646*H646,2)</f>
        <v>0</v>
      </c>
      <c r="K646" s="226"/>
      <c r="L646" s="45"/>
      <c r="M646" s="227" t="s">
        <v>1</v>
      </c>
      <c r="N646" s="228" t="s">
        <v>40</v>
      </c>
      <c r="O646" s="92"/>
      <c r="P646" s="229">
        <f>O646*H646</f>
        <v>0</v>
      </c>
      <c r="Q646" s="229">
        <v>0.0015</v>
      </c>
      <c r="R646" s="229">
        <f>Q646*H646</f>
        <v>0.0015</v>
      </c>
      <c r="S646" s="229">
        <v>0</v>
      </c>
      <c r="T646" s="230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31" t="s">
        <v>248</v>
      </c>
      <c r="AT646" s="231" t="s">
        <v>160</v>
      </c>
      <c r="AU646" s="231" t="s">
        <v>85</v>
      </c>
      <c r="AY646" s="18" t="s">
        <v>158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8" t="s">
        <v>83</v>
      </c>
      <c r="BK646" s="232">
        <f>ROUND(I646*H646,2)</f>
        <v>0</v>
      </c>
      <c r="BL646" s="18" t="s">
        <v>248</v>
      </c>
      <c r="BM646" s="231" t="s">
        <v>1018</v>
      </c>
    </row>
    <row r="647" s="12" customFormat="1" ht="22.8" customHeight="1">
      <c r="A647" s="12"/>
      <c r="B647" s="204"/>
      <c r="C647" s="205"/>
      <c r="D647" s="206" t="s">
        <v>74</v>
      </c>
      <c r="E647" s="218" t="s">
        <v>1019</v>
      </c>
      <c r="F647" s="218" t="s">
        <v>1020</v>
      </c>
      <c r="G647" s="205"/>
      <c r="H647" s="205"/>
      <c r="I647" s="208"/>
      <c r="J647" s="219">
        <f>BK647</f>
        <v>0</v>
      </c>
      <c r="K647" s="205"/>
      <c r="L647" s="210"/>
      <c r="M647" s="211"/>
      <c r="N647" s="212"/>
      <c r="O647" s="212"/>
      <c r="P647" s="213">
        <f>SUM(P648:P721)</f>
        <v>0</v>
      </c>
      <c r="Q647" s="212"/>
      <c r="R647" s="213">
        <f>SUM(R648:R721)</f>
        <v>3.4591320000000003</v>
      </c>
      <c r="S647" s="212"/>
      <c r="T647" s="214">
        <f>SUM(T648:T721)</f>
        <v>0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R647" s="215" t="s">
        <v>85</v>
      </c>
      <c r="AT647" s="216" t="s">
        <v>74</v>
      </c>
      <c r="AU647" s="216" t="s">
        <v>83</v>
      </c>
      <c r="AY647" s="215" t="s">
        <v>158</v>
      </c>
      <c r="BK647" s="217">
        <f>SUM(BK648:BK721)</f>
        <v>0</v>
      </c>
    </row>
    <row r="648" s="2" customFormat="1" ht="21.75" customHeight="1">
      <c r="A648" s="39"/>
      <c r="B648" s="40"/>
      <c r="C648" s="220" t="s">
        <v>1021</v>
      </c>
      <c r="D648" s="220" t="s">
        <v>160</v>
      </c>
      <c r="E648" s="221" t="s">
        <v>1022</v>
      </c>
      <c r="F648" s="222" t="s">
        <v>1023</v>
      </c>
      <c r="G648" s="223" t="s">
        <v>274</v>
      </c>
      <c r="H648" s="224">
        <v>8.5</v>
      </c>
      <c r="I648" s="225"/>
      <c r="J648" s="224">
        <f>ROUND(I648*H648,2)</f>
        <v>0</v>
      </c>
      <c r="K648" s="226"/>
      <c r="L648" s="45"/>
      <c r="M648" s="227" t="s">
        <v>1</v>
      </c>
      <c r="N648" s="228" t="s">
        <v>40</v>
      </c>
      <c r="O648" s="92"/>
      <c r="P648" s="229">
        <f>O648*H648</f>
        <v>0</v>
      </c>
      <c r="Q648" s="229">
        <v>0</v>
      </c>
      <c r="R648" s="229">
        <f>Q648*H648</f>
        <v>0</v>
      </c>
      <c r="S648" s="229">
        <v>0</v>
      </c>
      <c r="T648" s="230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31" t="s">
        <v>248</v>
      </c>
      <c r="AT648" s="231" t="s">
        <v>160</v>
      </c>
      <c r="AU648" s="231" t="s">
        <v>85</v>
      </c>
      <c r="AY648" s="18" t="s">
        <v>158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8" t="s">
        <v>83</v>
      </c>
      <c r="BK648" s="232">
        <f>ROUND(I648*H648,2)</f>
        <v>0</v>
      </c>
      <c r="BL648" s="18" t="s">
        <v>248</v>
      </c>
      <c r="BM648" s="231" t="s">
        <v>1024</v>
      </c>
    </row>
    <row r="649" s="2" customFormat="1" ht="24.15" customHeight="1">
      <c r="A649" s="39"/>
      <c r="B649" s="40"/>
      <c r="C649" s="220" t="s">
        <v>1025</v>
      </c>
      <c r="D649" s="220" t="s">
        <v>160</v>
      </c>
      <c r="E649" s="221" t="s">
        <v>1026</v>
      </c>
      <c r="F649" s="222" t="s">
        <v>1027</v>
      </c>
      <c r="G649" s="223" t="s">
        <v>225</v>
      </c>
      <c r="H649" s="224">
        <v>115</v>
      </c>
      <c r="I649" s="225"/>
      <c r="J649" s="224">
        <f>ROUND(I649*H649,2)</f>
        <v>0</v>
      </c>
      <c r="K649" s="226"/>
      <c r="L649" s="45"/>
      <c r="M649" s="227" t="s">
        <v>1</v>
      </c>
      <c r="N649" s="228" t="s">
        <v>40</v>
      </c>
      <c r="O649" s="92"/>
      <c r="P649" s="229">
        <f>O649*H649</f>
        <v>0</v>
      </c>
      <c r="Q649" s="229">
        <v>0</v>
      </c>
      <c r="R649" s="229">
        <f>Q649*H649</f>
        <v>0</v>
      </c>
      <c r="S649" s="229">
        <v>0</v>
      </c>
      <c r="T649" s="230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1" t="s">
        <v>248</v>
      </c>
      <c r="AT649" s="231" t="s">
        <v>160</v>
      </c>
      <c r="AU649" s="231" t="s">
        <v>85</v>
      </c>
      <c r="AY649" s="18" t="s">
        <v>158</v>
      </c>
      <c r="BE649" s="232">
        <f>IF(N649="základní",J649,0)</f>
        <v>0</v>
      </c>
      <c r="BF649" s="232">
        <f>IF(N649="snížená",J649,0)</f>
        <v>0</v>
      </c>
      <c r="BG649" s="232">
        <f>IF(N649="zákl. přenesená",J649,0)</f>
        <v>0</v>
      </c>
      <c r="BH649" s="232">
        <f>IF(N649="sníž. přenesená",J649,0)</f>
        <v>0</v>
      </c>
      <c r="BI649" s="232">
        <f>IF(N649="nulová",J649,0)</f>
        <v>0</v>
      </c>
      <c r="BJ649" s="18" t="s">
        <v>83</v>
      </c>
      <c r="BK649" s="232">
        <f>ROUND(I649*H649,2)</f>
        <v>0</v>
      </c>
      <c r="BL649" s="18" t="s">
        <v>248</v>
      </c>
      <c r="BM649" s="231" t="s">
        <v>1028</v>
      </c>
    </row>
    <row r="650" s="13" customFormat="1">
      <c r="A650" s="13"/>
      <c r="B650" s="233"/>
      <c r="C650" s="234"/>
      <c r="D650" s="235" t="s">
        <v>170</v>
      </c>
      <c r="E650" s="236" t="s">
        <v>1</v>
      </c>
      <c r="F650" s="237" t="s">
        <v>914</v>
      </c>
      <c r="G650" s="234"/>
      <c r="H650" s="236" t="s">
        <v>1</v>
      </c>
      <c r="I650" s="238"/>
      <c r="J650" s="234"/>
      <c r="K650" s="234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170</v>
      </c>
      <c r="AU650" s="243" t="s">
        <v>85</v>
      </c>
      <c r="AV650" s="13" t="s">
        <v>83</v>
      </c>
      <c r="AW650" s="13" t="s">
        <v>31</v>
      </c>
      <c r="AX650" s="13" t="s">
        <v>75</v>
      </c>
      <c r="AY650" s="243" t="s">
        <v>158</v>
      </c>
    </row>
    <row r="651" s="13" customFormat="1">
      <c r="A651" s="13"/>
      <c r="B651" s="233"/>
      <c r="C651" s="234"/>
      <c r="D651" s="235" t="s">
        <v>170</v>
      </c>
      <c r="E651" s="236" t="s">
        <v>1</v>
      </c>
      <c r="F651" s="237" t="s">
        <v>1029</v>
      </c>
      <c r="G651" s="234"/>
      <c r="H651" s="236" t="s">
        <v>1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170</v>
      </c>
      <c r="AU651" s="243" t="s">
        <v>85</v>
      </c>
      <c r="AV651" s="13" t="s">
        <v>83</v>
      </c>
      <c r="AW651" s="13" t="s">
        <v>31</v>
      </c>
      <c r="AX651" s="13" t="s">
        <v>75</v>
      </c>
      <c r="AY651" s="243" t="s">
        <v>158</v>
      </c>
    </row>
    <row r="652" s="14" customFormat="1">
      <c r="A652" s="14"/>
      <c r="B652" s="244"/>
      <c r="C652" s="245"/>
      <c r="D652" s="235" t="s">
        <v>170</v>
      </c>
      <c r="E652" s="246" t="s">
        <v>1</v>
      </c>
      <c r="F652" s="247" t="s">
        <v>918</v>
      </c>
      <c r="G652" s="245"/>
      <c r="H652" s="248">
        <v>115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170</v>
      </c>
      <c r="AU652" s="254" t="s">
        <v>85</v>
      </c>
      <c r="AV652" s="14" t="s">
        <v>85</v>
      </c>
      <c r="AW652" s="14" t="s">
        <v>31</v>
      </c>
      <c r="AX652" s="14" t="s">
        <v>83</v>
      </c>
      <c r="AY652" s="254" t="s">
        <v>158</v>
      </c>
    </row>
    <row r="653" s="2" customFormat="1" ht="16.5" customHeight="1">
      <c r="A653" s="39"/>
      <c r="B653" s="40"/>
      <c r="C653" s="266" t="s">
        <v>1030</v>
      </c>
      <c r="D653" s="266" t="s">
        <v>243</v>
      </c>
      <c r="E653" s="267" t="s">
        <v>1031</v>
      </c>
      <c r="F653" s="268" t="s">
        <v>1032</v>
      </c>
      <c r="G653" s="269" t="s">
        <v>168</v>
      </c>
      <c r="H653" s="270">
        <v>3.1600000000000001</v>
      </c>
      <c r="I653" s="271"/>
      <c r="J653" s="270">
        <f>ROUND(I653*H653,2)</f>
        <v>0</v>
      </c>
      <c r="K653" s="272"/>
      <c r="L653" s="273"/>
      <c r="M653" s="274" t="s">
        <v>1</v>
      </c>
      <c r="N653" s="275" t="s">
        <v>40</v>
      </c>
      <c r="O653" s="92"/>
      <c r="P653" s="229">
        <f>O653*H653</f>
        <v>0</v>
      </c>
      <c r="Q653" s="229">
        <v>0.55000000000000004</v>
      </c>
      <c r="R653" s="229">
        <f>Q653*H653</f>
        <v>1.7380000000000002</v>
      </c>
      <c r="S653" s="229">
        <v>0</v>
      </c>
      <c r="T653" s="230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1" t="s">
        <v>342</v>
      </c>
      <c r="AT653" s="231" t="s">
        <v>243</v>
      </c>
      <c r="AU653" s="231" t="s">
        <v>85</v>
      </c>
      <c r="AY653" s="18" t="s">
        <v>158</v>
      </c>
      <c r="BE653" s="232">
        <f>IF(N653="základní",J653,0)</f>
        <v>0</v>
      </c>
      <c r="BF653" s="232">
        <f>IF(N653="snížená",J653,0)</f>
        <v>0</v>
      </c>
      <c r="BG653" s="232">
        <f>IF(N653="zákl. přenesená",J653,0)</f>
        <v>0</v>
      </c>
      <c r="BH653" s="232">
        <f>IF(N653="sníž. přenesená",J653,0)</f>
        <v>0</v>
      </c>
      <c r="BI653" s="232">
        <f>IF(N653="nulová",J653,0)</f>
        <v>0</v>
      </c>
      <c r="BJ653" s="18" t="s">
        <v>83</v>
      </c>
      <c r="BK653" s="232">
        <f>ROUND(I653*H653,2)</f>
        <v>0</v>
      </c>
      <c r="BL653" s="18" t="s">
        <v>248</v>
      </c>
      <c r="BM653" s="231" t="s">
        <v>1033</v>
      </c>
    </row>
    <row r="654" s="14" customFormat="1">
      <c r="A654" s="14"/>
      <c r="B654" s="244"/>
      <c r="C654" s="245"/>
      <c r="D654" s="235" t="s">
        <v>170</v>
      </c>
      <c r="E654" s="246" t="s">
        <v>1</v>
      </c>
      <c r="F654" s="247" t="s">
        <v>1034</v>
      </c>
      <c r="G654" s="245"/>
      <c r="H654" s="248">
        <v>3.1600000000000001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4" t="s">
        <v>170</v>
      </c>
      <c r="AU654" s="254" t="s">
        <v>85</v>
      </c>
      <c r="AV654" s="14" t="s">
        <v>85</v>
      </c>
      <c r="AW654" s="14" t="s">
        <v>31</v>
      </c>
      <c r="AX654" s="14" t="s">
        <v>83</v>
      </c>
      <c r="AY654" s="254" t="s">
        <v>158</v>
      </c>
    </row>
    <row r="655" s="2" customFormat="1" ht="24.15" customHeight="1">
      <c r="A655" s="39"/>
      <c r="B655" s="40"/>
      <c r="C655" s="220" t="s">
        <v>1035</v>
      </c>
      <c r="D655" s="220" t="s">
        <v>160</v>
      </c>
      <c r="E655" s="221" t="s">
        <v>1036</v>
      </c>
      <c r="F655" s="222" t="s">
        <v>1037</v>
      </c>
      <c r="G655" s="223" t="s">
        <v>225</v>
      </c>
      <c r="H655" s="224">
        <v>33</v>
      </c>
      <c r="I655" s="225"/>
      <c r="J655" s="224">
        <f>ROUND(I655*H655,2)</f>
        <v>0</v>
      </c>
      <c r="K655" s="226"/>
      <c r="L655" s="45"/>
      <c r="M655" s="227" t="s">
        <v>1</v>
      </c>
      <c r="N655" s="228" t="s">
        <v>40</v>
      </c>
      <c r="O655" s="92"/>
      <c r="P655" s="229">
        <f>O655*H655</f>
        <v>0</v>
      </c>
      <c r="Q655" s="229">
        <v>0</v>
      </c>
      <c r="R655" s="229">
        <f>Q655*H655</f>
        <v>0</v>
      </c>
      <c r="S655" s="229">
        <v>0</v>
      </c>
      <c r="T655" s="230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1" t="s">
        <v>248</v>
      </c>
      <c r="AT655" s="231" t="s">
        <v>160</v>
      </c>
      <c r="AU655" s="231" t="s">
        <v>85</v>
      </c>
      <c r="AY655" s="18" t="s">
        <v>158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8" t="s">
        <v>83</v>
      </c>
      <c r="BK655" s="232">
        <f>ROUND(I655*H655,2)</f>
        <v>0</v>
      </c>
      <c r="BL655" s="18" t="s">
        <v>248</v>
      </c>
      <c r="BM655" s="231" t="s">
        <v>1038</v>
      </c>
    </row>
    <row r="656" s="13" customFormat="1">
      <c r="A656" s="13"/>
      <c r="B656" s="233"/>
      <c r="C656" s="234"/>
      <c r="D656" s="235" t="s">
        <v>170</v>
      </c>
      <c r="E656" s="236" t="s">
        <v>1</v>
      </c>
      <c r="F656" s="237" t="s">
        <v>445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170</v>
      </c>
      <c r="AU656" s="243" t="s">
        <v>85</v>
      </c>
      <c r="AV656" s="13" t="s">
        <v>83</v>
      </c>
      <c r="AW656" s="13" t="s">
        <v>31</v>
      </c>
      <c r="AX656" s="13" t="s">
        <v>75</v>
      </c>
      <c r="AY656" s="243" t="s">
        <v>158</v>
      </c>
    </row>
    <row r="657" s="13" customFormat="1">
      <c r="A657" s="13"/>
      <c r="B657" s="233"/>
      <c r="C657" s="234"/>
      <c r="D657" s="235" t="s">
        <v>170</v>
      </c>
      <c r="E657" s="236" t="s">
        <v>1</v>
      </c>
      <c r="F657" s="237" t="s">
        <v>446</v>
      </c>
      <c r="G657" s="234"/>
      <c r="H657" s="236" t="s">
        <v>1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170</v>
      </c>
      <c r="AU657" s="243" t="s">
        <v>85</v>
      </c>
      <c r="AV657" s="13" t="s">
        <v>83</v>
      </c>
      <c r="AW657" s="13" t="s">
        <v>31</v>
      </c>
      <c r="AX657" s="13" t="s">
        <v>75</v>
      </c>
      <c r="AY657" s="243" t="s">
        <v>158</v>
      </c>
    </row>
    <row r="658" s="14" customFormat="1">
      <c r="A658" s="14"/>
      <c r="B658" s="244"/>
      <c r="C658" s="245"/>
      <c r="D658" s="235" t="s">
        <v>170</v>
      </c>
      <c r="E658" s="246" t="s">
        <v>1</v>
      </c>
      <c r="F658" s="247" t="s">
        <v>1039</v>
      </c>
      <c r="G658" s="245"/>
      <c r="H658" s="248">
        <v>33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170</v>
      </c>
      <c r="AU658" s="254" t="s">
        <v>85</v>
      </c>
      <c r="AV658" s="14" t="s">
        <v>85</v>
      </c>
      <c r="AW658" s="14" t="s">
        <v>31</v>
      </c>
      <c r="AX658" s="14" t="s">
        <v>83</v>
      </c>
      <c r="AY658" s="254" t="s">
        <v>158</v>
      </c>
    </row>
    <row r="659" s="2" customFormat="1" ht="21.75" customHeight="1">
      <c r="A659" s="39"/>
      <c r="B659" s="40"/>
      <c r="C659" s="266" t="s">
        <v>1040</v>
      </c>
      <c r="D659" s="266" t="s">
        <v>243</v>
      </c>
      <c r="E659" s="267" t="s">
        <v>1041</v>
      </c>
      <c r="F659" s="268" t="s">
        <v>1042</v>
      </c>
      <c r="G659" s="269" t="s">
        <v>225</v>
      </c>
      <c r="H659" s="270">
        <v>37</v>
      </c>
      <c r="I659" s="271"/>
      <c r="J659" s="270">
        <f>ROUND(I659*H659,2)</f>
        <v>0</v>
      </c>
      <c r="K659" s="272"/>
      <c r="L659" s="273"/>
      <c r="M659" s="274" t="s">
        <v>1</v>
      </c>
      <c r="N659" s="275" t="s">
        <v>40</v>
      </c>
      <c r="O659" s="92"/>
      <c r="P659" s="229">
        <f>O659*H659</f>
        <v>0</v>
      </c>
      <c r="Q659" s="229">
        <v>0.017000000000000001</v>
      </c>
      <c r="R659" s="229">
        <f>Q659*H659</f>
        <v>0.629</v>
      </c>
      <c r="S659" s="229">
        <v>0</v>
      </c>
      <c r="T659" s="230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1" t="s">
        <v>342</v>
      </c>
      <c r="AT659" s="231" t="s">
        <v>243</v>
      </c>
      <c r="AU659" s="231" t="s">
        <v>85</v>
      </c>
      <c r="AY659" s="18" t="s">
        <v>158</v>
      </c>
      <c r="BE659" s="232">
        <f>IF(N659="základní",J659,0)</f>
        <v>0</v>
      </c>
      <c r="BF659" s="232">
        <f>IF(N659="snížená",J659,0)</f>
        <v>0</v>
      </c>
      <c r="BG659" s="232">
        <f>IF(N659="zákl. přenesená",J659,0)</f>
        <v>0</v>
      </c>
      <c r="BH659" s="232">
        <f>IF(N659="sníž. přenesená",J659,0)</f>
        <v>0</v>
      </c>
      <c r="BI659" s="232">
        <f>IF(N659="nulová",J659,0)</f>
        <v>0</v>
      </c>
      <c r="BJ659" s="18" t="s">
        <v>83</v>
      </c>
      <c r="BK659" s="232">
        <f>ROUND(I659*H659,2)</f>
        <v>0</v>
      </c>
      <c r="BL659" s="18" t="s">
        <v>248</v>
      </c>
      <c r="BM659" s="231" t="s">
        <v>1043</v>
      </c>
    </row>
    <row r="660" s="14" customFormat="1">
      <c r="A660" s="14"/>
      <c r="B660" s="244"/>
      <c r="C660" s="245"/>
      <c r="D660" s="235" t="s">
        <v>170</v>
      </c>
      <c r="E660" s="246" t="s">
        <v>1</v>
      </c>
      <c r="F660" s="247" t="s">
        <v>1044</v>
      </c>
      <c r="G660" s="245"/>
      <c r="H660" s="248">
        <v>37</v>
      </c>
      <c r="I660" s="249"/>
      <c r="J660" s="245"/>
      <c r="K660" s="245"/>
      <c r="L660" s="250"/>
      <c r="M660" s="251"/>
      <c r="N660" s="252"/>
      <c r="O660" s="252"/>
      <c r="P660" s="252"/>
      <c r="Q660" s="252"/>
      <c r="R660" s="252"/>
      <c r="S660" s="252"/>
      <c r="T660" s="253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4" t="s">
        <v>170</v>
      </c>
      <c r="AU660" s="254" t="s">
        <v>85</v>
      </c>
      <c r="AV660" s="14" t="s">
        <v>85</v>
      </c>
      <c r="AW660" s="14" t="s">
        <v>31</v>
      </c>
      <c r="AX660" s="14" t="s">
        <v>83</v>
      </c>
      <c r="AY660" s="254" t="s">
        <v>158</v>
      </c>
    </row>
    <row r="661" s="2" customFormat="1" ht="33" customHeight="1">
      <c r="A661" s="39"/>
      <c r="B661" s="40"/>
      <c r="C661" s="220" t="s">
        <v>1045</v>
      </c>
      <c r="D661" s="220" t="s">
        <v>160</v>
      </c>
      <c r="E661" s="221" t="s">
        <v>1046</v>
      </c>
      <c r="F661" s="222" t="s">
        <v>1047</v>
      </c>
      <c r="G661" s="223" t="s">
        <v>225</v>
      </c>
      <c r="H661" s="224">
        <v>83</v>
      </c>
      <c r="I661" s="225"/>
      <c r="J661" s="224">
        <f>ROUND(I661*H661,2)</f>
        <v>0</v>
      </c>
      <c r="K661" s="226"/>
      <c r="L661" s="45"/>
      <c r="M661" s="227" t="s">
        <v>1</v>
      </c>
      <c r="N661" s="228" t="s">
        <v>40</v>
      </c>
      <c r="O661" s="92"/>
      <c r="P661" s="229">
        <f>O661*H661</f>
        <v>0</v>
      </c>
      <c r="Q661" s="229">
        <v>0</v>
      </c>
      <c r="R661" s="229">
        <f>Q661*H661</f>
        <v>0</v>
      </c>
      <c r="S661" s="229">
        <v>0</v>
      </c>
      <c r="T661" s="230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1" t="s">
        <v>248</v>
      </c>
      <c r="AT661" s="231" t="s">
        <v>160</v>
      </c>
      <c r="AU661" s="231" t="s">
        <v>85</v>
      </c>
      <c r="AY661" s="18" t="s">
        <v>158</v>
      </c>
      <c r="BE661" s="232">
        <f>IF(N661="základní",J661,0)</f>
        <v>0</v>
      </c>
      <c r="BF661" s="232">
        <f>IF(N661="snížená",J661,0)</f>
        <v>0</v>
      </c>
      <c r="BG661" s="232">
        <f>IF(N661="zákl. přenesená",J661,0)</f>
        <v>0</v>
      </c>
      <c r="BH661" s="232">
        <f>IF(N661="sníž. přenesená",J661,0)</f>
        <v>0</v>
      </c>
      <c r="BI661" s="232">
        <f>IF(N661="nulová",J661,0)</f>
        <v>0</v>
      </c>
      <c r="BJ661" s="18" t="s">
        <v>83</v>
      </c>
      <c r="BK661" s="232">
        <f>ROUND(I661*H661,2)</f>
        <v>0</v>
      </c>
      <c r="BL661" s="18" t="s">
        <v>248</v>
      </c>
      <c r="BM661" s="231" t="s">
        <v>1048</v>
      </c>
    </row>
    <row r="662" s="13" customFormat="1">
      <c r="A662" s="13"/>
      <c r="B662" s="233"/>
      <c r="C662" s="234"/>
      <c r="D662" s="235" t="s">
        <v>170</v>
      </c>
      <c r="E662" s="236" t="s">
        <v>1</v>
      </c>
      <c r="F662" s="237" t="s">
        <v>914</v>
      </c>
      <c r="G662" s="234"/>
      <c r="H662" s="236" t="s">
        <v>1</v>
      </c>
      <c r="I662" s="238"/>
      <c r="J662" s="234"/>
      <c r="K662" s="234"/>
      <c r="L662" s="239"/>
      <c r="M662" s="240"/>
      <c r="N662" s="241"/>
      <c r="O662" s="241"/>
      <c r="P662" s="241"/>
      <c r="Q662" s="241"/>
      <c r="R662" s="241"/>
      <c r="S662" s="241"/>
      <c r="T662" s="24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3" t="s">
        <v>170</v>
      </c>
      <c r="AU662" s="243" t="s">
        <v>85</v>
      </c>
      <c r="AV662" s="13" t="s">
        <v>83</v>
      </c>
      <c r="AW662" s="13" t="s">
        <v>31</v>
      </c>
      <c r="AX662" s="13" t="s">
        <v>75</v>
      </c>
      <c r="AY662" s="243" t="s">
        <v>158</v>
      </c>
    </row>
    <row r="663" s="13" customFormat="1">
      <c r="A663" s="13"/>
      <c r="B663" s="233"/>
      <c r="C663" s="234"/>
      <c r="D663" s="235" t="s">
        <v>170</v>
      </c>
      <c r="E663" s="236" t="s">
        <v>1</v>
      </c>
      <c r="F663" s="237" t="s">
        <v>1049</v>
      </c>
      <c r="G663" s="234"/>
      <c r="H663" s="236" t="s">
        <v>1</v>
      </c>
      <c r="I663" s="238"/>
      <c r="J663" s="234"/>
      <c r="K663" s="234"/>
      <c r="L663" s="239"/>
      <c r="M663" s="240"/>
      <c r="N663" s="241"/>
      <c r="O663" s="241"/>
      <c r="P663" s="241"/>
      <c r="Q663" s="241"/>
      <c r="R663" s="241"/>
      <c r="S663" s="241"/>
      <c r="T663" s="24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3" t="s">
        <v>170</v>
      </c>
      <c r="AU663" s="243" t="s">
        <v>85</v>
      </c>
      <c r="AV663" s="13" t="s">
        <v>83</v>
      </c>
      <c r="AW663" s="13" t="s">
        <v>31</v>
      </c>
      <c r="AX663" s="13" t="s">
        <v>75</v>
      </c>
      <c r="AY663" s="243" t="s">
        <v>158</v>
      </c>
    </row>
    <row r="664" s="14" customFormat="1">
      <c r="A664" s="14"/>
      <c r="B664" s="244"/>
      <c r="C664" s="245"/>
      <c r="D664" s="235" t="s">
        <v>170</v>
      </c>
      <c r="E664" s="246" t="s">
        <v>1</v>
      </c>
      <c r="F664" s="247" t="s">
        <v>920</v>
      </c>
      <c r="G664" s="245"/>
      <c r="H664" s="248">
        <v>83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170</v>
      </c>
      <c r="AU664" s="254" t="s">
        <v>85</v>
      </c>
      <c r="AV664" s="14" t="s">
        <v>85</v>
      </c>
      <c r="AW664" s="14" t="s">
        <v>31</v>
      </c>
      <c r="AX664" s="14" t="s">
        <v>83</v>
      </c>
      <c r="AY664" s="254" t="s">
        <v>158</v>
      </c>
    </row>
    <row r="665" s="2" customFormat="1" ht="16.5" customHeight="1">
      <c r="A665" s="39"/>
      <c r="B665" s="40"/>
      <c r="C665" s="220" t="s">
        <v>1050</v>
      </c>
      <c r="D665" s="220" t="s">
        <v>160</v>
      </c>
      <c r="E665" s="221" t="s">
        <v>1051</v>
      </c>
      <c r="F665" s="222" t="s">
        <v>1052</v>
      </c>
      <c r="G665" s="223" t="s">
        <v>274</v>
      </c>
      <c r="H665" s="224">
        <v>236</v>
      </c>
      <c r="I665" s="225"/>
      <c r="J665" s="224">
        <f>ROUND(I665*H665,2)</f>
        <v>0</v>
      </c>
      <c r="K665" s="226"/>
      <c r="L665" s="45"/>
      <c r="M665" s="227" t="s">
        <v>1</v>
      </c>
      <c r="N665" s="228" t="s">
        <v>40</v>
      </c>
      <c r="O665" s="92"/>
      <c r="P665" s="229">
        <f>O665*H665</f>
        <v>0</v>
      </c>
      <c r="Q665" s="229">
        <v>2.0000000000000002E-05</v>
      </c>
      <c r="R665" s="229">
        <f>Q665*H665</f>
        <v>0.0047200000000000002</v>
      </c>
      <c r="S665" s="229">
        <v>0</v>
      </c>
      <c r="T665" s="230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1" t="s">
        <v>248</v>
      </c>
      <c r="AT665" s="231" t="s">
        <v>160</v>
      </c>
      <c r="AU665" s="231" t="s">
        <v>85</v>
      </c>
      <c r="AY665" s="18" t="s">
        <v>158</v>
      </c>
      <c r="BE665" s="232">
        <f>IF(N665="základní",J665,0)</f>
        <v>0</v>
      </c>
      <c r="BF665" s="232">
        <f>IF(N665="snížená",J665,0)</f>
        <v>0</v>
      </c>
      <c r="BG665" s="232">
        <f>IF(N665="zákl. přenesená",J665,0)</f>
        <v>0</v>
      </c>
      <c r="BH665" s="232">
        <f>IF(N665="sníž. přenesená",J665,0)</f>
        <v>0</v>
      </c>
      <c r="BI665" s="232">
        <f>IF(N665="nulová",J665,0)</f>
        <v>0</v>
      </c>
      <c r="BJ665" s="18" t="s">
        <v>83</v>
      </c>
      <c r="BK665" s="232">
        <f>ROUND(I665*H665,2)</f>
        <v>0</v>
      </c>
      <c r="BL665" s="18" t="s">
        <v>248</v>
      </c>
      <c r="BM665" s="231" t="s">
        <v>1053</v>
      </c>
    </row>
    <row r="666" s="13" customFormat="1">
      <c r="A666" s="13"/>
      <c r="B666" s="233"/>
      <c r="C666" s="234"/>
      <c r="D666" s="235" t="s">
        <v>170</v>
      </c>
      <c r="E666" s="236" t="s">
        <v>1</v>
      </c>
      <c r="F666" s="237" t="s">
        <v>445</v>
      </c>
      <c r="G666" s="234"/>
      <c r="H666" s="236" t="s">
        <v>1</v>
      </c>
      <c r="I666" s="238"/>
      <c r="J666" s="234"/>
      <c r="K666" s="234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170</v>
      </c>
      <c r="AU666" s="243" t="s">
        <v>85</v>
      </c>
      <c r="AV666" s="13" t="s">
        <v>83</v>
      </c>
      <c r="AW666" s="13" t="s">
        <v>31</v>
      </c>
      <c r="AX666" s="13" t="s">
        <v>75</v>
      </c>
      <c r="AY666" s="243" t="s">
        <v>158</v>
      </c>
    </row>
    <row r="667" s="13" customFormat="1">
      <c r="A667" s="13"/>
      <c r="B667" s="233"/>
      <c r="C667" s="234"/>
      <c r="D667" s="235" t="s">
        <v>170</v>
      </c>
      <c r="E667" s="236" t="s">
        <v>1</v>
      </c>
      <c r="F667" s="237" t="s">
        <v>446</v>
      </c>
      <c r="G667" s="234"/>
      <c r="H667" s="236" t="s">
        <v>1</v>
      </c>
      <c r="I667" s="238"/>
      <c r="J667" s="234"/>
      <c r="K667" s="234"/>
      <c r="L667" s="239"/>
      <c r="M667" s="240"/>
      <c r="N667" s="241"/>
      <c r="O667" s="241"/>
      <c r="P667" s="241"/>
      <c r="Q667" s="241"/>
      <c r="R667" s="241"/>
      <c r="S667" s="241"/>
      <c r="T667" s="24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3" t="s">
        <v>170</v>
      </c>
      <c r="AU667" s="243" t="s">
        <v>85</v>
      </c>
      <c r="AV667" s="13" t="s">
        <v>83</v>
      </c>
      <c r="AW667" s="13" t="s">
        <v>31</v>
      </c>
      <c r="AX667" s="13" t="s">
        <v>75</v>
      </c>
      <c r="AY667" s="243" t="s">
        <v>158</v>
      </c>
    </row>
    <row r="668" s="13" customFormat="1">
      <c r="A668" s="13"/>
      <c r="B668" s="233"/>
      <c r="C668" s="234"/>
      <c r="D668" s="235" t="s">
        <v>170</v>
      </c>
      <c r="E668" s="236" t="s">
        <v>1</v>
      </c>
      <c r="F668" s="237" t="s">
        <v>1054</v>
      </c>
      <c r="G668" s="234"/>
      <c r="H668" s="236" t="s">
        <v>1</v>
      </c>
      <c r="I668" s="238"/>
      <c r="J668" s="234"/>
      <c r="K668" s="234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170</v>
      </c>
      <c r="AU668" s="243" t="s">
        <v>85</v>
      </c>
      <c r="AV668" s="13" t="s">
        <v>83</v>
      </c>
      <c r="AW668" s="13" t="s">
        <v>31</v>
      </c>
      <c r="AX668" s="13" t="s">
        <v>75</v>
      </c>
      <c r="AY668" s="243" t="s">
        <v>158</v>
      </c>
    </row>
    <row r="669" s="13" customFormat="1">
      <c r="A669" s="13"/>
      <c r="B669" s="233"/>
      <c r="C669" s="234"/>
      <c r="D669" s="235" t="s">
        <v>170</v>
      </c>
      <c r="E669" s="236" t="s">
        <v>1</v>
      </c>
      <c r="F669" s="237" t="s">
        <v>1055</v>
      </c>
      <c r="G669" s="234"/>
      <c r="H669" s="236" t="s">
        <v>1</v>
      </c>
      <c r="I669" s="238"/>
      <c r="J669" s="234"/>
      <c r="K669" s="234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170</v>
      </c>
      <c r="AU669" s="243" t="s">
        <v>85</v>
      </c>
      <c r="AV669" s="13" t="s">
        <v>83</v>
      </c>
      <c r="AW669" s="13" t="s">
        <v>31</v>
      </c>
      <c r="AX669" s="13" t="s">
        <v>75</v>
      </c>
      <c r="AY669" s="243" t="s">
        <v>158</v>
      </c>
    </row>
    <row r="670" s="14" customFormat="1">
      <c r="A670" s="14"/>
      <c r="B670" s="244"/>
      <c r="C670" s="245"/>
      <c r="D670" s="235" t="s">
        <v>170</v>
      </c>
      <c r="E670" s="246" t="s">
        <v>1</v>
      </c>
      <c r="F670" s="247" t="s">
        <v>1056</v>
      </c>
      <c r="G670" s="245"/>
      <c r="H670" s="248">
        <v>108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4" t="s">
        <v>170</v>
      </c>
      <c r="AU670" s="254" t="s">
        <v>85</v>
      </c>
      <c r="AV670" s="14" t="s">
        <v>85</v>
      </c>
      <c r="AW670" s="14" t="s">
        <v>31</v>
      </c>
      <c r="AX670" s="14" t="s">
        <v>75</v>
      </c>
      <c r="AY670" s="254" t="s">
        <v>158</v>
      </c>
    </row>
    <row r="671" s="13" customFormat="1">
      <c r="A671" s="13"/>
      <c r="B671" s="233"/>
      <c r="C671" s="234"/>
      <c r="D671" s="235" t="s">
        <v>170</v>
      </c>
      <c r="E671" s="236" t="s">
        <v>1</v>
      </c>
      <c r="F671" s="237" t="s">
        <v>914</v>
      </c>
      <c r="G671" s="234"/>
      <c r="H671" s="236" t="s">
        <v>1</v>
      </c>
      <c r="I671" s="238"/>
      <c r="J671" s="234"/>
      <c r="K671" s="234"/>
      <c r="L671" s="239"/>
      <c r="M671" s="240"/>
      <c r="N671" s="241"/>
      <c r="O671" s="241"/>
      <c r="P671" s="241"/>
      <c r="Q671" s="241"/>
      <c r="R671" s="241"/>
      <c r="S671" s="241"/>
      <c r="T671" s="24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3" t="s">
        <v>170</v>
      </c>
      <c r="AU671" s="243" t="s">
        <v>85</v>
      </c>
      <c r="AV671" s="13" t="s">
        <v>83</v>
      </c>
      <c r="AW671" s="13" t="s">
        <v>31</v>
      </c>
      <c r="AX671" s="13" t="s">
        <v>75</v>
      </c>
      <c r="AY671" s="243" t="s">
        <v>158</v>
      </c>
    </row>
    <row r="672" s="13" customFormat="1">
      <c r="A672" s="13"/>
      <c r="B672" s="233"/>
      <c r="C672" s="234"/>
      <c r="D672" s="235" t="s">
        <v>170</v>
      </c>
      <c r="E672" s="236" t="s">
        <v>1</v>
      </c>
      <c r="F672" s="237" t="s">
        <v>1057</v>
      </c>
      <c r="G672" s="234"/>
      <c r="H672" s="236" t="s">
        <v>1</v>
      </c>
      <c r="I672" s="238"/>
      <c r="J672" s="234"/>
      <c r="K672" s="234"/>
      <c r="L672" s="239"/>
      <c r="M672" s="240"/>
      <c r="N672" s="241"/>
      <c r="O672" s="241"/>
      <c r="P672" s="241"/>
      <c r="Q672" s="241"/>
      <c r="R672" s="241"/>
      <c r="S672" s="241"/>
      <c r="T672" s="24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3" t="s">
        <v>170</v>
      </c>
      <c r="AU672" s="243" t="s">
        <v>85</v>
      </c>
      <c r="AV672" s="13" t="s">
        <v>83</v>
      </c>
      <c r="AW672" s="13" t="s">
        <v>31</v>
      </c>
      <c r="AX672" s="13" t="s">
        <v>75</v>
      </c>
      <c r="AY672" s="243" t="s">
        <v>158</v>
      </c>
    </row>
    <row r="673" s="14" customFormat="1">
      <c r="A673" s="14"/>
      <c r="B673" s="244"/>
      <c r="C673" s="245"/>
      <c r="D673" s="235" t="s">
        <v>170</v>
      </c>
      <c r="E673" s="246" t="s">
        <v>1</v>
      </c>
      <c r="F673" s="247" t="s">
        <v>1058</v>
      </c>
      <c r="G673" s="245"/>
      <c r="H673" s="248">
        <v>128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170</v>
      </c>
      <c r="AU673" s="254" t="s">
        <v>85</v>
      </c>
      <c r="AV673" s="14" t="s">
        <v>85</v>
      </c>
      <c r="AW673" s="14" t="s">
        <v>31</v>
      </c>
      <c r="AX673" s="14" t="s">
        <v>75</v>
      </c>
      <c r="AY673" s="254" t="s">
        <v>158</v>
      </c>
    </row>
    <row r="674" s="15" customFormat="1">
      <c r="A674" s="15"/>
      <c r="B674" s="255"/>
      <c r="C674" s="256"/>
      <c r="D674" s="235" t="s">
        <v>170</v>
      </c>
      <c r="E674" s="257" t="s">
        <v>1</v>
      </c>
      <c r="F674" s="258" t="s">
        <v>176</v>
      </c>
      <c r="G674" s="256"/>
      <c r="H674" s="259">
        <v>236</v>
      </c>
      <c r="I674" s="260"/>
      <c r="J674" s="256"/>
      <c r="K674" s="256"/>
      <c r="L674" s="261"/>
      <c r="M674" s="262"/>
      <c r="N674" s="263"/>
      <c r="O674" s="263"/>
      <c r="P674" s="263"/>
      <c r="Q674" s="263"/>
      <c r="R674" s="263"/>
      <c r="S674" s="263"/>
      <c r="T674" s="264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65" t="s">
        <v>170</v>
      </c>
      <c r="AU674" s="265" t="s">
        <v>85</v>
      </c>
      <c r="AV674" s="15" t="s">
        <v>164</v>
      </c>
      <c r="AW674" s="15" t="s">
        <v>31</v>
      </c>
      <c r="AX674" s="15" t="s">
        <v>83</v>
      </c>
      <c r="AY674" s="265" t="s">
        <v>158</v>
      </c>
    </row>
    <row r="675" s="2" customFormat="1" ht="16.5" customHeight="1">
      <c r="A675" s="39"/>
      <c r="B675" s="40"/>
      <c r="C675" s="266" t="s">
        <v>1059</v>
      </c>
      <c r="D675" s="266" t="s">
        <v>243</v>
      </c>
      <c r="E675" s="267" t="s">
        <v>1060</v>
      </c>
      <c r="F675" s="268" t="s">
        <v>1061</v>
      </c>
      <c r="G675" s="269" t="s">
        <v>168</v>
      </c>
      <c r="H675" s="270">
        <v>1.1200000000000001</v>
      </c>
      <c r="I675" s="271"/>
      <c r="J675" s="270">
        <f>ROUND(I675*H675,2)</f>
        <v>0</v>
      </c>
      <c r="K675" s="272"/>
      <c r="L675" s="273"/>
      <c r="M675" s="274" t="s">
        <v>1</v>
      </c>
      <c r="N675" s="275" t="s">
        <v>40</v>
      </c>
      <c r="O675" s="92"/>
      <c r="P675" s="229">
        <f>O675*H675</f>
        <v>0</v>
      </c>
      <c r="Q675" s="229">
        <v>0.55000000000000004</v>
      </c>
      <c r="R675" s="229">
        <f>Q675*H675</f>
        <v>0.6160000000000001</v>
      </c>
      <c r="S675" s="229">
        <v>0</v>
      </c>
      <c r="T675" s="230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1" t="s">
        <v>342</v>
      </c>
      <c r="AT675" s="231" t="s">
        <v>243</v>
      </c>
      <c r="AU675" s="231" t="s">
        <v>85</v>
      </c>
      <c r="AY675" s="18" t="s">
        <v>158</v>
      </c>
      <c r="BE675" s="232">
        <f>IF(N675="základní",J675,0)</f>
        <v>0</v>
      </c>
      <c r="BF675" s="232">
        <f>IF(N675="snížená",J675,0)</f>
        <v>0</v>
      </c>
      <c r="BG675" s="232">
        <f>IF(N675="zákl. přenesená",J675,0)</f>
        <v>0</v>
      </c>
      <c r="BH675" s="232">
        <f>IF(N675="sníž. přenesená",J675,0)</f>
        <v>0</v>
      </c>
      <c r="BI675" s="232">
        <f>IF(N675="nulová",J675,0)</f>
        <v>0</v>
      </c>
      <c r="BJ675" s="18" t="s">
        <v>83</v>
      </c>
      <c r="BK675" s="232">
        <f>ROUND(I675*H675,2)</f>
        <v>0</v>
      </c>
      <c r="BL675" s="18" t="s">
        <v>248</v>
      </c>
      <c r="BM675" s="231" t="s">
        <v>1062</v>
      </c>
    </row>
    <row r="676" s="13" customFormat="1">
      <c r="A676" s="13"/>
      <c r="B676" s="233"/>
      <c r="C676" s="234"/>
      <c r="D676" s="235" t="s">
        <v>170</v>
      </c>
      <c r="E676" s="236" t="s">
        <v>1</v>
      </c>
      <c r="F676" s="237" t="s">
        <v>445</v>
      </c>
      <c r="G676" s="234"/>
      <c r="H676" s="236" t="s">
        <v>1</v>
      </c>
      <c r="I676" s="238"/>
      <c r="J676" s="234"/>
      <c r="K676" s="234"/>
      <c r="L676" s="239"/>
      <c r="M676" s="240"/>
      <c r="N676" s="241"/>
      <c r="O676" s="241"/>
      <c r="P676" s="241"/>
      <c r="Q676" s="241"/>
      <c r="R676" s="241"/>
      <c r="S676" s="241"/>
      <c r="T676" s="24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3" t="s">
        <v>170</v>
      </c>
      <c r="AU676" s="243" t="s">
        <v>85</v>
      </c>
      <c r="AV676" s="13" t="s">
        <v>83</v>
      </c>
      <c r="AW676" s="13" t="s">
        <v>31</v>
      </c>
      <c r="AX676" s="13" t="s">
        <v>75</v>
      </c>
      <c r="AY676" s="243" t="s">
        <v>158</v>
      </c>
    </row>
    <row r="677" s="13" customFormat="1">
      <c r="A677" s="13"/>
      <c r="B677" s="233"/>
      <c r="C677" s="234"/>
      <c r="D677" s="235" t="s">
        <v>170</v>
      </c>
      <c r="E677" s="236" t="s">
        <v>1</v>
      </c>
      <c r="F677" s="237" t="s">
        <v>446</v>
      </c>
      <c r="G677" s="234"/>
      <c r="H677" s="236" t="s">
        <v>1</v>
      </c>
      <c r="I677" s="238"/>
      <c r="J677" s="234"/>
      <c r="K677" s="234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170</v>
      </c>
      <c r="AU677" s="243" t="s">
        <v>85</v>
      </c>
      <c r="AV677" s="13" t="s">
        <v>83</v>
      </c>
      <c r="AW677" s="13" t="s">
        <v>31</v>
      </c>
      <c r="AX677" s="13" t="s">
        <v>75</v>
      </c>
      <c r="AY677" s="243" t="s">
        <v>158</v>
      </c>
    </row>
    <row r="678" s="13" customFormat="1">
      <c r="A678" s="13"/>
      <c r="B678" s="233"/>
      <c r="C678" s="234"/>
      <c r="D678" s="235" t="s">
        <v>170</v>
      </c>
      <c r="E678" s="236" t="s">
        <v>1</v>
      </c>
      <c r="F678" s="237" t="s">
        <v>1055</v>
      </c>
      <c r="G678" s="234"/>
      <c r="H678" s="236" t="s">
        <v>1</v>
      </c>
      <c r="I678" s="238"/>
      <c r="J678" s="234"/>
      <c r="K678" s="234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170</v>
      </c>
      <c r="AU678" s="243" t="s">
        <v>85</v>
      </c>
      <c r="AV678" s="13" t="s">
        <v>83</v>
      </c>
      <c r="AW678" s="13" t="s">
        <v>31</v>
      </c>
      <c r="AX678" s="13" t="s">
        <v>75</v>
      </c>
      <c r="AY678" s="243" t="s">
        <v>158</v>
      </c>
    </row>
    <row r="679" s="13" customFormat="1">
      <c r="A679" s="13"/>
      <c r="B679" s="233"/>
      <c r="C679" s="234"/>
      <c r="D679" s="235" t="s">
        <v>170</v>
      </c>
      <c r="E679" s="236" t="s">
        <v>1</v>
      </c>
      <c r="F679" s="237" t="s">
        <v>1063</v>
      </c>
      <c r="G679" s="234"/>
      <c r="H679" s="236" t="s">
        <v>1</v>
      </c>
      <c r="I679" s="238"/>
      <c r="J679" s="234"/>
      <c r="K679" s="234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170</v>
      </c>
      <c r="AU679" s="243" t="s">
        <v>85</v>
      </c>
      <c r="AV679" s="13" t="s">
        <v>83</v>
      </c>
      <c r="AW679" s="13" t="s">
        <v>31</v>
      </c>
      <c r="AX679" s="13" t="s">
        <v>75</v>
      </c>
      <c r="AY679" s="243" t="s">
        <v>158</v>
      </c>
    </row>
    <row r="680" s="14" customFormat="1">
      <c r="A680" s="14"/>
      <c r="B680" s="244"/>
      <c r="C680" s="245"/>
      <c r="D680" s="235" t="s">
        <v>170</v>
      </c>
      <c r="E680" s="246" t="s">
        <v>1</v>
      </c>
      <c r="F680" s="247" t="s">
        <v>1064</v>
      </c>
      <c r="G680" s="245"/>
      <c r="H680" s="248">
        <v>0.40000000000000002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170</v>
      </c>
      <c r="AU680" s="254" t="s">
        <v>85</v>
      </c>
      <c r="AV680" s="14" t="s">
        <v>85</v>
      </c>
      <c r="AW680" s="14" t="s">
        <v>31</v>
      </c>
      <c r="AX680" s="14" t="s">
        <v>75</v>
      </c>
      <c r="AY680" s="254" t="s">
        <v>158</v>
      </c>
    </row>
    <row r="681" s="13" customFormat="1">
      <c r="A681" s="13"/>
      <c r="B681" s="233"/>
      <c r="C681" s="234"/>
      <c r="D681" s="235" t="s">
        <v>170</v>
      </c>
      <c r="E681" s="236" t="s">
        <v>1</v>
      </c>
      <c r="F681" s="237" t="s">
        <v>1065</v>
      </c>
      <c r="G681" s="234"/>
      <c r="H681" s="236" t="s">
        <v>1</v>
      </c>
      <c r="I681" s="238"/>
      <c r="J681" s="234"/>
      <c r="K681" s="234"/>
      <c r="L681" s="239"/>
      <c r="M681" s="240"/>
      <c r="N681" s="241"/>
      <c r="O681" s="241"/>
      <c r="P681" s="241"/>
      <c r="Q681" s="241"/>
      <c r="R681" s="241"/>
      <c r="S681" s="241"/>
      <c r="T681" s="24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3" t="s">
        <v>170</v>
      </c>
      <c r="AU681" s="243" t="s">
        <v>85</v>
      </c>
      <c r="AV681" s="13" t="s">
        <v>83</v>
      </c>
      <c r="AW681" s="13" t="s">
        <v>31</v>
      </c>
      <c r="AX681" s="13" t="s">
        <v>75</v>
      </c>
      <c r="AY681" s="243" t="s">
        <v>158</v>
      </c>
    </row>
    <row r="682" s="13" customFormat="1">
      <c r="A682" s="13"/>
      <c r="B682" s="233"/>
      <c r="C682" s="234"/>
      <c r="D682" s="235" t="s">
        <v>170</v>
      </c>
      <c r="E682" s="236" t="s">
        <v>1</v>
      </c>
      <c r="F682" s="237" t="s">
        <v>1066</v>
      </c>
      <c r="G682" s="234"/>
      <c r="H682" s="236" t="s">
        <v>1</v>
      </c>
      <c r="I682" s="238"/>
      <c r="J682" s="234"/>
      <c r="K682" s="234"/>
      <c r="L682" s="239"/>
      <c r="M682" s="240"/>
      <c r="N682" s="241"/>
      <c r="O682" s="241"/>
      <c r="P682" s="241"/>
      <c r="Q682" s="241"/>
      <c r="R682" s="241"/>
      <c r="S682" s="241"/>
      <c r="T682" s="242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3" t="s">
        <v>170</v>
      </c>
      <c r="AU682" s="243" t="s">
        <v>85</v>
      </c>
      <c r="AV682" s="13" t="s">
        <v>83</v>
      </c>
      <c r="AW682" s="13" t="s">
        <v>31</v>
      </c>
      <c r="AX682" s="13" t="s">
        <v>75</v>
      </c>
      <c r="AY682" s="243" t="s">
        <v>158</v>
      </c>
    </row>
    <row r="683" s="14" customFormat="1">
      <c r="A683" s="14"/>
      <c r="B683" s="244"/>
      <c r="C683" s="245"/>
      <c r="D683" s="235" t="s">
        <v>170</v>
      </c>
      <c r="E683" s="246" t="s">
        <v>1</v>
      </c>
      <c r="F683" s="247" t="s">
        <v>1067</v>
      </c>
      <c r="G683" s="245"/>
      <c r="H683" s="248">
        <v>0.38</v>
      </c>
      <c r="I683" s="249"/>
      <c r="J683" s="245"/>
      <c r="K683" s="245"/>
      <c r="L683" s="250"/>
      <c r="M683" s="251"/>
      <c r="N683" s="252"/>
      <c r="O683" s="252"/>
      <c r="P683" s="252"/>
      <c r="Q683" s="252"/>
      <c r="R683" s="252"/>
      <c r="S683" s="252"/>
      <c r="T683" s="25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4" t="s">
        <v>170</v>
      </c>
      <c r="AU683" s="254" t="s">
        <v>85</v>
      </c>
      <c r="AV683" s="14" t="s">
        <v>85</v>
      </c>
      <c r="AW683" s="14" t="s">
        <v>31</v>
      </c>
      <c r="AX683" s="14" t="s">
        <v>75</v>
      </c>
      <c r="AY683" s="254" t="s">
        <v>158</v>
      </c>
    </row>
    <row r="684" s="13" customFormat="1">
      <c r="A684" s="13"/>
      <c r="B684" s="233"/>
      <c r="C684" s="234"/>
      <c r="D684" s="235" t="s">
        <v>170</v>
      </c>
      <c r="E684" s="236" t="s">
        <v>1</v>
      </c>
      <c r="F684" s="237" t="s">
        <v>1068</v>
      </c>
      <c r="G684" s="234"/>
      <c r="H684" s="236" t="s">
        <v>1</v>
      </c>
      <c r="I684" s="238"/>
      <c r="J684" s="234"/>
      <c r="K684" s="234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170</v>
      </c>
      <c r="AU684" s="243" t="s">
        <v>85</v>
      </c>
      <c r="AV684" s="13" t="s">
        <v>83</v>
      </c>
      <c r="AW684" s="13" t="s">
        <v>31</v>
      </c>
      <c r="AX684" s="13" t="s">
        <v>75</v>
      </c>
      <c r="AY684" s="243" t="s">
        <v>158</v>
      </c>
    </row>
    <row r="685" s="14" customFormat="1">
      <c r="A685" s="14"/>
      <c r="B685" s="244"/>
      <c r="C685" s="245"/>
      <c r="D685" s="235" t="s">
        <v>170</v>
      </c>
      <c r="E685" s="246" t="s">
        <v>1</v>
      </c>
      <c r="F685" s="247" t="s">
        <v>1069</v>
      </c>
      <c r="G685" s="245"/>
      <c r="H685" s="248">
        <v>0.34000000000000002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170</v>
      </c>
      <c r="AU685" s="254" t="s">
        <v>85</v>
      </c>
      <c r="AV685" s="14" t="s">
        <v>85</v>
      </c>
      <c r="AW685" s="14" t="s">
        <v>31</v>
      </c>
      <c r="AX685" s="14" t="s">
        <v>75</v>
      </c>
      <c r="AY685" s="254" t="s">
        <v>158</v>
      </c>
    </row>
    <row r="686" s="15" customFormat="1">
      <c r="A686" s="15"/>
      <c r="B686" s="255"/>
      <c r="C686" s="256"/>
      <c r="D686" s="235" t="s">
        <v>170</v>
      </c>
      <c r="E686" s="257" t="s">
        <v>1</v>
      </c>
      <c r="F686" s="258" t="s">
        <v>176</v>
      </c>
      <c r="G686" s="256"/>
      <c r="H686" s="259">
        <v>1.1200000000000001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65" t="s">
        <v>170</v>
      </c>
      <c r="AU686" s="265" t="s">
        <v>85</v>
      </c>
      <c r="AV686" s="15" t="s">
        <v>164</v>
      </c>
      <c r="AW686" s="15" t="s">
        <v>31</v>
      </c>
      <c r="AX686" s="15" t="s">
        <v>83</v>
      </c>
      <c r="AY686" s="265" t="s">
        <v>158</v>
      </c>
    </row>
    <row r="687" s="2" customFormat="1" ht="24.15" customHeight="1">
      <c r="A687" s="39"/>
      <c r="B687" s="40"/>
      <c r="C687" s="220" t="s">
        <v>1070</v>
      </c>
      <c r="D687" s="220" t="s">
        <v>160</v>
      </c>
      <c r="E687" s="221" t="s">
        <v>1071</v>
      </c>
      <c r="F687" s="222" t="s">
        <v>1072</v>
      </c>
      <c r="G687" s="223" t="s">
        <v>168</v>
      </c>
      <c r="H687" s="224">
        <v>4.1100000000000003</v>
      </c>
      <c r="I687" s="225"/>
      <c r="J687" s="224">
        <f>ROUND(I687*H687,2)</f>
        <v>0</v>
      </c>
      <c r="K687" s="226"/>
      <c r="L687" s="45"/>
      <c r="M687" s="227" t="s">
        <v>1</v>
      </c>
      <c r="N687" s="228" t="s">
        <v>40</v>
      </c>
      <c r="O687" s="92"/>
      <c r="P687" s="229">
        <f>O687*H687</f>
        <v>0</v>
      </c>
      <c r="Q687" s="229">
        <v>0.022839999999999999</v>
      </c>
      <c r="R687" s="229">
        <f>Q687*H687</f>
        <v>0.093872400000000009</v>
      </c>
      <c r="S687" s="229">
        <v>0</v>
      </c>
      <c r="T687" s="230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31" t="s">
        <v>248</v>
      </c>
      <c r="AT687" s="231" t="s">
        <v>160</v>
      </c>
      <c r="AU687" s="231" t="s">
        <v>85</v>
      </c>
      <c r="AY687" s="18" t="s">
        <v>158</v>
      </c>
      <c r="BE687" s="232">
        <f>IF(N687="základní",J687,0)</f>
        <v>0</v>
      </c>
      <c r="BF687" s="232">
        <f>IF(N687="snížená",J687,0)</f>
        <v>0</v>
      </c>
      <c r="BG687" s="232">
        <f>IF(N687="zákl. přenesená",J687,0)</f>
        <v>0</v>
      </c>
      <c r="BH687" s="232">
        <f>IF(N687="sníž. přenesená",J687,0)</f>
        <v>0</v>
      </c>
      <c r="BI687" s="232">
        <f>IF(N687="nulová",J687,0)</f>
        <v>0</v>
      </c>
      <c r="BJ687" s="18" t="s">
        <v>83</v>
      </c>
      <c r="BK687" s="232">
        <f>ROUND(I687*H687,2)</f>
        <v>0</v>
      </c>
      <c r="BL687" s="18" t="s">
        <v>248</v>
      </c>
      <c r="BM687" s="231" t="s">
        <v>1073</v>
      </c>
    </row>
    <row r="688" s="13" customFormat="1">
      <c r="A688" s="13"/>
      <c r="B688" s="233"/>
      <c r="C688" s="234"/>
      <c r="D688" s="235" t="s">
        <v>170</v>
      </c>
      <c r="E688" s="236" t="s">
        <v>1</v>
      </c>
      <c r="F688" s="237" t="s">
        <v>1074</v>
      </c>
      <c r="G688" s="234"/>
      <c r="H688" s="236" t="s">
        <v>1</v>
      </c>
      <c r="I688" s="238"/>
      <c r="J688" s="234"/>
      <c r="K688" s="234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170</v>
      </c>
      <c r="AU688" s="243" t="s">
        <v>85</v>
      </c>
      <c r="AV688" s="13" t="s">
        <v>83</v>
      </c>
      <c r="AW688" s="13" t="s">
        <v>31</v>
      </c>
      <c r="AX688" s="13" t="s">
        <v>75</v>
      </c>
      <c r="AY688" s="243" t="s">
        <v>158</v>
      </c>
    </row>
    <row r="689" s="14" customFormat="1">
      <c r="A689" s="14"/>
      <c r="B689" s="244"/>
      <c r="C689" s="245"/>
      <c r="D689" s="235" t="s">
        <v>170</v>
      </c>
      <c r="E689" s="246" t="s">
        <v>1</v>
      </c>
      <c r="F689" s="247" t="s">
        <v>1075</v>
      </c>
      <c r="G689" s="245"/>
      <c r="H689" s="248">
        <v>2.8799999999999999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4" t="s">
        <v>170</v>
      </c>
      <c r="AU689" s="254" t="s">
        <v>85</v>
      </c>
      <c r="AV689" s="14" t="s">
        <v>85</v>
      </c>
      <c r="AW689" s="14" t="s">
        <v>31</v>
      </c>
      <c r="AX689" s="14" t="s">
        <v>75</v>
      </c>
      <c r="AY689" s="254" t="s">
        <v>158</v>
      </c>
    </row>
    <row r="690" s="13" customFormat="1">
      <c r="A690" s="13"/>
      <c r="B690" s="233"/>
      <c r="C690" s="234"/>
      <c r="D690" s="235" t="s">
        <v>170</v>
      </c>
      <c r="E690" s="236" t="s">
        <v>1</v>
      </c>
      <c r="F690" s="237" t="s">
        <v>1076</v>
      </c>
      <c r="G690" s="234"/>
      <c r="H690" s="236" t="s">
        <v>1</v>
      </c>
      <c r="I690" s="238"/>
      <c r="J690" s="234"/>
      <c r="K690" s="234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170</v>
      </c>
      <c r="AU690" s="243" t="s">
        <v>85</v>
      </c>
      <c r="AV690" s="13" t="s">
        <v>83</v>
      </c>
      <c r="AW690" s="13" t="s">
        <v>31</v>
      </c>
      <c r="AX690" s="13" t="s">
        <v>75</v>
      </c>
      <c r="AY690" s="243" t="s">
        <v>158</v>
      </c>
    </row>
    <row r="691" s="14" customFormat="1">
      <c r="A691" s="14"/>
      <c r="B691" s="244"/>
      <c r="C691" s="245"/>
      <c r="D691" s="235" t="s">
        <v>170</v>
      </c>
      <c r="E691" s="246" t="s">
        <v>1</v>
      </c>
      <c r="F691" s="247" t="s">
        <v>1077</v>
      </c>
      <c r="G691" s="245"/>
      <c r="H691" s="248">
        <v>0.56999999999999995</v>
      </c>
      <c r="I691" s="249"/>
      <c r="J691" s="245"/>
      <c r="K691" s="245"/>
      <c r="L691" s="250"/>
      <c r="M691" s="251"/>
      <c r="N691" s="252"/>
      <c r="O691" s="252"/>
      <c r="P691" s="252"/>
      <c r="Q691" s="252"/>
      <c r="R691" s="252"/>
      <c r="S691" s="252"/>
      <c r="T691" s="25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4" t="s">
        <v>170</v>
      </c>
      <c r="AU691" s="254" t="s">
        <v>85</v>
      </c>
      <c r="AV691" s="14" t="s">
        <v>85</v>
      </c>
      <c r="AW691" s="14" t="s">
        <v>31</v>
      </c>
      <c r="AX691" s="14" t="s">
        <v>75</v>
      </c>
      <c r="AY691" s="254" t="s">
        <v>158</v>
      </c>
    </row>
    <row r="692" s="13" customFormat="1">
      <c r="A692" s="13"/>
      <c r="B692" s="233"/>
      <c r="C692" s="234"/>
      <c r="D692" s="235" t="s">
        <v>170</v>
      </c>
      <c r="E692" s="236" t="s">
        <v>1</v>
      </c>
      <c r="F692" s="237" t="s">
        <v>1078</v>
      </c>
      <c r="G692" s="234"/>
      <c r="H692" s="236" t="s">
        <v>1</v>
      </c>
      <c r="I692" s="238"/>
      <c r="J692" s="234"/>
      <c r="K692" s="234"/>
      <c r="L692" s="239"/>
      <c r="M692" s="240"/>
      <c r="N692" s="241"/>
      <c r="O692" s="241"/>
      <c r="P692" s="241"/>
      <c r="Q692" s="241"/>
      <c r="R692" s="241"/>
      <c r="S692" s="241"/>
      <c r="T692" s="24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3" t="s">
        <v>170</v>
      </c>
      <c r="AU692" s="243" t="s">
        <v>85</v>
      </c>
      <c r="AV692" s="13" t="s">
        <v>83</v>
      </c>
      <c r="AW692" s="13" t="s">
        <v>31</v>
      </c>
      <c r="AX692" s="13" t="s">
        <v>75</v>
      </c>
      <c r="AY692" s="243" t="s">
        <v>158</v>
      </c>
    </row>
    <row r="693" s="14" customFormat="1">
      <c r="A693" s="14"/>
      <c r="B693" s="244"/>
      <c r="C693" s="245"/>
      <c r="D693" s="235" t="s">
        <v>170</v>
      </c>
      <c r="E693" s="246" t="s">
        <v>1</v>
      </c>
      <c r="F693" s="247" t="s">
        <v>1079</v>
      </c>
      <c r="G693" s="245"/>
      <c r="H693" s="248">
        <v>0.34999999999999998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170</v>
      </c>
      <c r="AU693" s="254" t="s">
        <v>85</v>
      </c>
      <c r="AV693" s="14" t="s">
        <v>85</v>
      </c>
      <c r="AW693" s="14" t="s">
        <v>31</v>
      </c>
      <c r="AX693" s="14" t="s">
        <v>75</v>
      </c>
      <c r="AY693" s="254" t="s">
        <v>158</v>
      </c>
    </row>
    <row r="694" s="13" customFormat="1">
      <c r="A694" s="13"/>
      <c r="B694" s="233"/>
      <c r="C694" s="234"/>
      <c r="D694" s="235" t="s">
        <v>170</v>
      </c>
      <c r="E694" s="236" t="s">
        <v>1</v>
      </c>
      <c r="F694" s="237" t="s">
        <v>1057</v>
      </c>
      <c r="G694" s="234"/>
      <c r="H694" s="236" t="s">
        <v>1</v>
      </c>
      <c r="I694" s="238"/>
      <c r="J694" s="234"/>
      <c r="K694" s="234"/>
      <c r="L694" s="239"/>
      <c r="M694" s="240"/>
      <c r="N694" s="241"/>
      <c r="O694" s="241"/>
      <c r="P694" s="241"/>
      <c r="Q694" s="241"/>
      <c r="R694" s="241"/>
      <c r="S694" s="241"/>
      <c r="T694" s="242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3" t="s">
        <v>170</v>
      </c>
      <c r="AU694" s="243" t="s">
        <v>85</v>
      </c>
      <c r="AV694" s="13" t="s">
        <v>83</v>
      </c>
      <c r="AW694" s="13" t="s">
        <v>31</v>
      </c>
      <c r="AX694" s="13" t="s">
        <v>75</v>
      </c>
      <c r="AY694" s="243" t="s">
        <v>158</v>
      </c>
    </row>
    <row r="695" s="14" customFormat="1">
      <c r="A695" s="14"/>
      <c r="B695" s="244"/>
      <c r="C695" s="245"/>
      <c r="D695" s="235" t="s">
        <v>170</v>
      </c>
      <c r="E695" s="246" t="s">
        <v>1</v>
      </c>
      <c r="F695" s="247" t="s">
        <v>1080</v>
      </c>
      <c r="G695" s="245"/>
      <c r="H695" s="248">
        <v>0.31</v>
      </c>
      <c r="I695" s="249"/>
      <c r="J695" s="245"/>
      <c r="K695" s="245"/>
      <c r="L695" s="250"/>
      <c r="M695" s="251"/>
      <c r="N695" s="252"/>
      <c r="O695" s="252"/>
      <c r="P695" s="252"/>
      <c r="Q695" s="252"/>
      <c r="R695" s="252"/>
      <c r="S695" s="252"/>
      <c r="T695" s="253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4" t="s">
        <v>170</v>
      </c>
      <c r="AU695" s="254" t="s">
        <v>85</v>
      </c>
      <c r="AV695" s="14" t="s">
        <v>85</v>
      </c>
      <c r="AW695" s="14" t="s">
        <v>31</v>
      </c>
      <c r="AX695" s="14" t="s">
        <v>75</v>
      </c>
      <c r="AY695" s="254" t="s">
        <v>158</v>
      </c>
    </row>
    <row r="696" s="15" customFormat="1">
      <c r="A696" s="15"/>
      <c r="B696" s="255"/>
      <c r="C696" s="256"/>
      <c r="D696" s="235" t="s">
        <v>170</v>
      </c>
      <c r="E696" s="257" t="s">
        <v>1</v>
      </c>
      <c r="F696" s="258" t="s">
        <v>176</v>
      </c>
      <c r="G696" s="256"/>
      <c r="H696" s="259">
        <v>4.1099999999999994</v>
      </c>
      <c r="I696" s="260"/>
      <c r="J696" s="256"/>
      <c r="K696" s="256"/>
      <c r="L696" s="261"/>
      <c r="M696" s="262"/>
      <c r="N696" s="263"/>
      <c r="O696" s="263"/>
      <c r="P696" s="263"/>
      <c r="Q696" s="263"/>
      <c r="R696" s="263"/>
      <c r="S696" s="263"/>
      <c r="T696" s="264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65" t="s">
        <v>170</v>
      </c>
      <c r="AU696" s="265" t="s">
        <v>85</v>
      </c>
      <c r="AV696" s="15" t="s">
        <v>164</v>
      </c>
      <c r="AW696" s="15" t="s">
        <v>31</v>
      </c>
      <c r="AX696" s="15" t="s">
        <v>83</v>
      </c>
      <c r="AY696" s="265" t="s">
        <v>158</v>
      </c>
    </row>
    <row r="697" s="2" customFormat="1" ht="24.15" customHeight="1">
      <c r="A697" s="39"/>
      <c r="B697" s="40"/>
      <c r="C697" s="220" t="s">
        <v>1081</v>
      </c>
      <c r="D697" s="220" t="s">
        <v>160</v>
      </c>
      <c r="E697" s="221" t="s">
        <v>1082</v>
      </c>
      <c r="F697" s="222" t="s">
        <v>1083</v>
      </c>
      <c r="G697" s="223" t="s">
        <v>225</v>
      </c>
      <c r="H697" s="224">
        <v>3.6000000000000001</v>
      </c>
      <c r="I697" s="225"/>
      <c r="J697" s="224">
        <f>ROUND(I697*H697,2)</f>
        <v>0</v>
      </c>
      <c r="K697" s="226"/>
      <c r="L697" s="45"/>
      <c r="M697" s="227" t="s">
        <v>1</v>
      </c>
      <c r="N697" s="228" t="s">
        <v>40</v>
      </c>
      <c r="O697" s="92"/>
      <c r="P697" s="229">
        <f>O697*H697</f>
        <v>0</v>
      </c>
      <c r="Q697" s="229">
        <v>0</v>
      </c>
      <c r="R697" s="229">
        <f>Q697*H697</f>
        <v>0</v>
      </c>
      <c r="S697" s="229">
        <v>0</v>
      </c>
      <c r="T697" s="230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31" t="s">
        <v>248</v>
      </c>
      <c r="AT697" s="231" t="s">
        <v>160</v>
      </c>
      <c r="AU697" s="231" t="s">
        <v>85</v>
      </c>
      <c r="AY697" s="18" t="s">
        <v>158</v>
      </c>
      <c r="BE697" s="232">
        <f>IF(N697="základní",J697,0)</f>
        <v>0</v>
      </c>
      <c r="BF697" s="232">
        <f>IF(N697="snížená",J697,0)</f>
        <v>0</v>
      </c>
      <c r="BG697" s="232">
        <f>IF(N697="zákl. přenesená",J697,0)</f>
        <v>0</v>
      </c>
      <c r="BH697" s="232">
        <f>IF(N697="sníž. přenesená",J697,0)</f>
        <v>0</v>
      </c>
      <c r="BI697" s="232">
        <f>IF(N697="nulová",J697,0)</f>
        <v>0</v>
      </c>
      <c r="BJ697" s="18" t="s">
        <v>83</v>
      </c>
      <c r="BK697" s="232">
        <f>ROUND(I697*H697,2)</f>
        <v>0</v>
      </c>
      <c r="BL697" s="18" t="s">
        <v>248</v>
      </c>
      <c r="BM697" s="231" t="s">
        <v>1084</v>
      </c>
    </row>
    <row r="698" s="13" customFormat="1">
      <c r="A698" s="13"/>
      <c r="B698" s="233"/>
      <c r="C698" s="234"/>
      <c r="D698" s="235" t="s">
        <v>170</v>
      </c>
      <c r="E698" s="236" t="s">
        <v>1</v>
      </c>
      <c r="F698" s="237" t="s">
        <v>1085</v>
      </c>
      <c r="G698" s="234"/>
      <c r="H698" s="236" t="s">
        <v>1</v>
      </c>
      <c r="I698" s="238"/>
      <c r="J698" s="234"/>
      <c r="K698" s="234"/>
      <c r="L698" s="239"/>
      <c r="M698" s="240"/>
      <c r="N698" s="241"/>
      <c r="O698" s="241"/>
      <c r="P698" s="241"/>
      <c r="Q698" s="241"/>
      <c r="R698" s="241"/>
      <c r="S698" s="241"/>
      <c r="T698" s="24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3" t="s">
        <v>170</v>
      </c>
      <c r="AU698" s="243" t="s">
        <v>85</v>
      </c>
      <c r="AV698" s="13" t="s">
        <v>83</v>
      </c>
      <c r="AW698" s="13" t="s">
        <v>31</v>
      </c>
      <c r="AX698" s="13" t="s">
        <v>75</v>
      </c>
      <c r="AY698" s="243" t="s">
        <v>158</v>
      </c>
    </row>
    <row r="699" s="14" customFormat="1">
      <c r="A699" s="14"/>
      <c r="B699" s="244"/>
      <c r="C699" s="245"/>
      <c r="D699" s="235" t="s">
        <v>170</v>
      </c>
      <c r="E699" s="246" t="s">
        <v>1</v>
      </c>
      <c r="F699" s="247" t="s">
        <v>1086</v>
      </c>
      <c r="G699" s="245"/>
      <c r="H699" s="248">
        <v>3.6000000000000001</v>
      </c>
      <c r="I699" s="249"/>
      <c r="J699" s="245"/>
      <c r="K699" s="245"/>
      <c r="L699" s="250"/>
      <c r="M699" s="251"/>
      <c r="N699" s="252"/>
      <c r="O699" s="252"/>
      <c r="P699" s="252"/>
      <c r="Q699" s="252"/>
      <c r="R699" s="252"/>
      <c r="S699" s="252"/>
      <c r="T699" s="253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4" t="s">
        <v>170</v>
      </c>
      <c r="AU699" s="254" t="s">
        <v>85</v>
      </c>
      <c r="AV699" s="14" t="s">
        <v>85</v>
      </c>
      <c r="AW699" s="14" t="s">
        <v>31</v>
      </c>
      <c r="AX699" s="14" t="s">
        <v>83</v>
      </c>
      <c r="AY699" s="254" t="s">
        <v>158</v>
      </c>
    </row>
    <row r="700" s="2" customFormat="1" ht="21.75" customHeight="1">
      <c r="A700" s="39"/>
      <c r="B700" s="40"/>
      <c r="C700" s="266" t="s">
        <v>1087</v>
      </c>
      <c r="D700" s="266" t="s">
        <v>243</v>
      </c>
      <c r="E700" s="267" t="s">
        <v>1088</v>
      </c>
      <c r="F700" s="268" t="s">
        <v>1089</v>
      </c>
      <c r="G700" s="269" t="s">
        <v>168</v>
      </c>
      <c r="H700" s="270">
        <v>0.29999999999999999</v>
      </c>
      <c r="I700" s="271"/>
      <c r="J700" s="270">
        <f>ROUND(I700*H700,2)</f>
        <v>0</v>
      </c>
      <c r="K700" s="272"/>
      <c r="L700" s="273"/>
      <c r="M700" s="274" t="s">
        <v>1</v>
      </c>
      <c r="N700" s="275" t="s">
        <v>40</v>
      </c>
      <c r="O700" s="92"/>
      <c r="P700" s="229">
        <f>O700*H700</f>
        <v>0</v>
      </c>
      <c r="Q700" s="229">
        <v>0.55000000000000004</v>
      </c>
      <c r="R700" s="229">
        <f>Q700*H700</f>
        <v>0.16500000000000001</v>
      </c>
      <c r="S700" s="229">
        <v>0</v>
      </c>
      <c r="T700" s="230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31" t="s">
        <v>342</v>
      </c>
      <c r="AT700" s="231" t="s">
        <v>243</v>
      </c>
      <c r="AU700" s="231" t="s">
        <v>85</v>
      </c>
      <c r="AY700" s="18" t="s">
        <v>158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8" t="s">
        <v>83</v>
      </c>
      <c r="BK700" s="232">
        <f>ROUND(I700*H700,2)</f>
        <v>0</v>
      </c>
      <c r="BL700" s="18" t="s">
        <v>248</v>
      </c>
      <c r="BM700" s="231" t="s">
        <v>1090</v>
      </c>
    </row>
    <row r="701" s="13" customFormat="1">
      <c r="A701" s="13"/>
      <c r="B701" s="233"/>
      <c r="C701" s="234"/>
      <c r="D701" s="235" t="s">
        <v>170</v>
      </c>
      <c r="E701" s="236" t="s">
        <v>1</v>
      </c>
      <c r="F701" s="237" t="s">
        <v>1091</v>
      </c>
      <c r="G701" s="234"/>
      <c r="H701" s="236" t="s">
        <v>1</v>
      </c>
      <c r="I701" s="238"/>
      <c r="J701" s="234"/>
      <c r="K701" s="234"/>
      <c r="L701" s="239"/>
      <c r="M701" s="240"/>
      <c r="N701" s="241"/>
      <c r="O701" s="241"/>
      <c r="P701" s="241"/>
      <c r="Q701" s="241"/>
      <c r="R701" s="241"/>
      <c r="S701" s="241"/>
      <c r="T701" s="24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3" t="s">
        <v>170</v>
      </c>
      <c r="AU701" s="243" t="s">
        <v>85</v>
      </c>
      <c r="AV701" s="13" t="s">
        <v>83</v>
      </c>
      <c r="AW701" s="13" t="s">
        <v>31</v>
      </c>
      <c r="AX701" s="13" t="s">
        <v>75</v>
      </c>
      <c r="AY701" s="243" t="s">
        <v>158</v>
      </c>
    </row>
    <row r="702" s="14" customFormat="1">
      <c r="A702" s="14"/>
      <c r="B702" s="244"/>
      <c r="C702" s="245"/>
      <c r="D702" s="235" t="s">
        <v>170</v>
      </c>
      <c r="E702" s="246" t="s">
        <v>1</v>
      </c>
      <c r="F702" s="247" t="s">
        <v>1092</v>
      </c>
      <c r="G702" s="245"/>
      <c r="H702" s="248">
        <v>0.29999999999999999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4" t="s">
        <v>170</v>
      </c>
      <c r="AU702" s="254" t="s">
        <v>85</v>
      </c>
      <c r="AV702" s="14" t="s">
        <v>85</v>
      </c>
      <c r="AW702" s="14" t="s">
        <v>31</v>
      </c>
      <c r="AX702" s="14" t="s">
        <v>83</v>
      </c>
      <c r="AY702" s="254" t="s">
        <v>158</v>
      </c>
    </row>
    <row r="703" s="2" customFormat="1" ht="16.5" customHeight="1">
      <c r="A703" s="39"/>
      <c r="B703" s="40"/>
      <c r="C703" s="220" t="s">
        <v>1093</v>
      </c>
      <c r="D703" s="220" t="s">
        <v>160</v>
      </c>
      <c r="E703" s="221" t="s">
        <v>1094</v>
      </c>
      <c r="F703" s="222" t="s">
        <v>1095</v>
      </c>
      <c r="G703" s="223" t="s">
        <v>225</v>
      </c>
      <c r="H703" s="224">
        <v>3.6000000000000001</v>
      </c>
      <c r="I703" s="225"/>
      <c r="J703" s="224">
        <f>ROUND(I703*H703,2)</f>
        <v>0</v>
      </c>
      <c r="K703" s="226"/>
      <c r="L703" s="45"/>
      <c r="M703" s="227" t="s">
        <v>1</v>
      </c>
      <c r="N703" s="228" t="s">
        <v>40</v>
      </c>
      <c r="O703" s="92"/>
      <c r="P703" s="229">
        <f>O703*H703</f>
        <v>0</v>
      </c>
      <c r="Q703" s="229">
        <v>0</v>
      </c>
      <c r="R703" s="229">
        <f>Q703*H703</f>
        <v>0</v>
      </c>
      <c r="S703" s="229">
        <v>0</v>
      </c>
      <c r="T703" s="230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1" t="s">
        <v>248</v>
      </c>
      <c r="AT703" s="231" t="s">
        <v>160</v>
      </c>
      <c r="AU703" s="231" t="s">
        <v>85</v>
      </c>
      <c r="AY703" s="18" t="s">
        <v>158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8" t="s">
        <v>83</v>
      </c>
      <c r="BK703" s="232">
        <f>ROUND(I703*H703,2)</f>
        <v>0</v>
      </c>
      <c r="BL703" s="18" t="s">
        <v>248</v>
      </c>
      <c r="BM703" s="231" t="s">
        <v>1096</v>
      </c>
    </row>
    <row r="704" s="13" customFormat="1">
      <c r="A704" s="13"/>
      <c r="B704" s="233"/>
      <c r="C704" s="234"/>
      <c r="D704" s="235" t="s">
        <v>170</v>
      </c>
      <c r="E704" s="236" t="s">
        <v>1</v>
      </c>
      <c r="F704" s="237" t="s">
        <v>1085</v>
      </c>
      <c r="G704" s="234"/>
      <c r="H704" s="236" t="s">
        <v>1</v>
      </c>
      <c r="I704" s="238"/>
      <c r="J704" s="234"/>
      <c r="K704" s="234"/>
      <c r="L704" s="239"/>
      <c r="M704" s="240"/>
      <c r="N704" s="241"/>
      <c r="O704" s="241"/>
      <c r="P704" s="241"/>
      <c r="Q704" s="241"/>
      <c r="R704" s="241"/>
      <c r="S704" s="241"/>
      <c r="T704" s="24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3" t="s">
        <v>170</v>
      </c>
      <c r="AU704" s="243" t="s">
        <v>85</v>
      </c>
      <c r="AV704" s="13" t="s">
        <v>83</v>
      </c>
      <c r="AW704" s="13" t="s">
        <v>31</v>
      </c>
      <c r="AX704" s="13" t="s">
        <v>75</v>
      </c>
      <c r="AY704" s="243" t="s">
        <v>158</v>
      </c>
    </row>
    <row r="705" s="14" customFormat="1">
      <c r="A705" s="14"/>
      <c r="B705" s="244"/>
      <c r="C705" s="245"/>
      <c r="D705" s="235" t="s">
        <v>170</v>
      </c>
      <c r="E705" s="246" t="s">
        <v>1</v>
      </c>
      <c r="F705" s="247" t="s">
        <v>1086</v>
      </c>
      <c r="G705" s="245"/>
      <c r="H705" s="248">
        <v>3.6000000000000001</v>
      </c>
      <c r="I705" s="249"/>
      <c r="J705" s="245"/>
      <c r="K705" s="245"/>
      <c r="L705" s="250"/>
      <c r="M705" s="251"/>
      <c r="N705" s="252"/>
      <c r="O705" s="252"/>
      <c r="P705" s="252"/>
      <c r="Q705" s="252"/>
      <c r="R705" s="252"/>
      <c r="S705" s="252"/>
      <c r="T705" s="25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4" t="s">
        <v>170</v>
      </c>
      <c r="AU705" s="254" t="s">
        <v>85</v>
      </c>
      <c r="AV705" s="14" t="s">
        <v>85</v>
      </c>
      <c r="AW705" s="14" t="s">
        <v>31</v>
      </c>
      <c r="AX705" s="14" t="s">
        <v>83</v>
      </c>
      <c r="AY705" s="254" t="s">
        <v>158</v>
      </c>
    </row>
    <row r="706" s="2" customFormat="1" ht="16.5" customHeight="1">
      <c r="A706" s="39"/>
      <c r="B706" s="40"/>
      <c r="C706" s="266" t="s">
        <v>1097</v>
      </c>
      <c r="D706" s="266" t="s">
        <v>243</v>
      </c>
      <c r="E706" s="267" t="s">
        <v>1031</v>
      </c>
      <c r="F706" s="268" t="s">
        <v>1032</v>
      </c>
      <c r="G706" s="269" t="s">
        <v>168</v>
      </c>
      <c r="H706" s="270">
        <v>0.10000000000000001</v>
      </c>
      <c r="I706" s="271"/>
      <c r="J706" s="270">
        <f>ROUND(I706*H706,2)</f>
        <v>0</v>
      </c>
      <c r="K706" s="272"/>
      <c r="L706" s="273"/>
      <c r="M706" s="274" t="s">
        <v>1</v>
      </c>
      <c r="N706" s="275" t="s">
        <v>40</v>
      </c>
      <c r="O706" s="92"/>
      <c r="P706" s="229">
        <f>O706*H706</f>
        <v>0</v>
      </c>
      <c r="Q706" s="229">
        <v>0.55000000000000004</v>
      </c>
      <c r="R706" s="229">
        <f>Q706*H706</f>
        <v>0.055000000000000007</v>
      </c>
      <c r="S706" s="229">
        <v>0</v>
      </c>
      <c r="T706" s="23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1" t="s">
        <v>342</v>
      </c>
      <c r="AT706" s="231" t="s">
        <v>243</v>
      </c>
      <c r="AU706" s="231" t="s">
        <v>85</v>
      </c>
      <c r="AY706" s="18" t="s">
        <v>158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8" t="s">
        <v>83</v>
      </c>
      <c r="BK706" s="232">
        <f>ROUND(I706*H706,2)</f>
        <v>0</v>
      </c>
      <c r="BL706" s="18" t="s">
        <v>248</v>
      </c>
      <c r="BM706" s="231" t="s">
        <v>1098</v>
      </c>
    </row>
    <row r="707" s="13" customFormat="1">
      <c r="A707" s="13"/>
      <c r="B707" s="233"/>
      <c r="C707" s="234"/>
      <c r="D707" s="235" t="s">
        <v>170</v>
      </c>
      <c r="E707" s="236" t="s">
        <v>1</v>
      </c>
      <c r="F707" s="237" t="s">
        <v>1085</v>
      </c>
      <c r="G707" s="234"/>
      <c r="H707" s="236" t="s">
        <v>1</v>
      </c>
      <c r="I707" s="238"/>
      <c r="J707" s="234"/>
      <c r="K707" s="234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170</v>
      </c>
      <c r="AU707" s="243" t="s">
        <v>85</v>
      </c>
      <c r="AV707" s="13" t="s">
        <v>83</v>
      </c>
      <c r="AW707" s="13" t="s">
        <v>31</v>
      </c>
      <c r="AX707" s="13" t="s">
        <v>75</v>
      </c>
      <c r="AY707" s="243" t="s">
        <v>158</v>
      </c>
    </row>
    <row r="708" s="14" customFormat="1">
      <c r="A708" s="14"/>
      <c r="B708" s="244"/>
      <c r="C708" s="245"/>
      <c r="D708" s="235" t="s">
        <v>170</v>
      </c>
      <c r="E708" s="246" t="s">
        <v>1</v>
      </c>
      <c r="F708" s="247" t="s">
        <v>1099</v>
      </c>
      <c r="G708" s="245"/>
      <c r="H708" s="248">
        <v>0.10000000000000001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170</v>
      </c>
      <c r="AU708" s="254" t="s">
        <v>85</v>
      </c>
      <c r="AV708" s="14" t="s">
        <v>85</v>
      </c>
      <c r="AW708" s="14" t="s">
        <v>31</v>
      </c>
      <c r="AX708" s="14" t="s">
        <v>83</v>
      </c>
      <c r="AY708" s="254" t="s">
        <v>158</v>
      </c>
    </row>
    <row r="709" s="2" customFormat="1" ht="24.15" customHeight="1">
      <c r="A709" s="39"/>
      <c r="B709" s="40"/>
      <c r="C709" s="220" t="s">
        <v>1100</v>
      </c>
      <c r="D709" s="220" t="s">
        <v>160</v>
      </c>
      <c r="E709" s="221" t="s">
        <v>1101</v>
      </c>
      <c r="F709" s="222" t="s">
        <v>1102</v>
      </c>
      <c r="G709" s="223" t="s">
        <v>225</v>
      </c>
      <c r="H709" s="224">
        <v>3.6000000000000001</v>
      </c>
      <c r="I709" s="225"/>
      <c r="J709" s="224">
        <f>ROUND(I709*H709,2)</f>
        <v>0</v>
      </c>
      <c r="K709" s="226"/>
      <c r="L709" s="45"/>
      <c r="M709" s="227" t="s">
        <v>1</v>
      </c>
      <c r="N709" s="228" t="s">
        <v>40</v>
      </c>
      <c r="O709" s="92"/>
      <c r="P709" s="229">
        <f>O709*H709</f>
        <v>0</v>
      </c>
      <c r="Q709" s="229">
        <v>0.00018000000000000001</v>
      </c>
      <c r="R709" s="229">
        <f>Q709*H709</f>
        <v>0.00064800000000000003</v>
      </c>
      <c r="S709" s="229">
        <v>0</v>
      </c>
      <c r="T709" s="230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1" t="s">
        <v>248</v>
      </c>
      <c r="AT709" s="231" t="s">
        <v>160</v>
      </c>
      <c r="AU709" s="231" t="s">
        <v>85</v>
      </c>
      <c r="AY709" s="18" t="s">
        <v>158</v>
      </c>
      <c r="BE709" s="232">
        <f>IF(N709="základní",J709,0)</f>
        <v>0</v>
      </c>
      <c r="BF709" s="232">
        <f>IF(N709="snížená",J709,0)</f>
        <v>0</v>
      </c>
      <c r="BG709" s="232">
        <f>IF(N709="zákl. přenesená",J709,0)</f>
        <v>0</v>
      </c>
      <c r="BH709" s="232">
        <f>IF(N709="sníž. přenesená",J709,0)</f>
        <v>0</v>
      </c>
      <c r="BI709" s="232">
        <f>IF(N709="nulová",J709,0)</f>
        <v>0</v>
      </c>
      <c r="BJ709" s="18" t="s">
        <v>83</v>
      </c>
      <c r="BK709" s="232">
        <f>ROUND(I709*H709,2)</f>
        <v>0</v>
      </c>
      <c r="BL709" s="18" t="s">
        <v>248</v>
      </c>
      <c r="BM709" s="231" t="s">
        <v>1103</v>
      </c>
    </row>
    <row r="710" s="14" customFormat="1">
      <c r="A710" s="14"/>
      <c r="B710" s="244"/>
      <c r="C710" s="245"/>
      <c r="D710" s="235" t="s">
        <v>170</v>
      </c>
      <c r="E710" s="246" t="s">
        <v>1</v>
      </c>
      <c r="F710" s="247" t="s">
        <v>1086</v>
      </c>
      <c r="G710" s="245"/>
      <c r="H710" s="248">
        <v>3.6000000000000001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4" t="s">
        <v>170</v>
      </c>
      <c r="AU710" s="254" t="s">
        <v>85</v>
      </c>
      <c r="AV710" s="14" t="s">
        <v>85</v>
      </c>
      <c r="AW710" s="14" t="s">
        <v>31</v>
      </c>
      <c r="AX710" s="14" t="s">
        <v>83</v>
      </c>
      <c r="AY710" s="254" t="s">
        <v>158</v>
      </c>
    </row>
    <row r="711" s="2" customFormat="1" ht="33" customHeight="1">
      <c r="A711" s="39"/>
      <c r="B711" s="40"/>
      <c r="C711" s="220" t="s">
        <v>1104</v>
      </c>
      <c r="D711" s="220" t="s">
        <v>160</v>
      </c>
      <c r="E711" s="221" t="s">
        <v>1105</v>
      </c>
      <c r="F711" s="222" t="s">
        <v>1106</v>
      </c>
      <c r="G711" s="223" t="s">
        <v>168</v>
      </c>
      <c r="H711" s="224">
        <v>3.2400000000000002</v>
      </c>
      <c r="I711" s="225"/>
      <c r="J711" s="224">
        <f>ROUND(I711*H711,2)</f>
        <v>0</v>
      </c>
      <c r="K711" s="226"/>
      <c r="L711" s="45"/>
      <c r="M711" s="227" t="s">
        <v>1</v>
      </c>
      <c r="N711" s="228" t="s">
        <v>40</v>
      </c>
      <c r="O711" s="92"/>
      <c r="P711" s="229">
        <f>O711*H711</f>
        <v>0</v>
      </c>
      <c r="Q711" s="229">
        <v>0.00189</v>
      </c>
      <c r="R711" s="229">
        <f>Q711*H711</f>
        <v>0.0061235999999999999</v>
      </c>
      <c r="S711" s="229">
        <v>0</v>
      </c>
      <c r="T711" s="230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1" t="s">
        <v>248</v>
      </c>
      <c r="AT711" s="231" t="s">
        <v>160</v>
      </c>
      <c r="AU711" s="231" t="s">
        <v>85</v>
      </c>
      <c r="AY711" s="18" t="s">
        <v>158</v>
      </c>
      <c r="BE711" s="232">
        <f>IF(N711="základní",J711,0)</f>
        <v>0</v>
      </c>
      <c r="BF711" s="232">
        <f>IF(N711="snížená",J711,0)</f>
        <v>0</v>
      </c>
      <c r="BG711" s="232">
        <f>IF(N711="zákl. přenesená",J711,0)</f>
        <v>0</v>
      </c>
      <c r="BH711" s="232">
        <f>IF(N711="sníž. přenesená",J711,0)</f>
        <v>0</v>
      </c>
      <c r="BI711" s="232">
        <f>IF(N711="nulová",J711,0)</f>
        <v>0</v>
      </c>
      <c r="BJ711" s="18" t="s">
        <v>83</v>
      </c>
      <c r="BK711" s="232">
        <f>ROUND(I711*H711,2)</f>
        <v>0</v>
      </c>
      <c r="BL711" s="18" t="s">
        <v>248</v>
      </c>
      <c r="BM711" s="231" t="s">
        <v>1107</v>
      </c>
    </row>
    <row r="712" s="13" customFormat="1">
      <c r="A712" s="13"/>
      <c r="B712" s="233"/>
      <c r="C712" s="234"/>
      <c r="D712" s="235" t="s">
        <v>170</v>
      </c>
      <c r="E712" s="236" t="s">
        <v>1</v>
      </c>
      <c r="F712" s="237" t="s">
        <v>1074</v>
      </c>
      <c r="G712" s="234"/>
      <c r="H712" s="236" t="s">
        <v>1</v>
      </c>
      <c r="I712" s="238"/>
      <c r="J712" s="234"/>
      <c r="K712" s="234"/>
      <c r="L712" s="239"/>
      <c r="M712" s="240"/>
      <c r="N712" s="241"/>
      <c r="O712" s="241"/>
      <c r="P712" s="241"/>
      <c r="Q712" s="241"/>
      <c r="R712" s="241"/>
      <c r="S712" s="241"/>
      <c r="T712" s="24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3" t="s">
        <v>170</v>
      </c>
      <c r="AU712" s="243" t="s">
        <v>85</v>
      </c>
      <c r="AV712" s="13" t="s">
        <v>83</v>
      </c>
      <c r="AW712" s="13" t="s">
        <v>31</v>
      </c>
      <c r="AX712" s="13" t="s">
        <v>75</v>
      </c>
      <c r="AY712" s="243" t="s">
        <v>158</v>
      </c>
    </row>
    <row r="713" s="14" customFormat="1">
      <c r="A713" s="14"/>
      <c r="B713" s="244"/>
      <c r="C713" s="245"/>
      <c r="D713" s="235" t="s">
        <v>170</v>
      </c>
      <c r="E713" s="246" t="s">
        <v>1</v>
      </c>
      <c r="F713" s="247" t="s">
        <v>1108</v>
      </c>
      <c r="G713" s="245"/>
      <c r="H713" s="248">
        <v>2.9700000000000002</v>
      </c>
      <c r="I713" s="249"/>
      <c r="J713" s="245"/>
      <c r="K713" s="245"/>
      <c r="L713" s="250"/>
      <c r="M713" s="251"/>
      <c r="N713" s="252"/>
      <c r="O713" s="252"/>
      <c r="P713" s="252"/>
      <c r="Q713" s="252"/>
      <c r="R713" s="252"/>
      <c r="S713" s="252"/>
      <c r="T713" s="25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4" t="s">
        <v>170</v>
      </c>
      <c r="AU713" s="254" t="s">
        <v>85</v>
      </c>
      <c r="AV713" s="14" t="s">
        <v>85</v>
      </c>
      <c r="AW713" s="14" t="s">
        <v>31</v>
      </c>
      <c r="AX713" s="14" t="s">
        <v>75</v>
      </c>
      <c r="AY713" s="254" t="s">
        <v>158</v>
      </c>
    </row>
    <row r="714" s="13" customFormat="1">
      <c r="A714" s="13"/>
      <c r="B714" s="233"/>
      <c r="C714" s="234"/>
      <c r="D714" s="235" t="s">
        <v>170</v>
      </c>
      <c r="E714" s="236" t="s">
        <v>1</v>
      </c>
      <c r="F714" s="237" t="s">
        <v>1109</v>
      </c>
      <c r="G714" s="234"/>
      <c r="H714" s="236" t="s">
        <v>1</v>
      </c>
      <c r="I714" s="238"/>
      <c r="J714" s="234"/>
      <c r="K714" s="234"/>
      <c r="L714" s="239"/>
      <c r="M714" s="240"/>
      <c r="N714" s="241"/>
      <c r="O714" s="241"/>
      <c r="P714" s="241"/>
      <c r="Q714" s="241"/>
      <c r="R714" s="241"/>
      <c r="S714" s="241"/>
      <c r="T714" s="24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3" t="s">
        <v>170</v>
      </c>
      <c r="AU714" s="243" t="s">
        <v>85</v>
      </c>
      <c r="AV714" s="13" t="s">
        <v>83</v>
      </c>
      <c r="AW714" s="13" t="s">
        <v>31</v>
      </c>
      <c r="AX714" s="13" t="s">
        <v>75</v>
      </c>
      <c r="AY714" s="243" t="s">
        <v>158</v>
      </c>
    </row>
    <row r="715" s="14" customFormat="1">
      <c r="A715" s="14"/>
      <c r="B715" s="244"/>
      <c r="C715" s="245"/>
      <c r="D715" s="235" t="s">
        <v>170</v>
      </c>
      <c r="E715" s="246" t="s">
        <v>1</v>
      </c>
      <c r="F715" s="247" t="s">
        <v>1110</v>
      </c>
      <c r="G715" s="245"/>
      <c r="H715" s="248">
        <v>0.27000000000000002</v>
      </c>
      <c r="I715" s="249"/>
      <c r="J715" s="245"/>
      <c r="K715" s="245"/>
      <c r="L715" s="250"/>
      <c r="M715" s="251"/>
      <c r="N715" s="252"/>
      <c r="O715" s="252"/>
      <c r="P715" s="252"/>
      <c r="Q715" s="252"/>
      <c r="R715" s="252"/>
      <c r="S715" s="252"/>
      <c r="T715" s="253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4" t="s">
        <v>170</v>
      </c>
      <c r="AU715" s="254" t="s">
        <v>85</v>
      </c>
      <c r="AV715" s="14" t="s">
        <v>85</v>
      </c>
      <c r="AW715" s="14" t="s">
        <v>31</v>
      </c>
      <c r="AX715" s="14" t="s">
        <v>75</v>
      </c>
      <c r="AY715" s="254" t="s">
        <v>158</v>
      </c>
    </row>
    <row r="716" s="15" customFormat="1">
      <c r="A716" s="15"/>
      <c r="B716" s="255"/>
      <c r="C716" s="256"/>
      <c r="D716" s="235" t="s">
        <v>170</v>
      </c>
      <c r="E716" s="257" t="s">
        <v>1</v>
      </c>
      <c r="F716" s="258" t="s">
        <v>176</v>
      </c>
      <c r="G716" s="256"/>
      <c r="H716" s="259">
        <v>3.2400000000000002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5" t="s">
        <v>170</v>
      </c>
      <c r="AU716" s="265" t="s">
        <v>85</v>
      </c>
      <c r="AV716" s="15" t="s">
        <v>164</v>
      </c>
      <c r="AW716" s="15" t="s">
        <v>31</v>
      </c>
      <c r="AX716" s="15" t="s">
        <v>83</v>
      </c>
      <c r="AY716" s="265" t="s">
        <v>158</v>
      </c>
    </row>
    <row r="717" s="2" customFormat="1" ht="24.15" customHeight="1">
      <c r="A717" s="39"/>
      <c r="B717" s="40"/>
      <c r="C717" s="220" t="s">
        <v>1111</v>
      </c>
      <c r="D717" s="220" t="s">
        <v>160</v>
      </c>
      <c r="E717" s="221" t="s">
        <v>1112</v>
      </c>
      <c r="F717" s="222" t="s">
        <v>1113</v>
      </c>
      <c r="G717" s="223" t="s">
        <v>225</v>
      </c>
      <c r="H717" s="224">
        <v>10.800000000000001</v>
      </c>
      <c r="I717" s="225"/>
      <c r="J717" s="224">
        <f>ROUND(I717*H717,2)</f>
        <v>0</v>
      </c>
      <c r="K717" s="226"/>
      <c r="L717" s="45"/>
      <c r="M717" s="227" t="s">
        <v>1</v>
      </c>
      <c r="N717" s="228" t="s">
        <v>40</v>
      </c>
      <c r="O717" s="92"/>
      <c r="P717" s="229">
        <f>O717*H717</f>
        <v>0</v>
      </c>
      <c r="Q717" s="229">
        <v>0.01396</v>
      </c>
      <c r="R717" s="229">
        <f>Q717*H717</f>
        <v>0.15076800000000001</v>
      </c>
      <c r="S717" s="229">
        <v>0</v>
      </c>
      <c r="T717" s="230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1" t="s">
        <v>248</v>
      </c>
      <c r="AT717" s="231" t="s">
        <v>160</v>
      </c>
      <c r="AU717" s="231" t="s">
        <v>85</v>
      </c>
      <c r="AY717" s="18" t="s">
        <v>158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8" t="s">
        <v>83</v>
      </c>
      <c r="BK717" s="232">
        <f>ROUND(I717*H717,2)</f>
        <v>0</v>
      </c>
      <c r="BL717" s="18" t="s">
        <v>248</v>
      </c>
      <c r="BM717" s="231" t="s">
        <v>1114</v>
      </c>
    </row>
    <row r="718" s="13" customFormat="1">
      <c r="A718" s="13"/>
      <c r="B718" s="233"/>
      <c r="C718" s="234"/>
      <c r="D718" s="235" t="s">
        <v>170</v>
      </c>
      <c r="E718" s="236" t="s">
        <v>1</v>
      </c>
      <c r="F718" s="237" t="s">
        <v>445</v>
      </c>
      <c r="G718" s="234"/>
      <c r="H718" s="236" t="s">
        <v>1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170</v>
      </c>
      <c r="AU718" s="243" t="s">
        <v>85</v>
      </c>
      <c r="AV718" s="13" t="s">
        <v>83</v>
      </c>
      <c r="AW718" s="13" t="s">
        <v>31</v>
      </c>
      <c r="AX718" s="13" t="s">
        <v>75</v>
      </c>
      <c r="AY718" s="243" t="s">
        <v>158</v>
      </c>
    </row>
    <row r="719" s="13" customFormat="1">
      <c r="A719" s="13"/>
      <c r="B719" s="233"/>
      <c r="C719" s="234"/>
      <c r="D719" s="235" t="s">
        <v>170</v>
      </c>
      <c r="E719" s="236" t="s">
        <v>1</v>
      </c>
      <c r="F719" s="237" t="s">
        <v>446</v>
      </c>
      <c r="G719" s="234"/>
      <c r="H719" s="236" t="s">
        <v>1</v>
      </c>
      <c r="I719" s="238"/>
      <c r="J719" s="234"/>
      <c r="K719" s="234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170</v>
      </c>
      <c r="AU719" s="243" t="s">
        <v>85</v>
      </c>
      <c r="AV719" s="13" t="s">
        <v>83</v>
      </c>
      <c r="AW719" s="13" t="s">
        <v>31</v>
      </c>
      <c r="AX719" s="13" t="s">
        <v>75</v>
      </c>
      <c r="AY719" s="243" t="s">
        <v>158</v>
      </c>
    </row>
    <row r="720" s="14" customFormat="1">
      <c r="A720" s="14"/>
      <c r="B720" s="244"/>
      <c r="C720" s="245"/>
      <c r="D720" s="235" t="s">
        <v>170</v>
      </c>
      <c r="E720" s="246" t="s">
        <v>1</v>
      </c>
      <c r="F720" s="247" t="s">
        <v>1115</v>
      </c>
      <c r="G720" s="245"/>
      <c r="H720" s="248">
        <v>10.800000000000001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170</v>
      </c>
      <c r="AU720" s="254" t="s">
        <v>85</v>
      </c>
      <c r="AV720" s="14" t="s">
        <v>85</v>
      </c>
      <c r="AW720" s="14" t="s">
        <v>31</v>
      </c>
      <c r="AX720" s="14" t="s">
        <v>83</v>
      </c>
      <c r="AY720" s="254" t="s">
        <v>158</v>
      </c>
    </row>
    <row r="721" s="2" customFormat="1" ht="24.15" customHeight="1">
      <c r="A721" s="39"/>
      <c r="B721" s="40"/>
      <c r="C721" s="220" t="s">
        <v>1116</v>
      </c>
      <c r="D721" s="220" t="s">
        <v>160</v>
      </c>
      <c r="E721" s="221" t="s">
        <v>1117</v>
      </c>
      <c r="F721" s="222" t="s">
        <v>1118</v>
      </c>
      <c r="G721" s="223" t="s">
        <v>220</v>
      </c>
      <c r="H721" s="224">
        <v>3.46</v>
      </c>
      <c r="I721" s="225"/>
      <c r="J721" s="224">
        <f>ROUND(I721*H721,2)</f>
        <v>0</v>
      </c>
      <c r="K721" s="226"/>
      <c r="L721" s="45"/>
      <c r="M721" s="227" t="s">
        <v>1</v>
      </c>
      <c r="N721" s="228" t="s">
        <v>40</v>
      </c>
      <c r="O721" s="92"/>
      <c r="P721" s="229">
        <f>O721*H721</f>
        <v>0</v>
      </c>
      <c r="Q721" s="229">
        <v>0</v>
      </c>
      <c r="R721" s="229">
        <f>Q721*H721</f>
        <v>0</v>
      </c>
      <c r="S721" s="229">
        <v>0</v>
      </c>
      <c r="T721" s="230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1" t="s">
        <v>248</v>
      </c>
      <c r="AT721" s="231" t="s">
        <v>160</v>
      </c>
      <c r="AU721" s="231" t="s">
        <v>85</v>
      </c>
      <c r="AY721" s="18" t="s">
        <v>158</v>
      </c>
      <c r="BE721" s="232">
        <f>IF(N721="základní",J721,0)</f>
        <v>0</v>
      </c>
      <c r="BF721" s="232">
        <f>IF(N721="snížená",J721,0)</f>
        <v>0</v>
      </c>
      <c r="BG721" s="232">
        <f>IF(N721="zákl. přenesená",J721,0)</f>
        <v>0</v>
      </c>
      <c r="BH721" s="232">
        <f>IF(N721="sníž. přenesená",J721,0)</f>
        <v>0</v>
      </c>
      <c r="BI721" s="232">
        <f>IF(N721="nulová",J721,0)</f>
        <v>0</v>
      </c>
      <c r="BJ721" s="18" t="s">
        <v>83</v>
      </c>
      <c r="BK721" s="232">
        <f>ROUND(I721*H721,2)</f>
        <v>0</v>
      </c>
      <c r="BL721" s="18" t="s">
        <v>248</v>
      </c>
      <c r="BM721" s="231" t="s">
        <v>1119</v>
      </c>
    </row>
    <row r="722" s="12" customFormat="1" ht="22.8" customHeight="1">
      <c r="A722" s="12"/>
      <c r="B722" s="204"/>
      <c r="C722" s="205"/>
      <c r="D722" s="206" t="s">
        <v>74</v>
      </c>
      <c r="E722" s="218" t="s">
        <v>1120</v>
      </c>
      <c r="F722" s="218" t="s">
        <v>1121</v>
      </c>
      <c r="G722" s="205"/>
      <c r="H722" s="205"/>
      <c r="I722" s="208"/>
      <c r="J722" s="219">
        <f>BK722</f>
        <v>0</v>
      </c>
      <c r="K722" s="205"/>
      <c r="L722" s="210"/>
      <c r="M722" s="211"/>
      <c r="N722" s="212"/>
      <c r="O722" s="212"/>
      <c r="P722" s="213">
        <f>SUM(P723:P732)</f>
        <v>0</v>
      </c>
      <c r="Q722" s="212"/>
      <c r="R722" s="213">
        <f>SUM(R723:R732)</f>
        <v>0.89790719999999991</v>
      </c>
      <c r="S722" s="212"/>
      <c r="T722" s="214">
        <f>SUM(T723:T732)</f>
        <v>0</v>
      </c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R722" s="215" t="s">
        <v>85</v>
      </c>
      <c r="AT722" s="216" t="s">
        <v>74</v>
      </c>
      <c r="AU722" s="216" t="s">
        <v>83</v>
      </c>
      <c r="AY722" s="215" t="s">
        <v>158</v>
      </c>
      <c r="BK722" s="217">
        <f>SUM(BK723:BK732)</f>
        <v>0</v>
      </c>
    </row>
    <row r="723" s="2" customFormat="1" ht="37.8" customHeight="1">
      <c r="A723" s="39"/>
      <c r="B723" s="40"/>
      <c r="C723" s="220" t="s">
        <v>1122</v>
      </c>
      <c r="D723" s="220" t="s">
        <v>160</v>
      </c>
      <c r="E723" s="221" t="s">
        <v>1123</v>
      </c>
      <c r="F723" s="222" t="s">
        <v>1124</v>
      </c>
      <c r="G723" s="223" t="s">
        <v>225</v>
      </c>
      <c r="H723" s="224">
        <v>115</v>
      </c>
      <c r="I723" s="225"/>
      <c r="J723" s="224">
        <f>ROUND(I723*H723,2)</f>
        <v>0</v>
      </c>
      <c r="K723" s="226"/>
      <c r="L723" s="45"/>
      <c r="M723" s="227" t="s">
        <v>1</v>
      </c>
      <c r="N723" s="228" t="s">
        <v>40</v>
      </c>
      <c r="O723" s="92"/>
      <c r="P723" s="229">
        <f>O723*H723</f>
        <v>0</v>
      </c>
      <c r="Q723" s="229">
        <v>0</v>
      </c>
      <c r="R723" s="229">
        <f>Q723*H723</f>
        <v>0</v>
      </c>
      <c r="S723" s="229">
        <v>0</v>
      </c>
      <c r="T723" s="230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31" t="s">
        <v>248</v>
      </c>
      <c r="AT723" s="231" t="s">
        <v>160</v>
      </c>
      <c r="AU723" s="231" t="s">
        <v>85</v>
      </c>
      <c r="AY723" s="18" t="s">
        <v>158</v>
      </c>
      <c r="BE723" s="232">
        <f>IF(N723="základní",J723,0)</f>
        <v>0</v>
      </c>
      <c r="BF723" s="232">
        <f>IF(N723="snížená",J723,0)</f>
        <v>0</v>
      </c>
      <c r="BG723" s="232">
        <f>IF(N723="zákl. přenesená",J723,0)</f>
        <v>0</v>
      </c>
      <c r="BH723" s="232">
        <f>IF(N723="sníž. přenesená",J723,0)</f>
        <v>0</v>
      </c>
      <c r="BI723" s="232">
        <f>IF(N723="nulová",J723,0)</f>
        <v>0</v>
      </c>
      <c r="BJ723" s="18" t="s">
        <v>83</v>
      </c>
      <c r="BK723" s="232">
        <f>ROUND(I723*H723,2)</f>
        <v>0</v>
      </c>
      <c r="BL723" s="18" t="s">
        <v>248</v>
      </c>
      <c r="BM723" s="231" t="s">
        <v>1125</v>
      </c>
    </row>
    <row r="724" s="13" customFormat="1">
      <c r="A724" s="13"/>
      <c r="B724" s="233"/>
      <c r="C724" s="234"/>
      <c r="D724" s="235" t="s">
        <v>170</v>
      </c>
      <c r="E724" s="236" t="s">
        <v>1</v>
      </c>
      <c r="F724" s="237" t="s">
        <v>914</v>
      </c>
      <c r="G724" s="234"/>
      <c r="H724" s="236" t="s">
        <v>1</v>
      </c>
      <c r="I724" s="238"/>
      <c r="J724" s="234"/>
      <c r="K724" s="234"/>
      <c r="L724" s="239"/>
      <c r="M724" s="240"/>
      <c r="N724" s="241"/>
      <c r="O724" s="241"/>
      <c r="P724" s="241"/>
      <c r="Q724" s="241"/>
      <c r="R724" s="241"/>
      <c r="S724" s="241"/>
      <c r="T724" s="24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3" t="s">
        <v>170</v>
      </c>
      <c r="AU724" s="243" t="s">
        <v>85</v>
      </c>
      <c r="AV724" s="13" t="s">
        <v>83</v>
      </c>
      <c r="AW724" s="13" t="s">
        <v>31</v>
      </c>
      <c r="AX724" s="13" t="s">
        <v>75</v>
      </c>
      <c r="AY724" s="243" t="s">
        <v>158</v>
      </c>
    </row>
    <row r="725" s="13" customFormat="1">
      <c r="A725" s="13"/>
      <c r="B725" s="233"/>
      <c r="C725" s="234"/>
      <c r="D725" s="235" t="s">
        <v>170</v>
      </c>
      <c r="E725" s="236" t="s">
        <v>1</v>
      </c>
      <c r="F725" s="237" t="s">
        <v>1126</v>
      </c>
      <c r="G725" s="234"/>
      <c r="H725" s="236" t="s">
        <v>1</v>
      </c>
      <c r="I725" s="238"/>
      <c r="J725" s="234"/>
      <c r="K725" s="234"/>
      <c r="L725" s="239"/>
      <c r="M725" s="240"/>
      <c r="N725" s="241"/>
      <c r="O725" s="241"/>
      <c r="P725" s="241"/>
      <c r="Q725" s="241"/>
      <c r="R725" s="241"/>
      <c r="S725" s="241"/>
      <c r="T725" s="24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3" t="s">
        <v>170</v>
      </c>
      <c r="AU725" s="243" t="s">
        <v>85</v>
      </c>
      <c r="AV725" s="13" t="s">
        <v>83</v>
      </c>
      <c r="AW725" s="13" t="s">
        <v>31</v>
      </c>
      <c r="AX725" s="13" t="s">
        <v>75</v>
      </c>
      <c r="AY725" s="243" t="s">
        <v>158</v>
      </c>
    </row>
    <row r="726" s="13" customFormat="1">
      <c r="A726" s="13"/>
      <c r="B726" s="233"/>
      <c r="C726" s="234"/>
      <c r="D726" s="235" t="s">
        <v>170</v>
      </c>
      <c r="E726" s="236" t="s">
        <v>1</v>
      </c>
      <c r="F726" s="237" t="s">
        <v>1127</v>
      </c>
      <c r="G726" s="234"/>
      <c r="H726" s="236" t="s">
        <v>1</v>
      </c>
      <c r="I726" s="238"/>
      <c r="J726" s="234"/>
      <c r="K726" s="234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170</v>
      </c>
      <c r="AU726" s="243" t="s">
        <v>85</v>
      </c>
      <c r="AV726" s="13" t="s">
        <v>83</v>
      </c>
      <c r="AW726" s="13" t="s">
        <v>31</v>
      </c>
      <c r="AX726" s="13" t="s">
        <v>75</v>
      </c>
      <c r="AY726" s="243" t="s">
        <v>158</v>
      </c>
    </row>
    <row r="727" s="14" customFormat="1">
      <c r="A727" s="14"/>
      <c r="B727" s="244"/>
      <c r="C727" s="245"/>
      <c r="D727" s="235" t="s">
        <v>170</v>
      </c>
      <c r="E727" s="246" t="s">
        <v>1</v>
      </c>
      <c r="F727" s="247" t="s">
        <v>918</v>
      </c>
      <c r="G727" s="245"/>
      <c r="H727" s="248">
        <v>115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170</v>
      </c>
      <c r="AU727" s="254" t="s">
        <v>85</v>
      </c>
      <c r="AV727" s="14" t="s">
        <v>85</v>
      </c>
      <c r="AW727" s="14" t="s">
        <v>31</v>
      </c>
      <c r="AX727" s="14" t="s">
        <v>83</v>
      </c>
      <c r="AY727" s="254" t="s">
        <v>158</v>
      </c>
    </row>
    <row r="728" s="2" customFormat="1" ht="24.15" customHeight="1">
      <c r="A728" s="39"/>
      <c r="B728" s="40"/>
      <c r="C728" s="220" t="s">
        <v>1128</v>
      </c>
      <c r="D728" s="220" t="s">
        <v>160</v>
      </c>
      <c r="E728" s="221" t="s">
        <v>1129</v>
      </c>
      <c r="F728" s="222" t="s">
        <v>1130</v>
      </c>
      <c r="G728" s="223" t="s">
        <v>225</v>
      </c>
      <c r="H728" s="224">
        <v>64.319999999999993</v>
      </c>
      <c r="I728" s="225"/>
      <c r="J728" s="224">
        <f>ROUND(I728*H728,2)</f>
        <v>0</v>
      </c>
      <c r="K728" s="226"/>
      <c r="L728" s="45"/>
      <c r="M728" s="227" t="s">
        <v>1</v>
      </c>
      <c r="N728" s="228" t="s">
        <v>40</v>
      </c>
      <c r="O728" s="92"/>
      <c r="P728" s="229">
        <f>O728*H728</f>
        <v>0</v>
      </c>
      <c r="Q728" s="229">
        <v>0.013860000000000001</v>
      </c>
      <c r="R728" s="229">
        <f>Q728*H728</f>
        <v>0.89147519999999991</v>
      </c>
      <c r="S728" s="229">
        <v>0</v>
      </c>
      <c r="T728" s="230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1" t="s">
        <v>248</v>
      </c>
      <c r="AT728" s="231" t="s">
        <v>160</v>
      </c>
      <c r="AU728" s="231" t="s">
        <v>85</v>
      </c>
      <c r="AY728" s="18" t="s">
        <v>158</v>
      </c>
      <c r="BE728" s="232">
        <f>IF(N728="základní",J728,0)</f>
        <v>0</v>
      </c>
      <c r="BF728" s="232">
        <f>IF(N728="snížená",J728,0)</f>
        <v>0</v>
      </c>
      <c r="BG728" s="232">
        <f>IF(N728="zákl. přenesená",J728,0)</f>
        <v>0</v>
      </c>
      <c r="BH728" s="232">
        <f>IF(N728="sníž. přenesená",J728,0)</f>
        <v>0</v>
      </c>
      <c r="BI728" s="232">
        <f>IF(N728="nulová",J728,0)</f>
        <v>0</v>
      </c>
      <c r="BJ728" s="18" t="s">
        <v>83</v>
      </c>
      <c r="BK728" s="232">
        <f>ROUND(I728*H728,2)</f>
        <v>0</v>
      </c>
      <c r="BL728" s="18" t="s">
        <v>248</v>
      </c>
      <c r="BM728" s="231" t="s">
        <v>1131</v>
      </c>
    </row>
    <row r="729" s="13" customFormat="1">
      <c r="A729" s="13"/>
      <c r="B729" s="233"/>
      <c r="C729" s="234"/>
      <c r="D729" s="235" t="s">
        <v>170</v>
      </c>
      <c r="E729" s="236" t="s">
        <v>1</v>
      </c>
      <c r="F729" s="237" t="s">
        <v>1132</v>
      </c>
      <c r="G729" s="234"/>
      <c r="H729" s="236" t="s">
        <v>1</v>
      </c>
      <c r="I729" s="238"/>
      <c r="J729" s="234"/>
      <c r="K729" s="234"/>
      <c r="L729" s="239"/>
      <c r="M729" s="240"/>
      <c r="N729" s="241"/>
      <c r="O729" s="241"/>
      <c r="P729" s="241"/>
      <c r="Q729" s="241"/>
      <c r="R729" s="241"/>
      <c r="S729" s="241"/>
      <c r="T729" s="24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3" t="s">
        <v>170</v>
      </c>
      <c r="AU729" s="243" t="s">
        <v>85</v>
      </c>
      <c r="AV729" s="13" t="s">
        <v>83</v>
      </c>
      <c r="AW729" s="13" t="s">
        <v>31</v>
      </c>
      <c r="AX729" s="13" t="s">
        <v>75</v>
      </c>
      <c r="AY729" s="243" t="s">
        <v>158</v>
      </c>
    </row>
    <row r="730" s="14" customFormat="1">
      <c r="A730" s="14"/>
      <c r="B730" s="244"/>
      <c r="C730" s="245"/>
      <c r="D730" s="235" t="s">
        <v>170</v>
      </c>
      <c r="E730" s="246" t="s">
        <v>1</v>
      </c>
      <c r="F730" s="247" t="s">
        <v>1133</v>
      </c>
      <c r="G730" s="245"/>
      <c r="H730" s="248">
        <v>64.319999999999993</v>
      </c>
      <c r="I730" s="249"/>
      <c r="J730" s="245"/>
      <c r="K730" s="245"/>
      <c r="L730" s="250"/>
      <c r="M730" s="251"/>
      <c r="N730" s="252"/>
      <c r="O730" s="252"/>
      <c r="P730" s="252"/>
      <c r="Q730" s="252"/>
      <c r="R730" s="252"/>
      <c r="S730" s="252"/>
      <c r="T730" s="25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4" t="s">
        <v>170</v>
      </c>
      <c r="AU730" s="254" t="s">
        <v>85</v>
      </c>
      <c r="AV730" s="14" t="s">
        <v>85</v>
      </c>
      <c r="AW730" s="14" t="s">
        <v>31</v>
      </c>
      <c r="AX730" s="14" t="s">
        <v>83</v>
      </c>
      <c r="AY730" s="254" t="s">
        <v>158</v>
      </c>
    </row>
    <row r="731" s="2" customFormat="1" ht="16.5" customHeight="1">
      <c r="A731" s="39"/>
      <c r="B731" s="40"/>
      <c r="C731" s="220" t="s">
        <v>1134</v>
      </c>
      <c r="D731" s="220" t="s">
        <v>160</v>
      </c>
      <c r="E731" s="221" t="s">
        <v>1135</v>
      </c>
      <c r="F731" s="222" t="s">
        <v>1136</v>
      </c>
      <c r="G731" s="223" t="s">
        <v>225</v>
      </c>
      <c r="H731" s="224">
        <v>64.319999999999993</v>
      </c>
      <c r="I731" s="225"/>
      <c r="J731" s="224">
        <f>ROUND(I731*H731,2)</f>
        <v>0</v>
      </c>
      <c r="K731" s="226"/>
      <c r="L731" s="45"/>
      <c r="M731" s="227" t="s">
        <v>1</v>
      </c>
      <c r="N731" s="228" t="s">
        <v>40</v>
      </c>
      <c r="O731" s="92"/>
      <c r="P731" s="229">
        <f>O731*H731</f>
        <v>0</v>
      </c>
      <c r="Q731" s="229">
        <v>0.00010000000000000001</v>
      </c>
      <c r="R731" s="229">
        <f>Q731*H731</f>
        <v>0.0064319999999999993</v>
      </c>
      <c r="S731" s="229">
        <v>0</v>
      </c>
      <c r="T731" s="230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31" t="s">
        <v>248</v>
      </c>
      <c r="AT731" s="231" t="s">
        <v>160</v>
      </c>
      <c r="AU731" s="231" t="s">
        <v>85</v>
      </c>
      <c r="AY731" s="18" t="s">
        <v>158</v>
      </c>
      <c r="BE731" s="232">
        <f>IF(N731="základní",J731,0)</f>
        <v>0</v>
      </c>
      <c r="BF731" s="232">
        <f>IF(N731="snížená",J731,0)</f>
        <v>0</v>
      </c>
      <c r="BG731" s="232">
        <f>IF(N731="zákl. přenesená",J731,0)</f>
        <v>0</v>
      </c>
      <c r="BH731" s="232">
        <f>IF(N731="sníž. přenesená",J731,0)</f>
        <v>0</v>
      </c>
      <c r="BI731" s="232">
        <f>IF(N731="nulová",J731,0)</f>
        <v>0</v>
      </c>
      <c r="BJ731" s="18" t="s">
        <v>83</v>
      </c>
      <c r="BK731" s="232">
        <f>ROUND(I731*H731,2)</f>
        <v>0</v>
      </c>
      <c r="BL731" s="18" t="s">
        <v>248</v>
      </c>
      <c r="BM731" s="231" t="s">
        <v>1137</v>
      </c>
    </row>
    <row r="732" s="2" customFormat="1" ht="24.15" customHeight="1">
      <c r="A732" s="39"/>
      <c r="B732" s="40"/>
      <c r="C732" s="220" t="s">
        <v>1138</v>
      </c>
      <c r="D732" s="220" t="s">
        <v>160</v>
      </c>
      <c r="E732" s="221" t="s">
        <v>1139</v>
      </c>
      <c r="F732" s="222" t="s">
        <v>1140</v>
      </c>
      <c r="G732" s="223" t="s">
        <v>220</v>
      </c>
      <c r="H732" s="224">
        <v>0.90000000000000002</v>
      </c>
      <c r="I732" s="225"/>
      <c r="J732" s="224">
        <f>ROUND(I732*H732,2)</f>
        <v>0</v>
      </c>
      <c r="K732" s="226"/>
      <c r="L732" s="45"/>
      <c r="M732" s="227" t="s">
        <v>1</v>
      </c>
      <c r="N732" s="228" t="s">
        <v>40</v>
      </c>
      <c r="O732" s="92"/>
      <c r="P732" s="229">
        <f>O732*H732</f>
        <v>0</v>
      </c>
      <c r="Q732" s="229">
        <v>0</v>
      </c>
      <c r="R732" s="229">
        <f>Q732*H732</f>
        <v>0</v>
      </c>
      <c r="S732" s="229">
        <v>0</v>
      </c>
      <c r="T732" s="230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31" t="s">
        <v>248</v>
      </c>
      <c r="AT732" s="231" t="s">
        <v>160</v>
      </c>
      <c r="AU732" s="231" t="s">
        <v>85</v>
      </c>
      <c r="AY732" s="18" t="s">
        <v>158</v>
      </c>
      <c r="BE732" s="232">
        <f>IF(N732="základní",J732,0)</f>
        <v>0</v>
      </c>
      <c r="BF732" s="232">
        <f>IF(N732="snížená",J732,0)</f>
        <v>0</v>
      </c>
      <c r="BG732" s="232">
        <f>IF(N732="zákl. přenesená",J732,0)</f>
        <v>0</v>
      </c>
      <c r="BH732" s="232">
        <f>IF(N732="sníž. přenesená",J732,0)</f>
        <v>0</v>
      </c>
      <c r="BI732" s="232">
        <f>IF(N732="nulová",J732,0)</f>
        <v>0</v>
      </c>
      <c r="BJ732" s="18" t="s">
        <v>83</v>
      </c>
      <c r="BK732" s="232">
        <f>ROUND(I732*H732,2)</f>
        <v>0</v>
      </c>
      <c r="BL732" s="18" t="s">
        <v>248</v>
      </c>
      <c r="BM732" s="231" t="s">
        <v>1141</v>
      </c>
    </row>
    <row r="733" s="12" customFormat="1" ht="22.8" customHeight="1">
      <c r="A733" s="12"/>
      <c r="B733" s="204"/>
      <c r="C733" s="205"/>
      <c r="D733" s="206" t="s">
        <v>74</v>
      </c>
      <c r="E733" s="218" t="s">
        <v>1142</v>
      </c>
      <c r="F733" s="218" t="s">
        <v>1143</v>
      </c>
      <c r="G733" s="205"/>
      <c r="H733" s="205"/>
      <c r="I733" s="208"/>
      <c r="J733" s="219">
        <f>BK733</f>
        <v>0</v>
      </c>
      <c r="K733" s="205"/>
      <c r="L733" s="210"/>
      <c r="M733" s="211"/>
      <c r="N733" s="212"/>
      <c r="O733" s="212"/>
      <c r="P733" s="213">
        <f>SUM(P734:P784)</f>
        <v>0</v>
      </c>
      <c r="Q733" s="212"/>
      <c r="R733" s="213">
        <f>SUM(R734:R784)</f>
        <v>0.54353000000000007</v>
      </c>
      <c r="S733" s="212"/>
      <c r="T733" s="214">
        <f>SUM(T734:T784)</f>
        <v>0</v>
      </c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R733" s="215" t="s">
        <v>85</v>
      </c>
      <c r="AT733" s="216" t="s">
        <v>74</v>
      </c>
      <c r="AU733" s="216" t="s">
        <v>83</v>
      </c>
      <c r="AY733" s="215" t="s">
        <v>158</v>
      </c>
      <c r="BK733" s="217">
        <f>SUM(BK734:BK784)</f>
        <v>0</v>
      </c>
    </row>
    <row r="734" s="2" customFormat="1" ht="24.15" customHeight="1">
      <c r="A734" s="39"/>
      <c r="B734" s="40"/>
      <c r="C734" s="220" t="s">
        <v>1144</v>
      </c>
      <c r="D734" s="220" t="s">
        <v>160</v>
      </c>
      <c r="E734" s="221" t="s">
        <v>1145</v>
      </c>
      <c r="F734" s="222" t="s">
        <v>1146</v>
      </c>
      <c r="G734" s="223" t="s">
        <v>225</v>
      </c>
      <c r="H734" s="224">
        <v>147</v>
      </c>
      <c r="I734" s="225"/>
      <c r="J734" s="224">
        <f>ROUND(I734*H734,2)</f>
        <v>0</v>
      </c>
      <c r="K734" s="226"/>
      <c r="L734" s="45"/>
      <c r="M734" s="227" t="s">
        <v>1</v>
      </c>
      <c r="N734" s="228" t="s">
        <v>40</v>
      </c>
      <c r="O734" s="92"/>
      <c r="P734" s="229">
        <f>O734*H734</f>
        <v>0</v>
      </c>
      <c r="Q734" s="229">
        <v>0.0027000000000000001</v>
      </c>
      <c r="R734" s="229">
        <f>Q734*H734</f>
        <v>0.39690000000000003</v>
      </c>
      <c r="S734" s="229">
        <v>0</v>
      </c>
      <c r="T734" s="230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1" t="s">
        <v>248</v>
      </c>
      <c r="AT734" s="231" t="s">
        <v>160</v>
      </c>
      <c r="AU734" s="231" t="s">
        <v>85</v>
      </c>
      <c r="AY734" s="18" t="s">
        <v>158</v>
      </c>
      <c r="BE734" s="232">
        <f>IF(N734="základní",J734,0)</f>
        <v>0</v>
      </c>
      <c r="BF734" s="232">
        <f>IF(N734="snížená",J734,0)</f>
        <v>0</v>
      </c>
      <c r="BG734" s="232">
        <f>IF(N734="zákl. přenesená",J734,0)</f>
        <v>0</v>
      </c>
      <c r="BH734" s="232">
        <f>IF(N734="sníž. přenesená",J734,0)</f>
        <v>0</v>
      </c>
      <c r="BI734" s="232">
        <f>IF(N734="nulová",J734,0)</f>
        <v>0</v>
      </c>
      <c r="BJ734" s="18" t="s">
        <v>83</v>
      </c>
      <c r="BK734" s="232">
        <f>ROUND(I734*H734,2)</f>
        <v>0</v>
      </c>
      <c r="BL734" s="18" t="s">
        <v>248</v>
      </c>
      <c r="BM734" s="231" t="s">
        <v>1147</v>
      </c>
    </row>
    <row r="735" s="2" customFormat="1">
      <c r="A735" s="39"/>
      <c r="B735" s="40"/>
      <c r="C735" s="41"/>
      <c r="D735" s="235" t="s">
        <v>816</v>
      </c>
      <c r="E735" s="41"/>
      <c r="F735" s="276" t="s">
        <v>1148</v>
      </c>
      <c r="G735" s="41"/>
      <c r="H735" s="41"/>
      <c r="I735" s="277"/>
      <c r="J735" s="41"/>
      <c r="K735" s="41"/>
      <c r="L735" s="45"/>
      <c r="M735" s="278"/>
      <c r="N735" s="279"/>
      <c r="O735" s="92"/>
      <c r="P735" s="92"/>
      <c r="Q735" s="92"/>
      <c r="R735" s="92"/>
      <c r="S735" s="92"/>
      <c r="T735" s="93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816</v>
      </c>
      <c r="AU735" s="18" t="s">
        <v>85</v>
      </c>
    </row>
    <row r="736" s="13" customFormat="1">
      <c r="A736" s="13"/>
      <c r="B736" s="233"/>
      <c r="C736" s="234"/>
      <c r="D736" s="235" t="s">
        <v>170</v>
      </c>
      <c r="E736" s="236" t="s">
        <v>1</v>
      </c>
      <c r="F736" s="237" t="s">
        <v>914</v>
      </c>
      <c r="G736" s="234"/>
      <c r="H736" s="236" t="s">
        <v>1</v>
      </c>
      <c r="I736" s="238"/>
      <c r="J736" s="234"/>
      <c r="K736" s="234"/>
      <c r="L736" s="239"/>
      <c r="M736" s="240"/>
      <c r="N736" s="241"/>
      <c r="O736" s="241"/>
      <c r="P736" s="241"/>
      <c r="Q736" s="241"/>
      <c r="R736" s="241"/>
      <c r="S736" s="241"/>
      <c r="T736" s="24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3" t="s">
        <v>170</v>
      </c>
      <c r="AU736" s="243" t="s">
        <v>85</v>
      </c>
      <c r="AV736" s="13" t="s">
        <v>83</v>
      </c>
      <c r="AW736" s="13" t="s">
        <v>31</v>
      </c>
      <c r="AX736" s="13" t="s">
        <v>75</v>
      </c>
      <c r="AY736" s="243" t="s">
        <v>158</v>
      </c>
    </row>
    <row r="737" s="14" customFormat="1">
      <c r="A737" s="14"/>
      <c r="B737" s="244"/>
      <c r="C737" s="245"/>
      <c r="D737" s="235" t="s">
        <v>170</v>
      </c>
      <c r="E737" s="246" t="s">
        <v>1</v>
      </c>
      <c r="F737" s="247" t="s">
        <v>916</v>
      </c>
      <c r="G737" s="245"/>
      <c r="H737" s="248">
        <v>147</v>
      </c>
      <c r="I737" s="249"/>
      <c r="J737" s="245"/>
      <c r="K737" s="245"/>
      <c r="L737" s="250"/>
      <c r="M737" s="251"/>
      <c r="N737" s="252"/>
      <c r="O737" s="252"/>
      <c r="P737" s="252"/>
      <c r="Q737" s="252"/>
      <c r="R737" s="252"/>
      <c r="S737" s="252"/>
      <c r="T737" s="25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4" t="s">
        <v>170</v>
      </c>
      <c r="AU737" s="254" t="s">
        <v>85</v>
      </c>
      <c r="AV737" s="14" t="s">
        <v>85</v>
      </c>
      <c r="AW737" s="14" t="s">
        <v>31</v>
      </c>
      <c r="AX737" s="14" t="s">
        <v>83</v>
      </c>
      <c r="AY737" s="254" t="s">
        <v>158</v>
      </c>
    </row>
    <row r="738" s="2" customFormat="1" ht="24.15" customHeight="1">
      <c r="A738" s="39"/>
      <c r="B738" s="40"/>
      <c r="C738" s="220" t="s">
        <v>1149</v>
      </c>
      <c r="D738" s="220" t="s">
        <v>160</v>
      </c>
      <c r="E738" s="221" t="s">
        <v>1150</v>
      </c>
      <c r="F738" s="222" t="s">
        <v>1151</v>
      </c>
      <c r="G738" s="223" t="s">
        <v>274</v>
      </c>
      <c r="H738" s="224">
        <v>8.5</v>
      </c>
      <c r="I738" s="225"/>
      <c r="J738" s="224">
        <f>ROUND(I738*H738,2)</f>
        <v>0</v>
      </c>
      <c r="K738" s="226"/>
      <c r="L738" s="45"/>
      <c r="M738" s="227" t="s">
        <v>1</v>
      </c>
      <c r="N738" s="228" t="s">
        <v>40</v>
      </c>
      <c r="O738" s="92"/>
      <c r="P738" s="229">
        <f>O738*H738</f>
        <v>0</v>
      </c>
      <c r="Q738" s="229">
        <v>0.0018699999999999999</v>
      </c>
      <c r="R738" s="229">
        <f>Q738*H738</f>
        <v>0.015894999999999999</v>
      </c>
      <c r="S738" s="229">
        <v>0</v>
      </c>
      <c r="T738" s="230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1" t="s">
        <v>248</v>
      </c>
      <c r="AT738" s="231" t="s">
        <v>160</v>
      </c>
      <c r="AU738" s="231" t="s">
        <v>85</v>
      </c>
      <c r="AY738" s="18" t="s">
        <v>158</v>
      </c>
      <c r="BE738" s="232">
        <f>IF(N738="základní",J738,0)</f>
        <v>0</v>
      </c>
      <c r="BF738" s="232">
        <f>IF(N738="snížená",J738,0)</f>
        <v>0</v>
      </c>
      <c r="BG738" s="232">
        <f>IF(N738="zákl. přenesená",J738,0)</f>
        <v>0</v>
      </c>
      <c r="BH738" s="232">
        <f>IF(N738="sníž. přenesená",J738,0)</f>
        <v>0</v>
      </c>
      <c r="BI738" s="232">
        <f>IF(N738="nulová",J738,0)</f>
        <v>0</v>
      </c>
      <c r="BJ738" s="18" t="s">
        <v>83</v>
      </c>
      <c r="BK738" s="232">
        <f>ROUND(I738*H738,2)</f>
        <v>0</v>
      </c>
      <c r="BL738" s="18" t="s">
        <v>248</v>
      </c>
      <c r="BM738" s="231" t="s">
        <v>1152</v>
      </c>
    </row>
    <row r="739" s="2" customFormat="1">
      <c r="A739" s="39"/>
      <c r="B739" s="40"/>
      <c r="C739" s="41"/>
      <c r="D739" s="235" t="s">
        <v>816</v>
      </c>
      <c r="E739" s="41"/>
      <c r="F739" s="276" t="s">
        <v>1153</v>
      </c>
      <c r="G739" s="41"/>
      <c r="H739" s="41"/>
      <c r="I739" s="277"/>
      <c r="J739" s="41"/>
      <c r="K739" s="41"/>
      <c r="L739" s="45"/>
      <c r="M739" s="278"/>
      <c r="N739" s="279"/>
      <c r="O739" s="92"/>
      <c r="P739" s="92"/>
      <c r="Q739" s="92"/>
      <c r="R739" s="92"/>
      <c r="S739" s="92"/>
      <c r="T739" s="93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816</v>
      </c>
      <c r="AU739" s="18" t="s">
        <v>85</v>
      </c>
    </row>
    <row r="740" s="13" customFormat="1">
      <c r="A740" s="13"/>
      <c r="B740" s="233"/>
      <c r="C740" s="234"/>
      <c r="D740" s="235" t="s">
        <v>170</v>
      </c>
      <c r="E740" s="236" t="s">
        <v>1</v>
      </c>
      <c r="F740" s="237" t="s">
        <v>1154</v>
      </c>
      <c r="G740" s="234"/>
      <c r="H740" s="236" t="s">
        <v>1</v>
      </c>
      <c r="I740" s="238"/>
      <c r="J740" s="234"/>
      <c r="K740" s="234"/>
      <c r="L740" s="239"/>
      <c r="M740" s="240"/>
      <c r="N740" s="241"/>
      <c r="O740" s="241"/>
      <c r="P740" s="241"/>
      <c r="Q740" s="241"/>
      <c r="R740" s="241"/>
      <c r="S740" s="241"/>
      <c r="T740" s="24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3" t="s">
        <v>170</v>
      </c>
      <c r="AU740" s="243" t="s">
        <v>85</v>
      </c>
      <c r="AV740" s="13" t="s">
        <v>83</v>
      </c>
      <c r="AW740" s="13" t="s">
        <v>31</v>
      </c>
      <c r="AX740" s="13" t="s">
        <v>75</v>
      </c>
      <c r="AY740" s="243" t="s">
        <v>158</v>
      </c>
    </row>
    <row r="741" s="14" customFormat="1">
      <c r="A741" s="14"/>
      <c r="B741" s="244"/>
      <c r="C741" s="245"/>
      <c r="D741" s="235" t="s">
        <v>170</v>
      </c>
      <c r="E741" s="246" t="s">
        <v>1</v>
      </c>
      <c r="F741" s="247" t="s">
        <v>1155</v>
      </c>
      <c r="G741" s="245"/>
      <c r="H741" s="248">
        <v>8.5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4" t="s">
        <v>170</v>
      </c>
      <c r="AU741" s="254" t="s">
        <v>85</v>
      </c>
      <c r="AV741" s="14" t="s">
        <v>85</v>
      </c>
      <c r="AW741" s="14" t="s">
        <v>31</v>
      </c>
      <c r="AX741" s="14" t="s">
        <v>83</v>
      </c>
      <c r="AY741" s="254" t="s">
        <v>158</v>
      </c>
    </row>
    <row r="742" s="2" customFormat="1" ht="24.15" customHeight="1">
      <c r="A742" s="39"/>
      <c r="B742" s="40"/>
      <c r="C742" s="220" t="s">
        <v>1156</v>
      </c>
      <c r="D742" s="220" t="s">
        <v>160</v>
      </c>
      <c r="E742" s="221" t="s">
        <v>1157</v>
      </c>
      <c r="F742" s="222" t="s">
        <v>1158</v>
      </c>
      <c r="G742" s="223" t="s">
        <v>274</v>
      </c>
      <c r="H742" s="224">
        <v>17</v>
      </c>
      <c r="I742" s="225"/>
      <c r="J742" s="224">
        <f>ROUND(I742*H742,2)</f>
        <v>0</v>
      </c>
      <c r="K742" s="226"/>
      <c r="L742" s="45"/>
      <c r="M742" s="227" t="s">
        <v>1</v>
      </c>
      <c r="N742" s="228" t="s">
        <v>40</v>
      </c>
      <c r="O742" s="92"/>
      <c r="P742" s="229">
        <f>O742*H742</f>
        <v>0</v>
      </c>
      <c r="Q742" s="229">
        <v>0.00046000000000000001</v>
      </c>
      <c r="R742" s="229">
        <f>Q742*H742</f>
        <v>0.0078200000000000006</v>
      </c>
      <c r="S742" s="229">
        <v>0</v>
      </c>
      <c r="T742" s="230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31" t="s">
        <v>248</v>
      </c>
      <c r="AT742" s="231" t="s">
        <v>160</v>
      </c>
      <c r="AU742" s="231" t="s">
        <v>85</v>
      </c>
      <c r="AY742" s="18" t="s">
        <v>158</v>
      </c>
      <c r="BE742" s="232">
        <f>IF(N742="základní",J742,0)</f>
        <v>0</v>
      </c>
      <c r="BF742" s="232">
        <f>IF(N742="snížená",J742,0)</f>
        <v>0</v>
      </c>
      <c r="BG742" s="232">
        <f>IF(N742="zákl. přenesená",J742,0)</f>
        <v>0</v>
      </c>
      <c r="BH742" s="232">
        <f>IF(N742="sníž. přenesená",J742,0)</f>
        <v>0</v>
      </c>
      <c r="BI742" s="232">
        <f>IF(N742="nulová",J742,0)</f>
        <v>0</v>
      </c>
      <c r="BJ742" s="18" t="s">
        <v>83</v>
      </c>
      <c r="BK742" s="232">
        <f>ROUND(I742*H742,2)</f>
        <v>0</v>
      </c>
      <c r="BL742" s="18" t="s">
        <v>248</v>
      </c>
      <c r="BM742" s="231" t="s">
        <v>1159</v>
      </c>
    </row>
    <row r="743" s="2" customFormat="1">
      <c r="A743" s="39"/>
      <c r="B743" s="40"/>
      <c r="C743" s="41"/>
      <c r="D743" s="235" t="s">
        <v>816</v>
      </c>
      <c r="E743" s="41"/>
      <c r="F743" s="276" t="s">
        <v>1153</v>
      </c>
      <c r="G743" s="41"/>
      <c r="H743" s="41"/>
      <c r="I743" s="277"/>
      <c r="J743" s="41"/>
      <c r="K743" s="41"/>
      <c r="L743" s="45"/>
      <c r="M743" s="278"/>
      <c r="N743" s="279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816</v>
      </c>
      <c r="AU743" s="18" t="s">
        <v>85</v>
      </c>
    </row>
    <row r="744" s="13" customFormat="1">
      <c r="A744" s="13"/>
      <c r="B744" s="233"/>
      <c r="C744" s="234"/>
      <c r="D744" s="235" t="s">
        <v>170</v>
      </c>
      <c r="E744" s="236" t="s">
        <v>1</v>
      </c>
      <c r="F744" s="237" t="s">
        <v>1160</v>
      </c>
      <c r="G744" s="234"/>
      <c r="H744" s="236" t="s">
        <v>1</v>
      </c>
      <c r="I744" s="238"/>
      <c r="J744" s="234"/>
      <c r="K744" s="234"/>
      <c r="L744" s="239"/>
      <c r="M744" s="240"/>
      <c r="N744" s="241"/>
      <c r="O744" s="241"/>
      <c r="P744" s="241"/>
      <c r="Q744" s="241"/>
      <c r="R744" s="241"/>
      <c r="S744" s="241"/>
      <c r="T744" s="24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3" t="s">
        <v>170</v>
      </c>
      <c r="AU744" s="243" t="s">
        <v>85</v>
      </c>
      <c r="AV744" s="13" t="s">
        <v>83</v>
      </c>
      <c r="AW744" s="13" t="s">
        <v>31</v>
      </c>
      <c r="AX744" s="13" t="s">
        <v>75</v>
      </c>
      <c r="AY744" s="243" t="s">
        <v>158</v>
      </c>
    </row>
    <row r="745" s="14" customFormat="1">
      <c r="A745" s="14"/>
      <c r="B745" s="244"/>
      <c r="C745" s="245"/>
      <c r="D745" s="235" t="s">
        <v>170</v>
      </c>
      <c r="E745" s="246" t="s">
        <v>1</v>
      </c>
      <c r="F745" s="247" t="s">
        <v>1161</v>
      </c>
      <c r="G745" s="245"/>
      <c r="H745" s="248">
        <v>17</v>
      </c>
      <c r="I745" s="249"/>
      <c r="J745" s="245"/>
      <c r="K745" s="245"/>
      <c r="L745" s="250"/>
      <c r="M745" s="251"/>
      <c r="N745" s="252"/>
      <c r="O745" s="252"/>
      <c r="P745" s="252"/>
      <c r="Q745" s="252"/>
      <c r="R745" s="252"/>
      <c r="S745" s="252"/>
      <c r="T745" s="25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4" t="s">
        <v>170</v>
      </c>
      <c r="AU745" s="254" t="s">
        <v>85</v>
      </c>
      <c r="AV745" s="14" t="s">
        <v>85</v>
      </c>
      <c r="AW745" s="14" t="s">
        <v>31</v>
      </c>
      <c r="AX745" s="14" t="s">
        <v>83</v>
      </c>
      <c r="AY745" s="254" t="s">
        <v>158</v>
      </c>
    </row>
    <row r="746" s="2" customFormat="1" ht="24.15" customHeight="1">
      <c r="A746" s="39"/>
      <c r="B746" s="40"/>
      <c r="C746" s="220" t="s">
        <v>1162</v>
      </c>
      <c r="D746" s="220" t="s">
        <v>160</v>
      </c>
      <c r="E746" s="221" t="s">
        <v>1163</v>
      </c>
      <c r="F746" s="222" t="s">
        <v>1164</v>
      </c>
      <c r="G746" s="223" t="s">
        <v>274</v>
      </c>
      <c r="H746" s="224">
        <v>36</v>
      </c>
      <c r="I746" s="225"/>
      <c r="J746" s="224">
        <f>ROUND(I746*H746,2)</f>
        <v>0</v>
      </c>
      <c r="K746" s="226"/>
      <c r="L746" s="45"/>
      <c r="M746" s="227" t="s">
        <v>1</v>
      </c>
      <c r="N746" s="228" t="s">
        <v>40</v>
      </c>
      <c r="O746" s="92"/>
      <c r="P746" s="229">
        <f>O746*H746</f>
        <v>0</v>
      </c>
      <c r="Q746" s="229">
        <v>0.00063000000000000003</v>
      </c>
      <c r="R746" s="229">
        <f>Q746*H746</f>
        <v>0.022680000000000002</v>
      </c>
      <c r="S746" s="229">
        <v>0</v>
      </c>
      <c r="T746" s="230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1" t="s">
        <v>248</v>
      </c>
      <c r="AT746" s="231" t="s">
        <v>160</v>
      </c>
      <c r="AU746" s="231" t="s">
        <v>85</v>
      </c>
      <c r="AY746" s="18" t="s">
        <v>158</v>
      </c>
      <c r="BE746" s="232">
        <f>IF(N746="základní",J746,0)</f>
        <v>0</v>
      </c>
      <c r="BF746" s="232">
        <f>IF(N746="snížená",J746,0)</f>
        <v>0</v>
      </c>
      <c r="BG746" s="232">
        <f>IF(N746="zákl. přenesená",J746,0)</f>
        <v>0</v>
      </c>
      <c r="BH746" s="232">
        <f>IF(N746="sníž. přenesená",J746,0)</f>
        <v>0</v>
      </c>
      <c r="BI746" s="232">
        <f>IF(N746="nulová",J746,0)</f>
        <v>0</v>
      </c>
      <c r="BJ746" s="18" t="s">
        <v>83</v>
      </c>
      <c r="BK746" s="232">
        <f>ROUND(I746*H746,2)</f>
        <v>0</v>
      </c>
      <c r="BL746" s="18" t="s">
        <v>248</v>
      </c>
      <c r="BM746" s="231" t="s">
        <v>1165</v>
      </c>
    </row>
    <row r="747" s="2" customFormat="1">
      <c r="A747" s="39"/>
      <c r="B747" s="40"/>
      <c r="C747" s="41"/>
      <c r="D747" s="235" t="s">
        <v>816</v>
      </c>
      <c r="E747" s="41"/>
      <c r="F747" s="276" t="s">
        <v>1153</v>
      </c>
      <c r="G747" s="41"/>
      <c r="H747" s="41"/>
      <c r="I747" s="277"/>
      <c r="J747" s="41"/>
      <c r="K747" s="41"/>
      <c r="L747" s="45"/>
      <c r="M747" s="278"/>
      <c r="N747" s="279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816</v>
      </c>
      <c r="AU747" s="18" t="s">
        <v>85</v>
      </c>
    </row>
    <row r="748" s="13" customFormat="1">
      <c r="A748" s="13"/>
      <c r="B748" s="233"/>
      <c r="C748" s="234"/>
      <c r="D748" s="235" t="s">
        <v>170</v>
      </c>
      <c r="E748" s="236" t="s">
        <v>1</v>
      </c>
      <c r="F748" s="237" t="s">
        <v>1166</v>
      </c>
      <c r="G748" s="234"/>
      <c r="H748" s="236" t="s">
        <v>1</v>
      </c>
      <c r="I748" s="238"/>
      <c r="J748" s="234"/>
      <c r="K748" s="234"/>
      <c r="L748" s="239"/>
      <c r="M748" s="240"/>
      <c r="N748" s="241"/>
      <c r="O748" s="241"/>
      <c r="P748" s="241"/>
      <c r="Q748" s="241"/>
      <c r="R748" s="241"/>
      <c r="S748" s="241"/>
      <c r="T748" s="24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3" t="s">
        <v>170</v>
      </c>
      <c r="AU748" s="243" t="s">
        <v>85</v>
      </c>
      <c r="AV748" s="13" t="s">
        <v>83</v>
      </c>
      <c r="AW748" s="13" t="s">
        <v>31</v>
      </c>
      <c r="AX748" s="13" t="s">
        <v>75</v>
      </c>
      <c r="AY748" s="243" t="s">
        <v>158</v>
      </c>
    </row>
    <row r="749" s="14" customFormat="1">
      <c r="A749" s="14"/>
      <c r="B749" s="244"/>
      <c r="C749" s="245"/>
      <c r="D749" s="235" t="s">
        <v>170</v>
      </c>
      <c r="E749" s="246" t="s">
        <v>1</v>
      </c>
      <c r="F749" s="247" t="s">
        <v>1167</v>
      </c>
      <c r="G749" s="245"/>
      <c r="H749" s="248">
        <v>36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4" t="s">
        <v>170</v>
      </c>
      <c r="AU749" s="254" t="s">
        <v>85</v>
      </c>
      <c r="AV749" s="14" t="s">
        <v>85</v>
      </c>
      <c r="AW749" s="14" t="s">
        <v>31</v>
      </c>
      <c r="AX749" s="14" t="s">
        <v>83</v>
      </c>
      <c r="AY749" s="254" t="s">
        <v>158</v>
      </c>
    </row>
    <row r="750" s="2" customFormat="1" ht="24.15" customHeight="1">
      <c r="A750" s="39"/>
      <c r="B750" s="40"/>
      <c r="C750" s="220" t="s">
        <v>1168</v>
      </c>
      <c r="D750" s="220" t="s">
        <v>160</v>
      </c>
      <c r="E750" s="221" t="s">
        <v>1169</v>
      </c>
      <c r="F750" s="222" t="s">
        <v>1170</v>
      </c>
      <c r="G750" s="223" t="s">
        <v>274</v>
      </c>
      <c r="H750" s="224">
        <v>36</v>
      </c>
      <c r="I750" s="225"/>
      <c r="J750" s="224">
        <f>ROUND(I750*H750,2)</f>
        <v>0</v>
      </c>
      <c r="K750" s="226"/>
      <c r="L750" s="45"/>
      <c r="M750" s="227" t="s">
        <v>1</v>
      </c>
      <c r="N750" s="228" t="s">
        <v>40</v>
      </c>
      <c r="O750" s="92"/>
      <c r="P750" s="229">
        <f>O750*H750</f>
        <v>0</v>
      </c>
      <c r="Q750" s="229">
        <v>0.00080999999999999996</v>
      </c>
      <c r="R750" s="229">
        <f>Q750*H750</f>
        <v>0.029159999999999998</v>
      </c>
      <c r="S750" s="229">
        <v>0</v>
      </c>
      <c r="T750" s="230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1" t="s">
        <v>248</v>
      </c>
      <c r="AT750" s="231" t="s">
        <v>160</v>
      </c>
      <c r="AU750" s="231" t="s">
        <v>85</v>
      </c>
      <c r="AY750" s="18" t="s">
        <v>158</v>
      </c>
      <c r="BE750" s="232">
        <f>IF(N750="základní",J750,0)</f>
        <v>0</v>
      </c>
      <c r="BF750" s="232">
        <f>IF(N750="snížená",J750,0)</f>
        <v>0</v>
      </c>
      <c r="BG750" s="232">
        <f>IF(N750="zákl. přenesená",J750,0)</f>
        <v>0</v>
      </c>
      <c r="BH750" s="232">
        <f>IF(N750="sníž. přenesená",J750,0)</f>
        <v>0</v>
      </c>
      <c r="BI750" s="232">
        <f>IF(N750="nulová",J750,0)</f>
        <v>0</v>
      </c>
      <c r="BJ750" s="18" t="s">
        <v>83</v>
      </c>
      <c r="BK750" s="232">
        <f>ROUND(I750*H750,2)</f>
        <v>0</v>
      </c>
      <c r="BL750" s="18" t="s">
        <v>248</v>
      </c>
      <c r="BM750" s="231" t="s">
        <v>1171</v>
      </c>
    </row>
    <row r="751" s="2" customFormat="1">
      <c r="A751" s="39"/>
      <c r="B751" s="40"/>
      <c r="C751" s="41"/>
      <c r="D751" s="235" t="s">
        <v>816</v>
      </c>
      <c r="E751" s="41"/>
      <c r="F751" s="276" t="s">
        <v>1153</v>
      </c>
      <c r="G751" s="41"/>
      <c r="H751" s="41"/>
      <c r="I751" s="277"/>
      <c r="J751" s="41"/>
      <c r="K751" s="41"/>
      <c r="L751" s="45"/>
      <c r="M751" s="278"/>
      <c r="N751" s="279"/>
      <c r="O751" s="92"/>
      <c r="P751" s="92"/>
      <c r="Q751" s="92"/>
      <c r="R751" s="92"/>
      <c r="S751" s="92"/>
      <c r="T751" s="93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816</v>
      </c>
      <c r="AU751" s="18" t="s">
        <v>85</v>
      </c>
    </row>
    <row r="752" s="13" customFormat="1">
      <c r="A752" s="13"/>
      <c r="B752" s="233"/>
      <c r="C752" s="234"/>
      <c r="D752" s="235" t="s">
        <v>170</v>
      </c>
      <c r="E752" s="236" t="s">
        <v>1</v>
      </c>
      <c r="F752" s="237" t="s">
        <v>1172</v>
      </c>
      <c r="G752" s="234"/>
      <c r="H752" s="236" t="s">
        <v>1</v>
      </c>
      <c r="I752" s="238"/>
      <c r="J752" s="234"/>
      <c r="K752" s="234"/>
      <c r="L752" s="239"/>
      <c r="M752" s="240"/>
      <c r="N752" s="241"/>
      <c r="O752" s="241"/>
      <c r="P752" s="241"/>
      <c r="Q752" s="241"/>
      <c r="R752" s="241"/>
      <c r="S752" s="241"/>
      <c r="T752" s="242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3" t="s">
        <v>170</v>
      </c>
      <c r="AU752" s="243" t="s">
        <v>85</v>
      </c>
      <c r="AV752" s="13" t="s">
        <v>83</v>
      </c>
      <c r="AW752" s="13" t="s">
        <v>31</v>
      </c>
      <c r="AX752" s="13" t="s">
        <v>75</v>
      </c>
      <c r="AY752" s="243" t="s">
        <v>158</v>
      </c>
    </row>
    <row r="753" s="14" customFormat="1">
      <c r="A753" s="14"/>
      <c r="B753" s="244"/>
      <c r="C753" s="245"/>
      <c r="D753" s="235" t="s">
        <v>170</v>
      </c>
      <c r="E753" s="246" t="s">
        <v>1</v>
      </c>
      <c r="F753" s="247" t="s">
        <v>1167</v>
      </c>
      <c r="G753" s="245"/>
      <c r="H753" s="248">
        <v>36</v>
      </c>
      <c r="I753" s="249"/>
      <c r="J753" s="245"/>
      <c r="K753" s="245"/>
      <c r="L753" s="250"/>
      <c r="M753" s="251"/>
      <c r="N753" s="252"/>
      <c r="O753" s="252"/>
      <c r="P753" s="252"/>
      <c r="Q753" s="252"/>
      <c r="R753" s="252"/>
      <c r="S753" s="252"/>
      <c r="T753" s="25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4" t="s">
        <v>170</v>
      </c>
      <c r="AU753" s="254" t="s">
        <v>85</v>
      </c>
      <c r="AV753" s="14" t="s">
        <v>85</v>
      </c>
      <c r="AW753" s="14" t="s">
        <v>31</v>
      </c>
      <c r="AX753" s="14" t="s">
        <v>83</v>
      </c>
      <c r="AY753" s="254" t="s">
        <v>158</v>
      </c>
    </row>
    <row r="754" s="2" customFormat="1" ht="24.15" customHeight="1">
      <c r="A754" s="39"/>
      <c r="B754" s="40"/>
      <c r="C754" s="220" t="s">
        <v>1173</v>
      </c>
      <c r="D754" s="220" t="s">
        <v>160</v>
      </c>
      <c r="E754" s="221" t="s">
        <v>1174</v>
      </c>
      <c r="F754" s="222" t="s">
        <v>1175</v>
      </c>
      <c r="G754" s="223" t="s">
        <v>357</v>
      </c>
      <c r="H754" s="224">
        <v>1</v>
      </c>
      <c r="I754" s="225"/>
      <c r="J754" s="224">
        <f>ROUND(I754*H754,2)</f>
        <v>0</v>
      </c>
      <c r="K754" s="226"/>
      <c r="L754" s="45"/>
      <c r="M754" s="227" t="s">
        <v>1</v>
      </c>
      <c r="N754" s="228" t="s">
        <v>40</v>
      </c>
      <c r="O754" s="92"/>
      <c r="P754" s="229">
        <f>O754*H754</f>
        <v>0</v>
      </c>
      <c r="Q754" s="229">
        <v>0.0088100000000000001</v>
      </c>
      <c r="R754" s="229">
        <f>Q754*H754</f>
        <v>0.0088100000000000001</v>
      </c>
      <c r="S754" s="229">
        <v>0</v>
      </c>
      <c r="T754" s="230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31" t="s">
        <v>248</v>
      </c>
      <c r="AT754" s="231" t="s">
        <v>160</v>
      </c>
      <c r="AU754" s="231" t="s">
        <v>85</v>
      </c>
      <c r="AY754" s="18" t="s">
        <v>158</v>
      </c>
      <c r="BE754" s="232">
        <f>IF(N754="základní",J754,0)</f>
        <v>0</v>
      </c>
      <c r="BF754" s="232">
        <f>IF(N754="snížená",J754,0)</f>
        <v>0</v>
      </c>
      <c r="BG754" s="232">
        <f>IF(N754="zákl. přenesená",J754,0)</f>
        <v>0</v>
      </c>
      <c r="BH754" s="232">
        <f>IF(N754="sníž. přenesená",J754,0)</f>
        <v>0</v>
      </c>
      <c r="BI754" s="232">
        <f>IF(N754="nulová",J754,0)</f>
        <v>0</v>
      </c>
      <c r="BJ754" s="18" t="s">
        <v>83</v>
      </c>
      <c r="BK754" s="232">
        <f>ROUND(I754*H754,2)</f>
        <v>0</v>
      </c>
      <c r="BL754" s="18" t="s">
        <v>248</v>
      </c>
      <c r="BM754" s="231" t="s">
        <v>1176</v>
      </c>
    </row>
    <row r="755" s="2" customFormat="1" ht="24.15" customHeight="1">
      <c r="A755" s="39"/>
      <c r="B755" s="40"/>
      <c r="C755" s="220" t="s">
        <v>1177</v>
      </c>
      <c r="D755" s="220" t="s">
        <v>160</v>
      </c>
      <c r="E755" s="221" t="s">
        <v>1178</v>
      </c>
      <c r="F755" s="222" t="s">
        <v>1179</v>
      </c>
      <c r="G755" s="223" t="s">
        <v>274</v>
      </c>
      <c r="H755" s="224">
        <v>8</v>
      </c>
      <c r="I755" s="225"/>
      <c r="J755" s="224">
        <f>ROUND(I755*H755,2)</f>
        <v>0</v>
      </c>
      <c r="K755" s="226"/>
      <c r="L755" s="45"/>
      <c r="M755" s="227" t="s">
        <v>1</v>
      </c>
      <c r="N755" s="228" t="s">
        <v>40</v>
      </c>
      <c r="O755" s="92"/>
      <c r="P755" s="229">
        <f>O755*H755</f>
        <v>0</v>
      </c>
      <c r="Q755" s="229">
        <v>0.0028300000000000001</v>
      </c>
      <c r="R755" s="229">
        <f>Q755*H755</f>
        <v>0.02264</v>
      </c>
      <c r="S755" s="229">
        <v>0</v>
      </c>
      <c r="T755" s="230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31" t="s">
        <v>248</v>
      </c>
      <c r="AT755" s="231" t="s">
        <v>160</v>
      </c>
      <c r="AU755" s="231" t="s">
        <v>85</v>
      </c>
      <c r="AY755" s="18" t="s">
        <v>158</v>
      </c>
      <c r="BE755" s="232">
        <f>IF(N755="základní",J755,0)</f>
        <v>0</v>
      </c>
      <c r="BF755" s="232">
        <f>IF(N755="snížená",J755,0)</f>
        <v>0</v>
      </c>
      <c r="BG755" s="232">
        <f>IF(N755="zákl. přenesená",J755,0)</f>
        <v>0</v>
      </c>
      <c r="BH755" s="232">
        <f>IF(N755="sníž. přenesená",J755,0)</f>
        <v>0</v>
      </c>
      <c r="BI755" s="232">
        <f>IF(N755="nulová",J755,0)</f>
        <v>0</v>
      </c>
      <c r="BJ755" s="18" t="s">
        <v>83</v>
      </c>
      <c r="BK755" s="232">
        <f>ROUND(I755*H755,2)</f>
        <v>0</v>
      </c>
      <c r="BL755" s="18" t="s">
        <v>248</v>
      </c>
      <c r="BM755" s="231" t="s">
        <v>1180</v>
      </c>
    </row>
    <row r="756" s="14" customFormat="1">
      <c r="A756" s="14"/>
      <c r="B756" s="244"/>
      <c r="C756" s="245"/>
      <c r="D756" s="235" t="s">
        <v>170</v>
      </c>
      <c r="E756" s="246" t="s">
        <v>1</v>
      </c>
      <c r="F756" s="247" t="s">
        <v>1181</v>
      </c>
      <c r="G756" s="245"/>
      <c r="H756" s="248">
        <v>8</v>
      </c>
      <c r="I756" s="249"/>
      <c r="J756" s="245"/>
      <c r="K756" s="245"/>
      <c r="L756" s="250"/>
      <c r="M756" s="251"/>
      <c r="N756" s="252"/>
      <c r="O756" s="252"/>
      <c r="P756" s="252"/>
      <c r="Q756" s="252"/>
      <c r="R756" s="252"/>
      <c r="S756" s="252"/>
      <c r="T756" s="253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4" t="s">
        <v>170</v>
      </c>
      <c r="AU756" s="254" t="s">
        <v>85</v>
      </c>
      <c r="AV756" s="14" t="s">
        <v>85</v>
      </c>
      <c r="AW756" s="14" t="s">
        <v>31</v>
      </c>
      <c r="AX756" s="14" t="s">
        <v>83</v>
      </c>
      <c r="AY756" s="254" t="s">
        <v>158</v>
      </c>
    </row>
    <row r="757" s="2" customFormat="1" ht="24.15" customHeight="1">
      <c r="A757" s="39"/>
      <c r="B757" s="40"/>
      <c r="C757" s="220" t="s">
        <v>1182</v>
      </c>
      <c r="D757" s="220" t="s">
        <v>160</v>
      </c>
      <c r="E757" s="221" t="s">
        <v>1183</v>
      </c>
      <c r="F757" s="222" t="s">
        <v>1184</v>
      </c>
      <c r="G757" s="223" t="s">
        <v>274</v>
      </c>
      <c r="H757" s="224">
        <v>3.1000000000000001</v>
      </c>
      <c r="I757" s="225"/>
      <c r="J757" s="224">
        <f>ROUND(I757*H757,2)</f>
        <v>0</v>
      </c>
      <c r="K757" s="226"/>
      <c r="L757" s="45"/>
      <c r="M757" s="227" t="s">
        <v>1</v>
      </c>
      <c r="N757" s="228" t="s">
        <v>40</v>
      </c>
      <c r="O757" s="92"/>
      <c r="P757" s="229">
        <f>O757*H757</f>
        <v>0</v>
      </c>
      <c r="Q757" s="229">
        <v>0.00064999999999999997</v>
      </c>
      <c r="R757" s="229">
        <f>Q757*H757</f>
        <v>0.0020149999999999999</v>
      </c>
      <c r="S757" s="229">
        <v>0</v>
      </c>
      <c r="T757" s="230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1" t="s">
        <v>248</v>
      </c>
      <c r="AT757" s="231" t="s">
        <v>160</v>
      </c>
      <c r="AU757" s="231" t="s">
        <v>85</v>
      </c>
      <c r="AY757" s="18" t="s">
        <v>158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8" t="s">
        <v>83</v>
      </c>
      <c r="BK757" s="232">
        <f>ROUND(I757*H757,2)</f>
        <v>0</v>
      </c>
      <c r="BL757" s="18" t="s">
        <v>248</v>
      </c>
      <c r="BM757" s="231" t="s">
        <v>1185</v>
      </c>
    </row>
    <row r="758" s="2" customFormat="1">
      <c r="A758" s="39"/>
      <c r="B758" s="40"/>
      <c r="C758" s="41"/>
      <c r="D758" s="235" t="s">
        <v>816</v>
      </c>
      <c r="E758" s="41"/>
      <c r="F758" s="276" t="s">
        <v>1153</v>
      </c>
      <c r="G758" s="41"/>
      <c r="H758" s="41"/>
      <c r="I758" s="277"/>
      <c r="J758" s="41"/>
      <c r="K758" s="41"/>
      <c r="L758" s="45"/>
      <c r="M758" s="278"/>
      <c r="N758" s="279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816</v>
      </c>
      <c r="AU758" s="18" t="s">
        <v>85</v>
      </c>
    </row>
    <row r="759" s="13" customFormat="1">
      <c r="A759" s="13"/>
      <c r="B759" s="233"/>
      <c r="C759" s="234"/>
      <c r="D759" s="235" t="s">
        <v>170</v>
      </c>
      <c r="E759" s="236" t="s">
        <v>1</v>
      </c>
      <c r="F759" s="237" t="s">
        <v>1186</v>
      </c>
      <c r="G759" s="234"/>
      <c r="H759" s="236" t="s">
        <v>1</v>
      </c>
      <c r="I759" s="238"/>
      <c r="J759" s="234"/>
      <c r="K759" s="234"/>
      <c r="L759" s="239"/>
      <c r="M759" s="240"/>
      <c r="N759" s="241"/>
      <c r="O759" s="241"/>
      <c r="P759" s="241"/>
      <c r="Q759" s="241"/>
      <c r="R759" s="241"/>
      <c r="S759" s="241"/>
      <c r="T759" s="242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3" t="s">
        <v>170</v>
      </c>
      <c r="AU759" s="243" t="s">
        <v>85</v>
      </c>
      <c r="AV759" s="13" t="s">
        <v>83</v>
      </c>
      <c r="AW759" s="13" t="s">
        <v>31</v>
      </c>
      <c r="AX759" s="13" t="s">
        <v>75</v>
      </c>
      <c r="AY759" s="243" t="s">
        <v>158</v>
      </c>
    </row>
    <row r="760" s="14" customFormat="1">
      <c r="A760" s="14"/>
      <c r="B760" s="244"/>
      <c r="C760" s="245"/>
      <c r="D760" s="235" t="s">
        <v>170</v>
      </c>
      <c r="E760" s="246" t="s">
        <v>1</v>
      </c>
      <c r="F760" s="247" t="s">
        <v>1187</v>
      </c>
      <c r="G760" s="245"/>
      <c r="H760" s="248">
        <v>3.1000000000000001</v>
      </c>
      <c r="I760" s="249"/>
      <c r="J760" s="245"/>
      <c r="K760" s="245"/>
      <c r="L760" s="250"/>
      <c r="M760" s="251"/>
      <c r="N760" s="252"/>
      <c r="O760" s="252"/>
      <c r="P760" s="252"/>
      <c r="Q760" s="252"/>
      <c r="R760" s="252"/>
      <c r="S760" s="252"/>
      <c r="T760" s="25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4" t="s">
        <v>170</v>
      </c>
      <c r="AU760" s="254" t="s">
        <v>85</v>
      </c>
      <c r="AV760" s="14" t="s">
        <v>85</v>
      </c>
      <c r="AW760" s="14" t="s">
        <v>31</v>
      </c>
      <c r="AX760" s="14" t="s">
        <v>83</v>
      </c>
      <c r="AY760" s="254" t="s">
        <v>158</v>
      </c>
    </row>
    <row r="761" s="2" customFormat="1" ht="21.75" customHeight="1">
      <c r="A761" s="39"/>
      <c r="B761" s="40"/>
      <c r="C761" s="220" t="s">
        <v>1188</v>
      </c>
      <c r="D761" s="220" t="s">
        <v>160</v>
      </c>
      <c r="E761" s="221" t="s">
        <v>1189</v>
      </c>
      <c r="F761" s="222" t="s">
        <v>1190</v>
      </c>
      <c r="G761" s="223" t="s">
        <v>274</v>
      </c>
      <c r="H761" s="224">
        <v>36</v>
      </c>
      <c r="I761" s="225"/>
      <c r="J761" s="224">
        <f>ROUND(I761*H761,2)</f>
        <v>0</v>
      </c>
      <c r="K761" s="226"/>
      <c r="L761" s="45"/>
      <c r="M761" s="227" t="s">
        <v>1</v>
      </c>
      <c r="N761" s="228" t="s">
        <v>40</v>
      </c>
      <c r="O761" s="92"/>
      <c r="P761" s="229">
        <f>O761*H761</f>
        <v>0</v>
      </c>
      <c r="Q761" s="229">
        <v>0.00091</v>
      </c>
      <c r="R761" s="229">
        <f>Q761*H761</f>
        <v>0.032759999999999997</v>
      </c>
      <c r="S761" s="229">
        <v>0</v>
      </c>
      <c r="T761" s="230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1" t="s">
        <v>248</v>
      </c>
      <c r="AT761" s="231" t="s">
        <v>160</v>
      </c>
      <c r="AU761" s="231" t="s">
        <v>85</v>
      </c>
      <c r="AY761" s="18" t="s">
        <v>158</v>
      </c>
      <c r="BE761" s="232">
        <f>IF(N761="základní",J761,0)</f>
        <v>0</v>
      </c>
      <c r="BF761" s="232">
        <f>IF(N761="snížená",J761,0)</f>
        <v>0</v>
      </c>
      <c r="BG761" s="232">
        <f>IF(N761="zákl. přenesená",J761,0)</f>
        <v>0</v>
      </c>
      <c r="BH761" s="232">
        <f>IF(N761="sníž. přenesená",J761,0)</f>
        <v>0</v>
      </c>
      <c r="BI761" s="232">
        <f>IF(N761="nulová",J761,0)</f>
        <v>0</v>
      </c>
      <c r="BJ761" s="18" t="s">
        <v>83</v>
      </c>
      <c r="BK761" s="232">
        <f>ROUND(I761*H761,2)</f>
        <v>0</v>
      </c>
      <c r="BL761" s="18" t="s">
        <v>248</v>
      </c>
      <c r="BM761" s="231" t="s">
        <v>1191</v>
      </c>
    </row>
    <row r="762" s="2" customFormat="1">
      <c r="A762" s="39"/>
      <c r="B762" s="40"/>
      <c r="C762" s="41"/>
      <c r="D762" s="235" t="s">
        <v>816</v>
      </c>
      <c r="E762" s="41"/>
      <c r="F762" s="276" t="s">
        <v>1192</v>
      </c>
      <c r="G762" s="41"/>
      <c r="H762" s="41"/>
      <c r="I762" s="277"/>
      <c r="J762" s="41"/>
      <c r="K762" s="41"/>
      <c r="L762" s="45"/>
      <c r="M762" s="278"/>
      <c r="N762" s="279"/>
      <c r="O762" s="92"/>
      <c r="P762" s="92"/>
      <c r="Q762" s="92"/>
      <c r="R762" s="92"/>
      <c r="S762" s="92"/>
      <c r="T762" s="93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T762" s="18" t="s">
        <v>816</v>
      </c>
      <c r="AU762" s="18" t="s">
        <v>85</v>
      </c>
    </row>
    <row r="763" s="13" customFormat="1">
      <c r="A763" s="13"/>
      <c r="B763" s="233"/>
      <c r="C763" s="234"/>
      <c r="D763" s="235" t="s">
        <v>170</v>
      </c>
      <c r="E763" s="236" t="s">
        <v>1</v>
      </c>
      <c r="F763" s="237" t="s">
        <v>1193</v>
      </c>
      <c r="G763" s="234"/>
      <c r="H763" s="236" t="s">
        <v>1</v>
      </c>
      <c r="I763" s="238"/>
      <c r="J763" s="234"/>
      <c r="K763" s="234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170</v>
      </c>
      <c r="AU763" s="243" t="s">
        <v>85</v>
      </c>
      <c r="AV763" s="13" t="s">
        <v>83</v>
      </c>
      <c r="AW763" s="13" t="s">
        <v>31</v>
      </c>
      <c r="AX763" s="13" t="s">
        <v>75</v>
      </c>
      <c r="AY763" s="243" t="s">
        <v>158</v>
      </c>
    </row>
    <row r="764" s="14" customFormat="1">
      <c r="A764" s="14"/>
      <c r="B764" s="244"/>
      <c r="C764" s="245"/>
      <c r="D764" s="235" t="s">
        <v>170</v>
      </c>
      <c r="E764" s="246" t="s">
        <v>1</v>
      </c>
      <c r="F764" s="247" t="s">
        <v>1167</v>
      </c>
      <c r="G764" s="245"/>
      <c r="H764" s="248">
        <v>36</v>
      </c>
      <c r="I764" s="249"/>
      <c r="J764" s="245"/>
      <c r="K764" s="245"/>
      <c r="L764" s="250"/>
      <c r="M764" s="251"/>
      <c r="N764" s="252"/>
      <c r="O764" s="252"/>
      <c r="P764" s="252"/>
      <c r="Q764" s="252"/>
      <c r="R764" s="252"/>
      <c r="S764" s="252"/>
      <c r="T764" s="253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4" t="s">
        <v>170</v>
      </c>
      <c r="AU764" s="254" t="s">
        <v>85</v>
      </c>
      <c r="AV764" s="14" t="s">
        <v>85</v>
      </c>
      <c r="AW764" s="14" t="s">
        <v>31</v>
      </c>
      <c r="AX764" s="14" t="s">
        <v>83</v>
      </c>
      <c r="AY764" s="254" t="s">
        <v>158</v>
      </c>
    </row>
    <row r="765" s="2" customFormat="1" ht="24.15" customHeight="1">
      <c r="A765" s="39"/>
      <c r="B765" s="40"/>
      <c r="C765" s="220" t="s">
        <v>1194</v>
      </c>
      <c r="D765" s="220" t="s">
        <v>160</v>
      </c>
      <c r="E765" s="221" t="s">
        <v>1195</v>
      </c>
      <c r="F765" s="222" t="s">
        <v>1196</v>
      </c>
      <c r="G765" s="223" t="s">
        <v>357</v>
      </c>
      <c r="H765" s="224">
        <v>1</v>
      </c>
      <c r="I765" s="225"/>
      <c r="J765" s="224">
        <f>ROUND(I765*H765,2)</f>
        <v>0</v>
      </c>
      <c r="K765" s="226"/>
      <c r="L765" s="45"/>
      <c r="M765" s="227" t="s">
        <v>1</v>
      </c>
      <c r="N765" s="228" t="s">
        <v>40</v>
      </c>
      <c r="O765" s="92"/>
      <c r="P765" s="229">
        <f>O765*H765</f>
        <v>0</v>
      </c>
      <c r="Q765" s="229">
        <v>0.00019000000000000001</v>
      </c>
      <c r="R765" s="229">
        <f>Q765*H765</f>
        <v>0.00019000000000000001</v>
      </c>
      <c r="S765" s="229">
        <v>0</v>
      </c>
      <c r="T765" s="230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1" t="s">
        <v>248</v>
      </c>
      <c r="AT765" s="231" t="s">
        <v>160</v>
      </c>
      <c r="AU765" s="231" t="s">
        <v>85</v>
      </c>
      <c r="AY765" s="18" t="s">
        <v>158</v>
      </c>
      <c r="BE765" s="232">
        <f>IF(N765="základní",J765,0)</f>
        <v>0</v>
      </c>
      <c r="BF765" s="232">
        <f>IF(N765="snížená",J765,0)</f>
        <v>0</v>
      </c>
      <c r="BG765" s="232">
        <f>IF(N765="zákl. přenesená",J765,0)</f>
        <v>0</v>
      </c>
      <c r="BH765" s="232">
        <f>IF(N765="sníž. přenesená",J765,0)</f>
        <v>0</v>
      </c>
      <c r="BI765" s="232">
        <f>IF(N765="nulová",J765,0)</f>
        <v>0</v>
      </c>
      <c r="BJ765" s="18" t="s">
        <v>83</v>
      </c>
      <c r="BK765" s="232">
        <f>ROUND(I765*H765,2)</f>
        <v>0</v>
      </c>
      <c r="BL765" s="18" t="s">
        <v>248</v>
      </c>
      <c r="BM765" s="231" t="s">
        <v>1197</v>
      </c>
    </row>
    <row r="766" s="13" customFormat="1">
      <c r="A766" s="13"/>
      <c r="B766" s="233"/>
      <c r="C766" s="234"/>
      <c r="D766" s="235" t="s">
        <v>170</v>
      </c>
      <c r="E766" s="236" t="s">
        <v>1</v>
      </c>
      <c r="F766" s="237" t="s">
        <v>1198</v>
      </c>
      <c r="G766" s="234"/>
      <c r="H766" s="236" t="s">
        <v>1</v>
      </c>
      <c r="I766" s="238"/>
      <c r="J766" s="234"/>
      <c r="K766" s="234"/>
      <c r="L766" s="239"/>
      <c r="M766" s="240"/>
      <c r="N766" s="241"/>
      <c r="O766" s="241"/>
      <c r="P766" s="241"/>
      <c r="Q766" s="241"/>
      <c r="R766" s="241"/>
      <c r="S766" s="241"/>
      <c r="T766" s="242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3" t="s">
        <v>170</v>
      </c>
      <c r="AU766" s="243" t="s">
        <v>85</v>
      </c>
      <c r="AV766" s="13" t="s">
        <v>83</v>
      </c>
      <c r="AW766" s="13" t="s">
        <v>31</v>
      </c>
      <c r="AX766" s="13" t="s">
        <v>75</v>
      </c>
      <c r="AY766" s="243" t="s">
        <v>158</v>
      </c>
    </row>
    <row r="767" s="14" customFormat="1">
      <c r="A767" s="14"/>
      <c r="B767" s="244"/>
      <c r="C767" s="245"/>
      <c r="D767" s="235" t="s">
        <v>170</v>
      </c>
      <c r="E767" s="246" t="s">
        <v>1</v>
      </c>
      <c r="F767" s="247" t="s">
        <v>83</v>
      </c>
      <c r="G767" s="245"/>
      <c r="H767" s="248">
        <v>1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4" t="s">
        <v>170</v>
      </c>
      <c r="AU767" s="254" t="s">
        <v>85</v>
      </c>
      <c r="AV767" s="14" t="s">
        <v>85</v>
      </c>
      <c r="AW767" s="14" t="s">
        <v>31</v>
      </c>
      <c r="AX767" s="14" t="s">
        <v>83</v>
      </c>
      <c r="AY767" s="254" t="s">
        <v>158</v>
      </c>
    </row>
    <row r="768" s="2" customFormat="1" ht="24.15" customHeight="1">
      <c r="A768" s="39"/>
      <c r="B768" s="40"/>
      <c r="C768" s="220" t="s">
        <v>1199</v>
      </c>
      <c r="D768" s="220" t="s">
        <v>160</v>
      </c>
      <c r="E768" s="221" t="s">
        <v>1200</v>
      </c>
      <c r="F768" s="222" t="s">
        <v>1201</v>
      </c>
      <c r="G768" s="223" t="s">
        <v>274</v>
      </c>
      <c r="H768" s="224">
        <v>4</v>
      </c>
      <c r="I768" s="225"/>
      <c r="J768" s="224">
        <f>ROUND(I768*H768,2)</f>
        <v>0</v>
      </c>
      <c r="K768" s="226"/>
      <c r="L768" s="45"/>
      <c r="M768" s="227" t="s">
        <v>1</v>
      </c>
      <c r="N768" s="228" t="s">
        <v>40</v>
      </c>
      <c r="O768" s="92"/>
      <c r="P768" s="229">
        <f>O768*H768</f>
        <v>0</v>
      </c>
      <c r="Q768" s="229">
        <v>0.0011299999999999999</v>
      </c>
      <c r="R768" s="229">
        <f>Q768*H768</f>
        <v>0.0045199999999999997</v>
      </c>
      <c r="S768" s="229">
        <v>0</v>
      </c>
      <c r="T768" s="230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31" t="s">
        <v>248</v>
      </c>
      <c r="AT768" s="231" t="s">
        <v>160</v>
      </c>
      <c r="AU768" s="231" t="s">
        <v>85</v>
      </c>
      <c r="AY768" s="18" t="s">
        <v>158</v>
      </c>
      <c r="BE768" s="232">
        <f>IF(N768="základní",J768,0)</f>
        <v>0</v>
      </c>
      <c r="BF768" s="232">
        <f>IF(N768="snížená",J768,0)</f>
        <v>0</v>
      </c>
      <c r="BG768" s="232">
        <f>IF(N768="zákl. přenesená",J768,0)</f>
        <v>0</v>
      </c>
      <c r="BH768" s="232">
        <f>IF(N768="sníž. přenesená",J768,0)</f>
        <v>0</v>
      </c>
      <c r="BI768" s="232">
        <f>IF(N768="nulová",J768,0)</f>
        <v>0</v>
      </c>
      <c r="BJ768" s="18" t="s">
        <v>83</v>
      </c>
      <c r="BK768" s="232">
        <f>ROUND(I768*H768,2)</f>
        <v>0</v>
      </c>
      <c r="BL768" s="18" t="s">
        <v>248</v>
      </c>
      <c r="BM768" s="231" t="s">
        <v>1202</v>
      </c>
    </row>
    <row r="769" s="2" customFormat="1">
      <c r="A769" s="39"/>
      <c r="B769" s="40"/>
      <c r="C769" s="41"/>
      <c r="D769" s="235" t="s">
        <v>816</v>
      </c>
      <c r="E769" s="41"/>
      <c r="F769" s="276" t="s">
        <v>1153</v>
      </c>
      <c r="G769" s="41"/>
      <c r="H769" s="41"/>
      <c r="I769" s="277"/>
      <c r="J769" s="41"/>
      <c r="K769" s="41"/>
      <c r="L769" s="45"/>
      <c r="M769" s="278"/>
      <c r="N769" s="279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816</v>
      </c>
      <c r="AU769" s="18" t="s">
        <v>85</v>
      </c>
    </row>
    <row r="770" s="13" customFormat="1">
      <c r="A770" s="13"/>
      <c r="B770" s="233"/>
      <c r="C770" s="234"/>
      <c r="D770" s="235" t="s">
        <v>170</v>
      </c>
      <c r="E770" s="236" t="s">
        <v>1</v>
      </c>
      <c r="F770" s="237" t="s">
        <v>1198</v>
      </c>
      <c r="G770" s="234"/>
      <c r="H770" s="236" t="s">
        <v>1</v>
      </c>
      <c r="I770" s="238"/>
      <c r="J770" s="234"/>
      <c r="K770" s="234"/>
      <c r="L770" s="239"/>
      <c r="M770" s="240"/>
      <c r="N770" s="241"/>
      <c r="O770" s="241"/>
      <c r="P770" s="241"/>
      <c r="Q770" s="241"/>
      <c r="R770" s="241"/>
      <c r="S770" s="241"/>
      <c r="T770" s="24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3" t="s">
        <v>170</v>
      </c>
      <c r="AU770" s="243" t="s">
        <v>85</v>
      </c>
      <c r="AV770" s="13" t="s">
        <v>83</v>
      </c>
      <c r="AW770" s="13" t="s">
        <v>31</v>
      </c>
      <c r="AX770" s="13" t="s">
        <v>75</v>
      </c>
      <c r="AY770" s="243" t="s">
        <v>158</v>
      </c>
    </row>
    <row r="771" s="14" customFormat="1">
      <c r="A771" s="14"/>
      <c r="B771" s="244"/>
      <c r="C771" s="245"/>
      <c r="D771" s="235" t="s">
        <v>170</v>
      </c>
      <c r="E771" s="246" t="s">
        <v>1</v>
      </c>
      <c r="F771" s="247" t="s">
        <v>544</v>
      </c>
      <c r="G771" s="245"/>
      <c r="H771" s="248">
        <v>4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170</v>
      </c>
      <c r="AU771" s="254" t="s">
        <v>85</v>
      </c>
      <c r="AV771" s="14" t="s">
        <v>85</v>
      </c>
      <c r="AW771" s="14" t="s">
        <v>31</v>
      </c>
      <c r="AX771" s="14" t="s">
        <v>83</v>
      </c>
      <c r="AY771" s="254" t="s">
        <v>158</v>
      </c>
    </row>
    <row r="772" s="2" customFormat="1" ht="16.5" customHeight="1">
      <c r="A772" s="39"/>
      <c r="B772" s="40"/>
      <c r="C772" s="220" t="s">
        <v>1203</v>
      </c>
      <c r="D772" s="220" t="s">
        <v>160</v>
      </c>
      <c r="E772" s="221" t="s">
        <v>1204</v>
      </c>
      <c r="F772" s="222" t="s">
        <v>1205</v>
      </c>
      <c r="G772" s="223" t="s">
        <v>274</v>
      </c>
      <c r="H772" s="224">
        <v>53</v>
      </c>
      <c r="I772" s="225"/>
      <c r="J772" s="224">
        <f>ROUND(I772*H772,2)</f>
        <v>0</v>
      </c>
      <c r="K772" s="226"/>
      <c r="L772" s="45"/>
      <c r="M772" s="227" t="s">
        <v>1</v>
      </c>
      <c r="N772" s="228" t="s">
        <v>40</v>
      </c>
      <c r="O772" s="92"/>
      <c r="P772" s="229">
        <f>O772*H772</f>
        <v>0</v>
      </c>
      <c r="Q772" s="229">
        <v>0</v>
      </c>
      <c r="R772" s="229">
        <f>Q772*H772</f>
        <v>0</v>
      </c>
      <c r="S772" s="229">
        <v>0</v>
      </c>
      <c r="T772" s="230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31" t="s">
        <v>248</v>
      </c>
      <c r="AT772" s="231" t="s">
        <v>160</v>
      </c>
      <c r="AU772" s="231" t="s">
        <v>85</v>
      </c>
      <c r="AY772" s="18" t="s">
        <v>158</v>
      </c>
      <c r="BE772" s="232">
        <f>IF(N772="základní",J772,0)</f>
        <v>0</v>
      </c>
      <c r="BF772" s="232">
        <f>IF(N772="snížená",J772,0)</f>
        <v>0</v>
      </c>
      <c r="BG772" s="232">
        <f>IF(N772="zákl. přenesená",J772,0)</f>
        <v>0</v>
      </c>
      <c r="BH772" s="232">
        <f>IF(N772="sníž. přenesená",J772,0)</f>
        <v>0</v>
      </c>
      <c r="BI772" s="232">
        <f>IF(N772="nulová",J772,0)</f>
        <v>0</v>
      </c>
      <c r="BJ772" s="18" t="s">
        <v>83</v>
      </c>
      <c r="BK772" s="232">
        <f>ROUND(I772*H772,2)</f>
        <v>0</v>
      </c>
      <c r="BL772" s="18" t="s">
        <v>248</v>
      </c>
      <c r="BM772" s="231" t="s">
        <v>1206</v>
      </c>
    </row>
    <row r="773" s="13" customFormat="1">
      <c r="A773" s="13"/>
      <c r="B773" s="233"/>
      <c r="C773" s="234"/>
      <c r="D773" s="235" t="s">
        <v>170</v>
      </c>
      <c r="E773" s="236" t="s">
        <v>1</v>
      </c>
      <c r="F773" s="237" t="s">
        <v>445</v>
      </c>
      <c r="G773" s="234"/>
      <c r="H773" s="236" t="s">
        <v>1</v>
      </c>
      <c r="I773" s="238"/>
      <c r="J773" s="234"/>
      <c r="K773" s="234"/>
      <c r="L773" s="239"/>
      <c r="M773" s="240"/>
      <c r="N773" s="241"/>
      <c r="O773" s="241"/>
      <c r="P773" s="241"/>
      <c r="Q773" s="241"/>
      <c r="R773" s="241"/>
      <c r="S773" s="241"/>
      <c r="T773" s="242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3" t="s">
        <v>170</v>
      </c>
      <c r="AU773" s="243" t="s">
        <v>85</v>
      </c>
      <c r="AV773" s="13" t="s">
        <v>83</v>
      </c>
      <c r="AW773" s="13" t="s">
        <v>31</v>
      </c>
      <c r="AX773" s="13" t="s">
        <v>75</v>
      </c>
      <c r="AY773" s="243" t="s">
        <v>158</v>
      </c>
    </row>
    <row r="774" s="13" customFormat="1">
      <c r="A774" s="13"/>
      <c r="B774" s="233"/>
      <c r="C774" s="234"/>
      <c r="D774" s="235" t="s">
        <v>170</v>
      </c>
      <c r="E774" s="236" t="s">
        <v>1</v>
      </c>
      <c r="F774" s="237" t="s">
        <v>446</v>
      </c>
      <c r="G774" s="234"/>
      <c r="H774" s="236" t="s">
        <v>1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170</v>
      </c>
      <c r="AU774" s="243" t="s">
        <v>85</v>
      </c>
      <c r="AV774" s="13" t="s">
        <v>83</v>
      </c>
      <c r="AW774" s="13" t="s">
        <v>31</v>
      </c>
      <c r="AX774" s="13" t="s">
        <v>75</v>
      </c>
      <c r="AY774" s="243" t="s">
        <v>158</v>
      </c>
    </row>
    <row r="775" s="14" customFormat="1">
      <c r="A775" s="14"/>
      <c r="B775" s="244"/>
      <c r="C775" s="245"/>
      <c r="D775" s="235" t="s">
        <v>170</v>
      </c>
      <c r="E775" s="246" t="s">
        <v>1</v>
      </c>
      <c r="F775" s="247" t="s">
        <v>366</v>
      </c>
      <c r="G775" s="245"/>
      <c r="H775" s="248">
        <v>36</v>
      </c>
      <c r="I775" s="249"/>
      <c r="J775" s="245"/>
      <c r="K775" s="245"/>
      <c r="L775" s="250"/>
      <c r="M775" s="251"/>
      <c r="N775" s="252"/>
      <c r="O775" s="252"/>
      <c r="P775" s="252"/>
      <c r="Q775" s="252"/>
      <c r="R775" s="252"/>
      <c r="S775" s="252"/>
      <c r="T775" s="253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4" t="s">
        <v>170</v>
      </c>
      <c r="AU775" s="254" t="s">
        <v>85</v>
      </c>
      <c r="AV775" s="14" t="s">
        <v>85</v>
      </c>
      <c r="AW775" s="14" t="s">
        <v>31</v>
      </c>
      <c r="AX775" s="14" t="s">
        <v>75</v>
      </c>
      <c r="AY775" s="254" t="s">
        <v>158</v>
      </c>
    </row>
    <row r="776" s="13" customFormat="1">
      <c r="A776" s="13"/>
      <c r="B776" s="233"/>
      <c r="C776" s="234"/>
      <c r="D776" s="235" t="s">
        <v>170</v>
      </c>
      <c r="E776" s="236" t="s">
        <v>1</v>
      </c>
      <c r="F776" s="237" t="s">
        <v>1207</v>
      </c>
      <c r="G776" s="234"/>
      <c r="H776" s="236" t="s">
        <v>1</v>
      </c>
      <c r="I776" s="238"/>
      <c r="J776" s="234"/>
      <c r="K776" s="234"/>
      <c r="L776" s="239"/>
      <c r="M776" s="240"/>
      <c r="N776" s="241"/>
      <c r="O776" s="241"/>
      <c r="P776" s="241"/>
      <c r="Q776" s="241"/>
      <c r="R776" s="241"/>
      <c r="S776" s="241"/>
      <c r="T776" s="24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3" t="s">
        <v>170</v>
      </c>
      <c r="AU776" s="243" t="s">
        <v>85</v>
      </c>
      <c r="AV776" s="13" t="s">
        <v>83</v>
      </c>
      <c r="AW776" s="13" t="s">
        <v>31</v>
      </c>
      <c r="AX776" s="13" t="s">
        <v>75</v>
      </c>
      <c r="AY776" s="243" t="s">
        <v>158</v>
      </c>
    </row>
    <row r="777" s="14" customFormat="1">
      <c r="A777" s="14"/>
      <c r="B777" s="244"/>
      <c r="C777" s="245"/>
      <c r="D777" s="235" t="s">
        <v>170</v>
      </c>
      <c r="E777" s="246" t="s">
        <v>1</v>
      </c>
      <c r="F777" s="247" t="s">
        <v>1208</v>
      </c>
      <c r="G777" s="245"/>
      <c r="H777" s="248">
        <v>17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170</v>
      </c>
      <c r="AU777" s="254" t="s">
        <v>85</v>
      </c>
      <c r="AV777" s="14" t="s">
        <v>85</v>
      </c>
      <c r="AW777" s="14" t="s">
        <v>31</v>
      </c>
      <c r="AX777" s="14" t="s">
        <v>75</v>
      </c>
      <c r="AY777" s="254" t="s">
        <v>158</v>
      </c>
    </row>
    <row r="778" s="15" customFormat="1">
      <c r="A778" s="15"/>
      <c r="B778" s="255"/>
      <c r="C778" s="256"/>
      <c r="D778" s="235" t="s">
        <v>170</v>
      </c>
      <c r="E778" s="257" t="s">
        <v>1</v>
      </c>
      <c r="F778" s="258" t="s">
        <v>176</v>
      </c>
      <c r="G778" s="256"/>
      <c r="H778" s="259">
        <v>53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5" t="s">
        <v>170</v>
      </c>
      <c r="AU778" s="265" t="s">
        <v>85</v>
      </c>
      <c r="AV778" s="15" t="s">
        <v>164</v>
      </c>
      <c r="AW778" s="15" t="s">
        <v>31</v>
      </c>
      <c r="AX778" s="15" t="s">
        <v>83</v>
      </c>
      <c r="AY778" s="265" t="s">
        <v>158</v>
      </c>
    </row>
    <row r="779" s="2" customFormat="1" ht="24.15" customHeight="1">
      <c r="A779" s="39"/>
      <c r="B779" s="40"/>
      <c r="C779" s="220" t="s">
        <v>1209</v>
      </c>
      <c r="D779" s="220" t="s">
        <v>160</v>
      </c>
      <c r="E779" s="221" t="s">
        <v>1210</v>
      </c>
      <c r="F779" s="222" t="s">
        <v>1211</v>
      </c>
      <c r="G779" s="223" t="s">
        <v>274</v>
      </c>
      <c r="H779" s="224">
        <v>3</v>
      </c>
      <c r="I779" s="225"/>
      <c r="J779" s="224">
        <f>ROUND(I779*H779,2)</f>
        <v>0</v>
      </c>
      <c r="K779" s="226"/>
      <c r="L779" s="45"/>
      <c r="M779" s="227" t="s">
        <v>1</v>
      </c>
      <c r="N779" s="228" t="s">
        <v>40</v>
      </c>
      <c r="O779" s="92"/>
      <c r="P779" s="229">
        <f>O779*H779</f>
        <v>0</v>
      </c>
      <c r="Q779" s="229">
        <v>0</v>
      </c>
      <c r="R779" s="229">
        <f>Q779*H779</f>
        <v>0</v>
      </c>
      <c r="S779" s="229">
        <v>0</v>
      </c>
      <c r="T779" s="230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1" t="s">
        <v>248</v>
      </c>
      <c r="AT779" s="231" t="s">
        <v>160</v>
      </c>
      <c r="AU779" s="231" t="s">
        <v>85</v>
      </c>
      <c r="AY779" s="18" t="s">
        <v>158</v>
      </c>
      <c r="BE779" s="232">
        <f>IF(N779="základní",J779,0)</f>
        <v>0</v>
      </c>
      <c r="BF779" s="232">
        <f>IF(N779="snížená",J779,0)</f>
        <v>0</v>
      </c>
      <c r="BG779" s="232">
        <f>IF(N779="zákl. přenesená",J779,0)</f>
        <v>0</v>
      </c>
      <c r="BH779" s="232">
        <f>IF(N779="sníž. přenesená",J779,0)</f>
        <v>0</v>
      </c>
      <c r="BI779" s="232">
        <f>IF(N779="nulová",J779,0)</f>
        <v>0</v>
      </c>
      <c r="BJ779" s="18" t="s">
        <v>83</v>
      </c>
      <c r="BK779" s="232">
        <f>ROUND(I779*H779,2)</f>
        <v>0</v>
      </c>
      <c r="BL779" s="18" t="s">
        <v>248</v>
      </c>
      <c r="BM779" s="231" t="s">
        <v>1212</v>
      </c>
    </row>
    <row r="780" s="13" customFormat="1">
      <c r="A780" s="13"/>
      <c r="B780" s="233"/>
      <c r="C780" s="234"/>
      <c r="D780" s="235" t="s">
        <v>170</v>
      </c>
      <c r="E780" s="236" t="s">
        <v>1</v>
      </c>
      <c r="F780" s="237" t="s">
        <v>1213</v>
      </c>
      <c r="G780" s="234"/>
      <c r="H780" s="236" t="s">
        <v>1</v>
      </c>
      <c r="I780" s="238"/>
      <c r="J780" s="234"/>
      <c r="K780" s="234"/>
      <c r="L780" s="239"/>
      <c r="M780" s="240"/>
      <c r="N780" s="241"/>
      <c r="O780" s="241"/>
      <c r="P780" s="241"/>
      <c r="Q780" s="241"/>
      <c r="R780" s="241"/>
      <c r="S780" s="241"/>
      <c r="T780" s="242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3" t="s">
        <v>170</v>
      </c>
      <c r="AU780" s="243" t="s">
        <v>85</v>
      </c>
      <c r="AV780" s="13" t="s">
        <v>83</v>
      </c>
      <c r="AW780" s="13" t="s">
        <v>31</v>
      </c>
      <c r="AX780" s="13" t="s">
        <v>75</v>
      </c>
      <c r="AY780" s="243" t="s">
        <v>158</v>
      </c>
    </row>
    <row r="781" s="14" customFormat="1">
      <c r="A781" s="14"/>
      <c r="B781" s="244"/>
      <c r="C781" s="245"/>
      <c r="D781" s="235" t="s">
        <v>170</v>
      </c>
      <c r="E781" s="246" t="s">
        <v>1</v>
      </c>
      <c r="F781" s="247" t="s">
        <v>177</v>
      </c>
      <c r="G781" s="245"/>
      <c r="H781" s="248">
        <v>3</v>
      </c>
      <c r="I781" s="249"/>
      <c r="J781" s="245"/>
      <c r="K781" s="245"/>
      <c r="L781" s="250"/>
      <c r="M781" s="251"/>
      <c r="N781" s="252"/>
      <c r="O781" s="252"/>
      <c r="P781" s="252"/>
      <c r="Q781" s="252"/>
      <c r="R781" s="252"/>
      <c r="S781" s="252"/>
      <c r="T781" s="253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4" t="s">
        <v>170</v>
      </c>
      <c r="AU781" s="254" t="s">
        <v>85</v>
      </c>
      <c r="AV781" s="14" t="s">
        <v>85</v>
      </c>
      <c r="AW781" s="14" t="s">
        <v>31</v>
      </c>
      <c r="AX781" s="14" t="s">
        <v>83</v>
      </c>
      <c r="AY781" s="254" t="s">
        <v>158</v>
      </c>
    </row>
    <row r="782" s="2" customFormat="1" ht="24.15" customHeight="1">
      <c r="A782" s="39"/>
      <c r="B782" s="40"/>
      <c r="C782" s="220" t="s">
        <v>1214</v>
      </c>
      <c r="D782" s="220" t="s">
        <v>160</v>
      </c>
      <c r="E782" s="221" t="s">
        <v>1215</v>
      </c>
      <c r="F782" s="222" t="s">
        <v>1216</v>
      </c>
      <c r="G782" s="223" t="s">
        <v>163</v>
      </c>
      <c r="H782" s="224">
        <v>1</v>
      </c>
      <c r="I782" s="225"/>
      <c r="J782" s="224">
        <f>ROUND(I782*H782,2)</f>
        <v>0</v>
      </c>
      <c r="K782" s="226"/>
      <c r="L782" s="45"/>
      <c r="M782" s="227" t="s">
        <v>1</v>
      </c>
      <c r="N782" s="228" t="s">
        <v>40</v>
      </c>
      <c r="O782" s="92"/>
      <c r="P782" s="229">
        <f>O782*H782</f>
        <v>0</v>
      </c>
      <c r="Q782" s="229">
        <v>0.00013999999999999999</v>
      </c>
      <c r="R782" s="229">
        <f>Q782*H782</f>
        <v>0.00013999999999999999</v>
      </c>
      <c r="S782" s="229">
        <v>0</v>
      </c>
      <c r="T782" s="230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1" t="s">
        <v>248</v>
      </c>
      <c r="AT782" s="231" t="s">
        <v>160</v>
      </c>
      <c r="AU782" s="231" t="s">
        <v>85</v>
      </c>
      <c r="AY782" s="18" t="s">
        <v>158</v>
      </c>
      <c r="BE782" s="232">
        <f>IF(N782="základní",J782,0)</f>
        <v>0</v>
      </c>
      <c r="BF782" s="232">
        <f>IF(N782="snížená",J782,0)</f>
        <v>0</v>
      </c>
      <c r="BG782" s="232">
        <f>IF(N782="zákl. přenesená",J782,0)</f>
        <v>0</v>
      </c>
      <c r="BH782" s="232">
        <f>IF(N782="sníž. přenesená",J782,0)</f>
        <v>0</v>
      </c>
      <c r="BI782" s="232">
        <f>IF(N782="nulová",J782,0)</f>
        <v>0</v>
      </c>
      <c r="BJ782" s="18" t="s">
        <v>83</v>
      </c>
      <c r="BK782" s="232">
        <f>ROUND(I782*H782,2)</f>
        <v>0</v>
      </c>
      <c r="BL782" s="18" t="s">
        <v>248</v>
      </c>
      <c r="BM782" s="231" t="s">
        <v>1217</v>
      </c>
    </row>
    <row r="783" s="2" customFormat="1">
      <c r="A783" s="39"/>
      <c r="B783" s="40"/>
      <c r="C783" s="41"/>
      <c r="D783" s="235" t="s">
        <v>816</v>
      </c>
      <c r="E783" s="41"/>
      <c r="F783" s="276" t="s">
        <v>1218</v>
      </c>
      <c r="G783" s="41"/>
      <c r="H783" s="41"/>
      <c r="I783" s="277"/>
      <c r="J783" s="41"/>
      <c r="K783" s="41"/>
      <c r="L783" s="45"/>
      <c r="M783" s="278"/>
      <c r="N783" s="279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816</v>
      </c>
      <c r="AU783" s="18" t="s">
        <v>85</v>
      </c>
    </row>
    <row r="784" s="2" customFormat="1" ht="24.15" customHeight="1">
      <c r="A784" s="39"/>
      <c r="B784" s="40"/>
      <c r="C784" s="220" t="s">
        <v>1219</v>
      </c>
      <c r="D784" s="220" t="s">
        <v>160</v>
      </c>
      <c r="E784" s="221" t="s">
        <v>1220</v>
      </c>
      <c r="F784" s="222" t="s">
        <v>1221</v>
      </c>
      <c r="G784" s="223" t="s">
        <v>220</v>
      </c>
      <c r="H784" s="224">
        <v>0.54000000000000004</v>
      </c>
      <c r="I784" s="225"/>
      <c r="J784" s="224">
        <f>ROUND(I784*H784,2)</f>
        <v>0</v>
      </c>
      <c r="K784" s="226"/>
      <c r="L784" s="45"/>
      <c r="M784" s="227" t="s">
        <v>1</v>
      </c>
      <c r="N784" s="228" t="s">
        <v>40</v>
      </c>
      <c r="O784" s="92"/>
      <c r="P784" s="229">
        <f>O784*H784</f>
        <v>0</v>
      </c>
      <c r="Q784" s="229">
        <v>0</v>
      </c>
      <c r="R784" s="229">
        <f>Q784*H784</f>
        <v>0</v>
      </c>
      <c r="S784" s="229">
        <v>0</v>
      </c>
      <c r="T784" s="230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1" t="s">
        <v>248</v>
      </c>
      <c r="AT784" s="231" t="s">
        <v>160</v>
      </c>
      <c r="AU784" s="231" t="s">
        <v>85</v>
      </c>
      <c r="AY784" s="18" t="s">
        <v>158</v>
      </c>
      <c r="BE784" s="232">
        <f>IF(N784="základní",J784,0)</f>
        <v>0</v>
      </c>
      <c r="BF784" s="232">
        <f>IF(N784="snížená",J784,0)</f>
        <v>0</v>
      </c>
      <c r="BG784" s="232">
        <f>IF(N784="zákl. přenesená",J784,0)</f>
        <v>0</v>
      </c>
      <c r="BH784" s="232">
        <f>IF(N784="sníž. přenesená",J784,0)</f>
        <v>0</v>
      </c>
      <c r="BI784" s="232">
        <f>IF(N784="nulová",J784,0)</f>
        <v>0</v>
      </c>
      <c r="BJ784" s="18" t="s">
        <v>83</v>
      </c>
      <c r="BK784" s="232">
        <f>ROUND(I784*H784,2)</f>
        <v>0</v>
      </c>
      <c r="BL784" s="18" t="s">
        <v>248</v>
      </c>
      <c r="BM784" s="231" t="s">
        <v>1222</v>
      </c>
    </row>
    <row r="785" s="12" customFormat="1" ht="22.8" customHeight="1">
      <c r="A785" s="12"/>
      <c r="B785" s="204"/>
      <c r="C785" s="205"/>
      <c r="D785" s="206" t="s">
        <v>74</v>
      </c>
      <c r="E785" s="218" t="s">
        <v>1223</v>
      </c>
      <c r="F785" s="218" t="s">
        <v>1224</v>
      </c>
      <c r="G785" s="205"/>
      <c r="H785" s="205"/>
      <c r="I785" s="208"/>
      <c r="J785" s="219">
        <f>BK785</f>
        <v>0</v>
      </c>
      <c r="K785" s="205"/>
      <c r="L785" s="210"/>
      <c r="M785" s="211"/>
      <c r="N785" s="212"/>
      <c r="O785" s="212"/>
      <c r="P785" s="213">
        <f>SUM(P786:P789)</f>
        <v>0</v>
      </c>
      <c r="Q785" s="212"/>
      <c r="R785" s="213">
        <f>SUM(R786:R789)</f>
        <v>0.0090000000000000011</v>
      </c>
      <c r="S785" s="212"/>
      <c r="T785" s="214">
        <f>SUM(T786:T789)</f>
        <v>0</v>
      </c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R785" s="215" t="s">
        <v>85</v>
      </c>
      <c r="AT785" s="216" t="s">
        <v>74</v>
      </c>
      <c r="AU785" s="216" t="s">
        <v>83</v>
      </c>
      <c r="AY785" s="215" t="s">
        <v>158</v>
      </c>
      <c r="BK785" s="217">
        <f>SUM(BK786:BK789)</f>
        <v>0</v>
      </c>
    </row>
    <row r="786" s="2" customFormat="1" ht="24.15" customHeight="1">
      <c r="A786" s="39"/>
      <c r="B786" s="40"/>
      <c r="C786" s="220" t="s">
        <v>1225</v>
      </c>
      <c r="D786" s="220" t="s">
        <v>160</v>
      </c>
      <c r="E786" s="221" t="s">
        <v>1226</v>
      </c>
      <c r="F786" s="222" t="s">
        <v>1227</v>
      </c>
      <c r="G786" s="223" t="s">
        <v>274</v>
      </c>
      <c r="H786" s="224">
        <v>3</v>
      </c>
      <c r="I786" s="225"/>
      <c r="J786" s="224">
        <f>ROUND(I786*H786,2)</f>
        <v>0</v>
      </c>
      <c r="K786" s="226"/>
      <c r="L786" s="45"/>
      <c r="M786" s="227" t="s">
        <v>1</v>
      </c>
      <c r="N786" s="228" t="s">
        <v>40</v>
      </c>
      <c r="O786" s="92"/>
      <c r="P786" s="229">
        <f>O786*H786</f>
        <v>0</v>
      </c>
      <c r="Q786" s="229">
        <v>0</v>
      </c>
      <c r="R786" s="229">
        <f>Q786*H786</f>
        <v>0</v>
      </c>
      <c r="S786" s="229">
        <v>0</v>
      </c>
      <c r="T786" s="230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1" t="s">
        <v>248</v>
      </c>
      <c r="AT786" s="231" t="s">
        <v>160</v>
      </c>
      <c r="AU786" s="231" t="s">
        <v>85</v>
      </c>
      <c r="AY786" s="18" t="s">
        <v>158</v>
      </c>
      <c r="BE786" s="232">
        <f>IF(N786="základní",J786,0)</f>
        <v>0</v>
      </c>
      <c r="BF786" s="232">
        <f>IF(N786="snížená",J786,0)</f>
        <v>0</v>
      </c>
      <c r="BG786" s="232">
        <f>IF(N786="zákl. přenesená",J786,0)</f>
        <v>0</v>
      </c>
      <c r="BH786" s="232">
        <f>IF(N786="sníž. přenesená",J786,0)</f>
        <v>0</v>
      </c>
      <c r="BI786" s="232">
        <f>IF(N786="nulová",J786,0)</f>
        <v>0</v>
      </c>
      <c r="BJ786" s="18" t="s">
        <v>83</v>
      </c>
      <c r="BK786" s="232">
        <f>ROUND(I786*H786,2)</f>
        <v>0</v>
      </c>
      <c r="BL786" s="18" t="s">
        <v>248</v>
      </c>
      <c r="BM786" s="231" t="s">
        <v>1228</v>
      </c>
    </row>
    <row r="787" s="13" customFormat="1">
      <c r="A787" s="13"/>
      <c r="B787" s="233"/>
      <c r="C787" s="234"/>
      <c r="D787" s="235" t="s">
        <v>170</v>
      </c>
      <c r="E787" s="236" t="s">
        <v>1</v>
      </c>
      <c r="F787" s="237" t="s">
        <v>1229</v>
      </c>
      <c r="G787" s="234"/>
      <c r="H787" s="236" t="s">
        <v>1</v>
      </c>
      <c r="I787" s="238"/>
      <c r="J787" s="234"/>
      <c r="K787" s="234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170</v>
      </c>
      <c r="AU787" s="243" t="s">
        <v>85</v>
      </c>
      <c r="AV787" s="13" t="s">
        <v>83</v>
      </c>
      <c r="AW787" s="13" t="s">
        <v>31</v>
      </c>
      <c r="AX787" s="13" t="s">
        <v>75</v>
      </c>
      <c r="AY787" s="243" t="s">
        <v>158</v>
      </c>
    </row>
    <row r="788" s="14" customFormat="1">
      <c r="A788" s="14"/>
      <c r="B788" s="244"/>
      <c r="C788" s="245"/>
      <c r="D788" s="235" t="s">
        <v>170</v>
      </c>
      <c r="E788" s="246" t="s">
        <v>1</v>
      </c>
      <c r="F788" s="247" t="s">
        <v>1230</v>
      </c>
      <c r="G788" s="245"/>
      <c r="H788" s="248">
        <v>3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4" t="s">
        <v>170</v>
      </c>
      <c r="AU788" s="254" t="s">
        <v>85</v>
      </c>
      <c r="AV788" s="14" t="s">
        <v>85</v>
      </c>
      <c r="AW788" s="14" t="s">
        <v>31</v>
      </c>
      <c r="AX788" s="14" t="s">
        <v>83</v>
      </c>
      <c r="AY788" s="254" t="s">
        <v>158</v>
      </c>
    </row>
    <row r="789" s="2" customFormat="1" ht="24.15" customHeight="1">
      <c r="A789" s="39"/>
      <c r="B789" s="40"/>
      <c r="C789" s="266" t="s">
        <v>1231</v>
      </c>
      <c r="D789" s="266" t="s">
        <v>243</v>
      </c>
      <c r="E789" s="267" t="s">
        <v>1232</v>
      </c>
      <c r="F789" s="268" t="s">
        <v>1233</v>
      </c>
      <c r="G789" s="269" t="s">
        <v>274</v>
      </c>
      <c r="H789" s="270">
        <v>3</v>
      </c>
      <c r="I789" s="271"/>
      <c r="J789" s="270">
        <f>ROUND(I789*H789,2)</f>
        <v>0</v>
      </c>
      <c r="K789" s="272"/>
      <c r="L789" s="273"/>
      <c r="M789" s="274" t="s">
        <v>1</v>
      </c>
      <c r="N789" s="275" t="s">
        <v>40</v>
      </c>
      <c r="O789" s="92"/>
      <c r="P789" s="229">
        <f>O789*H789</f>
        <v>0</v>
      </c>
      <c r="Q789" s="229">
        <v>0.0030000000000000001</v>
      </c>
      <c r="R789" s="229">
        <f>Q789*H789</f>
        <v>0.0090000000000000011</v>
      </c>
      <c r="S789" s="229">
        <v>0</v>
      </c>
      <c r="T789" s="230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1" t="s">
        <v>342</v>
      </c>
      <c r="AT789" s="231" t="s">
        <v>243</v>
      </c>
      <c r="AU789" s="231" t="s">
        <v>85</v>
      </c>
      <c r="AY789" s="18" t="s">
        <v>158</v>
      </c>
      <c r="BE789" s="232">
        <f>IF(N789="základní",J789,0)</f>
        <v>0</v>
      </c>
      <c r="BF789" s="232">
        <f>IF(N789="snížená",J789,0)</f>
        <v>0</v>
      </c>
      <c r="BG789" s="232">
        <f>IF(N789="zákl. přenesená",J789,0)</f>
        <v>0</v>
      </c>
      <c r="BH789" s="232">
        <f>IF(N789="sníž. přenesená",J789,0)</f>
        <v>0</v>
      </c>
      <c r="BI789" s="232">
        <f>IF(N789="nulová",J789,0)</f>
        <v>0</v>
      </c>
      <c r="BJ789" s="18" t="s">
        <v>83</v>
      </c>
      <c r="BK789" s="232">
        <f>ROUND(I789*H789,2)</f>
        <v>0</v>
      </c>
      <c r="BL789" s="18" t="s">
        <v>248</v>
      </c>
      <c r="BM789" s="231" t="s">
        <v>1234</v>
      </c>
    </row>
    <row r="790" s="12" customFormat="1" ht="22.8" customHeight="1">
      <c r="A790" s="12"/>
      <c r="B790" s="204"/>
      <c r="C790" s="205"/>
      <c r="D790" s="206" t="s">
        <v>74</v>
      </c>
      <c r="E790" s="218" t="s">
        <v>1235</v>
      </c>
      <c r="F790" s="218" t="s">
        <v>1236</v>
      </c>
      <c r="G790" s="205"/>
      <c r="H790" s="205"/>
      <c r="I790" s="208"/>
      <c r="J790" s="219">
        <f>BK790</f>
        <v>0</v>
      </c>
      <c r="K790" s="205"/>
      <c r="L790" s="210"/>
      <c r="M790" s="211"/>
      <c r="N790" s="212"/>
      <c r="O790" s="212"/>
      <c r="P790" s="213">
        <f>SUM(P791:P800)</f>
        <v>0</v>
      </c>
      <c r="Q790" s="212"/>
      <c r="R790" s="213">
        <f>SUM(R791:R800)</f>
        <v>0.0099799999999999993</v>
      </c>
      <c r="S790" s="212"/>
      <c r="T790" s="214">
        <f>SUM(T791:T800)</f>
        <v>0</v>
      </c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R790" s="215" t="s">
        <v>85</v>
      </c>
      <c r="AT790" s="216" t="s">
        <v>74</v>
      </c>
      <c r="AU790" s="216" t="s">
        <v>83</v>
      </c>
      <c r="AY790" s="215" t="s">
        <v>158</v>
      </c>
      <c r="BK790" s="217">
        <f>SUM(BK791:BK800)</f>
        <v>0</v>
      </c>
    </row>
    <row r="791" s="2" customFormat="1" ht="24.15" customHeight="1">
      <c r="A791" s="39"/>
      <c r="B791" s="40"/>
      <c r="C791" s="220" t="s">
        <v>1237</v>
      </c>
      <c r="D791" s="220" t="s">
        <v>160</v>
      </c>
      <c r="E791" s="221" t="s">
        <v>1238</v>
      </c>
      <c r="F791" s="222" t="s">
        <v>1239</v>
      </c>
      <c r="G791" s="223" t="s">
        <v>357</v>
      </c>
      <c r="H791" s="224">
        <v>5</v>
      </c>
      <c r="I791" s="225"/>
      <c r="J791" s="224">
        <f>ROUND(I791*H791,2)</f>
        <v>0</v>
      </c>
      <c r="K791" s="226"/>
      <c r="L791" s="45"/>
      <c r="M791" s="227" t="s">
        <v>1</v>
      </c>
      <c r="N791" s="228" t="s">
        <v>40</v>
      </c>
      <c r="O791" s="92"/>
      <c r="P791" s="229">
        <f>O791*H791</f>
        <v>0</v>
      </c>
      <c r="Q791" s="229">
        <v>0</v>
      </c>
      <c r="R791" s="229">
        <f>Q791*H791</f>
        <v>0</v>
      </c>
      <c r="S791" s="229">
        <v>0</v>
      </c>
      <c r="T791" s="230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31" t="s">
        <v>248</v>
      </c>
      <c r="AT791" s="231" t="s">
        <v>160</v>
      </c>
      <c r="AU791" s="231" t="s">
        <v>85</v>
      </c>
      <c r="AY791" s="18" t="s">
        <v>158</v>
      </c>
      <c r="BE791" s="232">
        <f>IF(N791="základní",J791,0)</f>
        <v>0</v>
      </c>
      <c r="BF791" s="232">
        <f>IF(N791="snížená",J791,0)</f>
        <v>0</v>
      </c>
      <c r="BG791" s="232">
        <f>IF(N791="zákl. přenesená",J791,0)</f>
        <v>0</v>
      </c>
      <c r="BH791" s="232">
        <f>IF(N791="sníž. přenesená",J791,0)</f>
        <v>0</v>
      </c>
      <c r="BI791" s="232">
        <f>IF(N791="nulová",J791,0)</f>
        <v>0</v>
      </c>
      <c r="BJ791" s="18" t="s">
        <v>83</v>
      </c>
      <c r="BK791" s="232">
        <f>ROUND(I791*H791,2)</f>
        <v>0</v>
      </c>
      <c r="BL791" s="18" t="s">
        <v>248</v>
      </c>
      <c r="BM791" s="231" t="s">
        <v>1240</v>
      </c>
    </row>
    <row r="792" s="2" customFormat="1" ht="21.75" customHeight="1">
      <c r="A792" s="39"/>
      <c r="B792" s="40"/>
      <c r="C792" s="266" t="s">
        <v>1241</v>
      </c>
      <c r="D792" s="266" t="s">
        <v>243</v>
      </c>
      <c r="E792" s="267" t="s">
        <v>1242</v>
      </c>
      <c r="F792" s="268" t="s">
        <v>1243</v>
      </c>
      <c r="G792" s="269" t="s">
        <v>357</v>
      </c>
      <c r="H792" s="270">
        <v>5</v>
      </c>
      <c r="I792" s="271"/>
      <c r="J792" s="270">
        <f>ROUND(I792*H792,2)</f>
        <v>0</v>
      </c>
      <c r="K792" s="272"/>
      <c r="L792" s="273"/>
      <c r="M792" s="274" t="s">
        <v>1</v>
      </c>
      <c r="N792" s="275" t="s">
        <v>40</v>
      </c>
      <c r="O792" s="92"/>
      <c r="P792" s="229">
        <f>O792*H792</f>
        <v>0</v>
      </c>
      <c r="Q792" s="229">
        <v>0.00068000000000000005</v>
      </c>
      <c r="R792" s="229">
        <f>Q792*H792</f>
        <v>0.0034000000000000002</v>
      </c>
      <c r="S792" s="229">
        <v>0</v>
      </c>
      <c r="T792" s="230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1" t="s">
        <v>342</v>
      </c>
      <c r="AT792" s="231" t="s">
        <v>243</v>
      </c>
      <c r="AU792" s="231" t="s">
        <v>85</v>
      </c>
      <c r="AY792" s="18" t="s">
        <v>158</v>
      </c>
      <c r="BE792" s="232">
        <f>IF(N792="základní",J792,0)</f>
        <v>0</v>
      </c>
      <c r="BF792" s="232">
        <f>IF(N792="snížená",J792,0)</f>
        <v>0</v>
      </c>
      <c r="BG792" s="232">
        <f>IF(N792="zákl. přenesená",J792,0)</f>
        <v>0</v>
      </c>
      <c r="BH792" s="232">
        <f>IF(N792="sníž. přenesená",J792,0)</f>
        <v>0</v>
      </c>
      <c r="BI792" s="232">
        <f>IF(N792="nulová",J792,0)</f>
        <v>0</v>
      </c>
      <c r="BJ792" s="18" t="s">
        <v>83</v>
      </c>
      <c r="BK792" s="232">
        <f>ROUND(I792*H792,2)</f>
        <v>0</v>
      </c>
      <c r="BL792" s="18" t="s">
        <v>248</v>
      </c>
      <c r="BM792" s="231" t="s">
        <v>1244</v>
      </c>
    </row>
    <row r="793" s="2" customFormat="1" ht="16.5" customHeight="1">
      <c r="A793" s="39"/>
      <c r="B793" s="40"/>
      <c r="C793" s="220" t="s">
        <v>1245</v>
      </c>
      <c r="D793" s="220" t="s">
        <v>160</v>
      </c>
      <c r="E793" s="221" t="s">
        <v>1246</v>
      </c>
      <c r="F793" s="222" t="s">
        <v>1247</v>
      </c>
      <c r="G793" s="223" t="s">
        <v>357</v>
      </c>
      <c r="H793" s="224">
        <v>1</v>
      </c>
      <c r="I793" s="225"/>
      <c r="J793" s="224">
        <f>ROUND(I793*H793,2)</f>
        <v>0</v>
      </c>
      <c r="K793" s="226"/>
      <c r="L793" s="45"/>
      <c r="M793" s="227" t="s">
        <v>1</v>
      </c>
      <c r="N793" s="228" t="s">
        <v>40</v>
      </c>
      <c r="O793" s="92"/>
      <c r="P793" s="229">
        <f>O793*H793</f>
        <v>0</v>
      </c>
      <c r="Q793" s="229">
        <v>0</v>
      </c>
      <c r="R793" s="229">
        <f>Q793*H793</f>
        <v>0</v>
      </c>
      <c r="S793" s="229">
        <v>0</v>
      </c>
      <c r="T793" s="230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31" t="s">
        <v>248</v>
      </c>
      <c r="AT793" s="231" t="s">
        <v>160</v>
      </c>
      <c r="AU793" s="231" t="s">
        <v>85</v>
      </c>
      <c r="AY793" s="18" t="s">
        <v>158</v>
      </c>
      <c r="BE793" s="232">
        <f>IF(N793="základní",J793,0)</f>
        <v>0</v>
      </c>
      <c r="BF793" s="232">
        <f>IF(N793="snížená",J793,0)</f>
        <v>0</v>
      </c>
      <c r="BG793" s="232">
        <f>IF(N793="zákl. přenesená",J793,0)</f>
        <v>0</v>
      </c>
      <c r="BH793" s="232">
        <f>IF(N793="sníž. přenesená",J793,0)</f>
        <v>0</v>
      </c>
      <c r="BI793" s="232">
        <f>IF(N793="nulová",J793,0)</f>
        <v>0</v>
      </c>
      <c r="BJ793" s="18" t="s">
        <v>83</v>
      </c>
      <c r="BK793" s="232">
        <f>ROUND(I793*H793,2)</f>
        <v>0</v>
      </c>
      <c r="BL793" s="18" t="s">
        <v>248</v>
      </c>
      <c r="BM793" s="231" t="s">
        <v>1248</v>
      </c>
    </row>
    <row r="794" s="13" customFormat="1">
      <c r="A794" s="13"/>
      <c r="B794" s="233"/>
      <c r="C794" s="234"/>
      <c r="D794" s="235" t="s">
        <v>170</v>
      </c>
      <c r="E794" s="236" t="s">
        <v>1</v>
      </c>
      <c r="F794" s="237" t="s">
        <v>1249</v>
      </c>
      <c r="G794" s="234"/>
      <c r="H794" s="236" t="s">
        <v>1</v>
      </c>
      <c r="I794" s="238"/>
      <c r="J794" s="234"/>
      <c r="K794" s="234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170</v>
      </c>
      <c r="AU794" s="243" t="s">
        <v>85</v>
      </c>
      <c r="AV794" s="13" t="s">
        <v>83</v>
      </c>
      <c r="AW794" s="13" t="s">
        <v>31</v>
      </c>
      <c r="AX794" s="13" t="s">
        <v>75</v>
      </c>
      <c r="AY794" s="243" t="s">
        <v>158</v>
      </c>
    </row>
    <row r="795" s="14" customFormat="1">
      <c r="A795" s="14"/>
      <c r="B795" s="244"/>
      <c r="C795" s="245"/>
      <c r="D795" s="235" t="s">
        <v>170</v>
      </c>
      <c r="E795" s="246" t="s">
        <v>1</v>
      </c>
      <c r="F795" s="247" t="s">
        <v>83</v>
      </c>
      <c r="G795" s="245"/>
      <c r="H795" s="248">
        <v>1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170</v>
      </c>
      <c r="AU795" s="254" t="s">
        <v>85</v>
      </c>
      <c r="AV795" s="14" t="s">
        <v>85</v>
      </c>
      <c r="AW795" s="14" t="s">
        <v>31</v>
      </c>
      <c r="AX795" s="14" t="s">
        <v>83</v>
      </c>
      <c r="AY795" s="254" t="s">
        <v>158</v>
      </c>
    </row>
    <row r="796" s="2" customFormat="1" ht="24.15" customHeight="1">
      <c r="A796" s="39"/>
      <c r="B796" s="40"/>
      <c r="C796" s="266" t="s">
        <v>1250</v>
      </c>
      <c r="D796" s="266" t="s">
        <v>243</v>
      </c>
      <c r="E796" s="267" t="s">
        <v>1251</v>
      </c>
      <c r="F796" s="268" t="s">
        <v>1252</v>
      </c>
      <c r="G796" s="269" t="s">
        <v>357</v>
      </c>
      <c r="H796" s="270">
        <v>1</v>
      </c>
      <c r="I796" s="271"/>
      <c r="J796" s="270">
        <f>ROUND(I796*H796,2)</f>
        <v>0</v>
      </c>
      <c r="K796" s="272"/>
      <c r="L796" s="273"/>
      <c r="M796" s="274" t="s">
        <v>1</v>
      </c>
      <c r="N796" s="275" t="s">
        <v>40</v>
      </c>
      <c r="O796" s="92"/>
      <c r="P796" s="229">
        <f>O796*H796</f>
        <v>0</v>
      </c>
      <c r="Q796" s="229">
        <v>0.0033</v>
      </c>
      <c r="R796" s="229">
        <f>Q796*H796</f>
        <v>0.0033</v>
      </c>
      <c r="S796" s="229">
        <v>0</v>
      </c>
      <c r="T796" s="23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1" t="s">
        <v>342</v>
      </c>
      <c r="AT796" s="231" t="s">
        <v>243</v>
      </c>
      <c r="AU796" s="231" t="s">
        <v>85</v>
      </c>
      <c r="AY796" s="18" t="s">
        <v>158</v>
      </c>
      <c r="BE796" s="232">
        <f>IF(N796="základní",J796,0)</f>
        <v>0</v>
      </c>
      <c r="BF796" s="232">
        <f>IF(N796="snížená",J796,0)</f>
        <v>0</v>
      </c>
      <c r="BG796" s="232">
        <f>IF(N796="zákl. přenesená",J796,0)</f>
        <v>0</v>
      </c>
      <c r="BH796" s="232">
        <f>IF(N796="sníž. přenesená",J796,0)</f>
        <v>0</v>
      </c>
      <c r="BI796" s="232">
        <f>IF(N796="nulová",J796,0)</f>
        <v>0</v>
      </c>
      <c r="BJ796" s="18" t="s">
        <v>83</v>
      </c>
      <c r="BK796" s="232">
        <f>ROUND(I796*H796,2)</f>
        <v>0</v>
      </c>
      <c r="BL796" s="18" t="s">
        <v>248</v>
      </c>
      <c r="BM796" s="231" t="s">
        <v>1253</v>
      </c>
    </row>
    <row r="797" s="2" customFormat="1" ht="24.15" customHeight="1">
      <c r="A797" s="39"/>
      <c r="B797" s="40"/>
      <c r="C797" s="266" t="s">
        <v>1254</v>
      </c>
      <c r="D797" s="266" t="s">
        <v>243</v>
      </c>
      <c r="E797" s="267" t="s">
        <v>1255</v>
      </c>
      <c r="F797" s="268" t="s">
        <v>1256</v>
      </c>
      <c r="G797" s="269" t="s">
        <v>357</v>
      </c>
      <c r="H797" s="270">
        <v>2</v>
      </c>
      <c r="I797" s="271"/>
      <c r="J797" s="270">
        <f>ROUND(I797*H797,2)</f>
        <v>0</v>
      </c>
      <c r="K797" s="272"/>
      <c r="L797" s="273"/>
      <c r="M797" s="274" t="s">
        <v>1</v>
      </c>
      <c r="N797" s="275" t="s">
        <v>40</v>
      </c>
      <c r="O797" s="92"/>
      <c r="P797" s="229">
        <f>O797*H797</f>
        <v>0</v>
      </c>
      <c r="Q797" s="229">
        <v>0.00164</v>
      </c>
      <c r="R797" s="229">
        <f>Q797*H797</f>
        <v>0.0032799999999999999</v>
      </c>
      <c r="S797" s="229">
        <v>0</v>
      </c>
      <c r="T797" s="230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1" t="s">
        <v>342</v>
      </c>
      <c r="AT797" s="231" t="s">
        <v>243</v>
      </c>
      <c r="AU797" s="231" t="s">
        <v>85</v>
      </c>
      <c r="AY797" s="18" t="s">
        <v>158</v>
      </c>
      <c r="BE797" s="232">
        <f>IF(N797="základní",J797,0)</f>
        <v>0</v>
      </c>
      <c r="BF797" s="232">
        <f>IF(N797="snížená",J797,0)</f>
        <v>0</v>
      </c>
      <c r="BG797" s="232">
        <f>IF(N797="zákl. přenesená",J797,0)</f>
        <v>0</v>
      </c>
      <c r="BH797" s="232">
        <f>IF(N797="sníž. přenesená",J797,0)</f>
        <v>0</v>
      </c>
      <c r="BI797" s="232">
        <f>IF(N797="nulová",J797,0)</f>
        <v>0</v>
      </c>
      <c r="BJ797" s="18" t="s">
        <v>83</v>
      </c>
      <c r="BK797" s="232">
        <f>ROUND(I797*H797,2)</f>
        <v>0</v>
      </c>
      <c r="BL797" s="18" t="s">
        <v>248</v>
      </c>
      <c r="BM797" s="231" t="s">
        <v>1257</v>
      </c>
    </row>
    <row r="798" s="2" customFormat="1" ht="24.15" customHeight="1">
      <c r="A798" s="39"/>
      <c r="B798" s="40"/>
      <c r="C798" s="220" t="s">
        <v>1258</v>
      </c>
      <c r="D798" s="220" t="s">
        <v>160</v>
      </c>
      <c r="E798" s="221" t="s">
        <v>1259</v>
      </c>
      <c r="F798" s="222" t="s">
        <v>1260</v>
      </c>
      <c r="G798" s="223" t="s">
        <v>255</v>
      </c>
      <c r="H798" s="224">
        <v>150</v>
      </c>
      <c r="I798" s="225"/>
      <c r="J798" s="224">
        <f>ROUND(I798*H798,2)</f>
        <v>0</v>
      </c>
      <c r="K798" s="226"/>
      <c r="L798" s="45"/>
      <c r="M798" s="227" t="s">
        <v>1</v>
      </c>
      <c r="N798" s="228" t="s">
        <v>40</v>
      </c>
      <c r="O798" s="92"/>
      <c r="P798" s="229">
        <f>O798*H798</f>
        <v>0</v>
      </c>
      <c r="Q798" s="229">
        <v>0</v>
      </c>
      <c r="R798" s="229">
        <f>Q798*H798</f>
        <v>0</v>
      </c>
      <c r="S798" s="229">
        <v>0</v>
      </c>
      <c r="T798" s="230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1" t="s">
        <v>248</v>
      </c>
      <c r="AT798" s="231" t="s">
        <v>160</v>
      </c>
      <c r="AU798" s="231" t="s">
        <v>85</v>
      </c>
      <c r="AY798" s="18" t="s">
        <v>158</v>
      </c>
      <c r="BE798" s="232">
        <f>IF(N798="základní",J798,0)</f>
        <v>0</v>
      </c>
      <c r="BF798" s="232">
        <f>IF(N798="snížená",J798,0)</f>
        <v>0</v>
      </c>
      <c r="BG798" s="232">
        <f>IF(N798="zákl. přenesená",J798,0)</f>
        <v>0</v>
      </c>
      <c r="BH798" s="232">
        <f>IF(N798="sníž. přenesená",J798,0)</f>
        <v>0</v>
      </c>
      <c r="BI798" s="232">
        <f>IF(N798="nulová",J798,0)</f>
        <v>0</v>
      </c>
      <c r="BJ798" s="18" t="s">
        <v>83</v>
      </c>
      <c r="BK798" s="232">
        <f>ROUND(I798*H798,2)</f>
        <v>0</v>
      </c>
      <c r="BL798" s="18" t="s">
        <v>248</v>
      </c>
      <c r="BM798" s="231" t="s">
        <v>1261</v>
      </c>
    </row>
    <row r="799" s="13" customFormat="1">
      <c r="A799" s="13"/>
      <c r="B799" s="233"/>
      <c r="C799" s="234"/>
      <c r="D799" s="235" t="s">
        <v>170</v>
      </c>
      <c r="E799" s="236" t="s">
        <v>1</v>
      </c>
      <c r="F799" s="237" t="s">
        <v>1262</v>
      </c>
      <c r="G799" s="234"/>
      <c r="H799" s="236" t="s">
        <v>1</v>
      </c>
      <c r="I799" s="238"/>
      <c r="J799" s="234"/>
      <c r="K799" s="234"/>
      <c r="L799" s="239"/>
      <c r="M799" s="240"/>
      <c r="N799" s="241"/>
      <c r="O799" s="241"/>
      <c r="P799" s="241"/>
      <c r="Q799" s="241"/>
      <c r="R799" s="241"/>
      <c r="S799" s="241"/>
      <c r="T799" s="24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3" t="s">
        <v>170</v>
      </c>
      <c r="AU799" s="243" t="s">
        <v>85</v>
      </c>
      <c r="AV799" s="13" t="s">
        <v>83</v>
      </c>
      <c r="AW799" s="13" t="s">
        <v>31</v>
      </c>
      <c r="AX799" s="13" t="s">
        <v>75</v>
      </c>
      <c r="AY799" s="243" t="s">
        <v>158</v>
      </c>
    </row>
    <row r="800" s="14" customFormat="1">
      <c r="A800" s="14"/>
      <c r="B800" s="244"/>
      <c r="C800" s="245"/>
      <c r="D800" s="235" t="s">
        <v>170</v>
      </c>
      <c r="E800" s="246" t="s">
        <v>1</v>
      </c>
      <c r="F800" s="247" t="s">
        <v>1263</v>
      </c>
      <c r="G800" s="245"/>
      <c r="H800" s="248">
        <v>150</v>
      </c>
      <c r="I800" s="249"/>
      <c r="J800" s="245"/>
      <c r="K800" s="245"/>
      <c r="L800" s="250"/>
      <c r="M800" s="251"/>
      <c r="N800" s="252"/>
      <c r="O800" s="252"/>
      <c r="P800" s="252"/>
      <c r="Q800" s="252"/>
      <c r="R800" s="252"/>
      <c r="S800" s="252"/>
      <c r="T800" s="253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4" t="s">
        <v>170</v>
      </c>
      <c r="AU800" s="254" t="s">
        <v>85</v>
      </c>
      <c r="AV800" s="14" t="s">
        <v>85</v>
      </c>
      <c r="AW800" s="14" t="s">
        <v>31</v>
      </c>
      <c r="AX800" s="14" t="s">
        <v>83</v>
      </c>
      <c r="AY800" s="254" t="s">
        <v>158</v>
      </c>
    </row>
    <row r="801" s="12" customFormat="1" ht="22.8" customHeight="1">
      <c r="A801" s="12"/>
      <c r="B801" s="204"/>
      <c r="C801" s="205"/>
      <c r="D801" s="206" t="s">
        <v>74</v>
      </c>
      <c r="E801" s="218" t="s">
        <v>1264</v>
      </c>
      <c r="F801" s="218" t="s">
        <v>1265</v>
      </c>
      <c r="G801" s="205"/>
      <c r="H801" s="205"/>
      <c r="I801" s="208"/>
      <c r="J801" s="219">
        <f>BK801</f>
        <v>0</v>
      </c>
      <c r="K801" s="205"/>
      <c r="L801" s="210"/>
      <c r="M801" s="211"/>
      <c r="N801" s="212"/>
      <c r="O801" s="212"/>
      <c r="P801" s="213">
        <f>SUM(P802:P804)</f>
        <v>0</v>
      </c>
      <c r="Q801" s="212"/>
      <c r="R801" s="213">
        <f>SUM(R802:R804)</f>
        <v>0.014</v>
      </c>
      <c r="S801" s="212"/>
      <c r="T801" s="214">
        <f>SUM(T802:T804)</f>
        <v>0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15" t="s">
        <v>85</v>
      </c>
      <c r="AT801" s="216" t="s">
        <v>74</v>
      </c>
      <c r="AU801" s="216" t="s">
        <v>83</v>
      </c>
      <c r="AY801" s="215" t="s">
        <v>158</v>
      </c>
      <c r="BK801" s="217">
        <f>SUM(BK802:BK804)</f>
        <v>0</v>
      </c>
    </row>
    <row r="802" s="2" customFormat="1" ht="24.15" customHeight="1">
      <c r="A802" s="39"/>
      <c r="B802" s="40"/>
      <c r="C802" s="220" t="s">
        <v>1266</v>
      </c>
      <c r="D802" s="220" t="s">
        <v>160</v>
      </c>
      <c r="E802" s="221" t="s">
        <v>1267</v>
      </c>
      <c r="F802" s="222" t="s">
        <v>1268</v>
      </c>
      <c r="G802" s="223" t="s">
        <v>225</v>
      </c>
      <c r="H802" s="224">
        <v>70</v>
      </c>
      <c r="I802" s="225"/>
      <c r="J802" s="224">
        <f>ROUND(I802*H802,2)</f>
        <v>0</v>
      </c>
      <c r="K802" s="226"/>
      <c r="L802" s="45"/>
      <c r="M802" s="227" t="s">
        <v>1</v>
      </c>
      <c r="N802" s="228" t="s">
        <v>40</v>
      </c>
      <c r="O802" s="92"/>
      <c r="P802" s="229">
        <f>O802*H802</f>
        <v>0</v>
      </c>
      <c r="Q802" s="229">
        <v>0.00020000000000000001</v>
      </c>
      <c r="R802" s="229">
        <f>Q802*H802</f>
        <v>0.014</v>
      </c>
      <c r="S802" s="229">
        <v>0</v>
      </c>
      <c r="T802" s="230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1" t="s">
        <v>248</v>
      </c>
      <c r="AT802" s="231" t="s">
        <v>160</v>
      </c>
      <c r="AU802" s="231" t="s">
        <v>85</v>
      </c>
      <c r="AY802" s="18" t="s">
        <v>158</v>
      </c>
      <c r="BE802" s="232">
        <f>IF(N802="základní",J802,0)</f>
        <v>0</v>
      </c>
      <c r="BF802" s="232">
        <f>IF(N802="snížená",J802,0)</f>
        <v>0</v>
      </c>
      <c r="BG802" s="232">
        <f>IF(N802="zákl. přenesená",J802,0)</f>
        <v>0</v>
      </c>
      <c r="BH802" s="232">
        <f>IF(N802="sníž. přenesená",J802,0)</f>
        <v>0</v>
      </c>
      <c r="BI802" s="232">
        <f>IF(N802="nulová",J802,0)</f>
        <v>0</v>
      </c>
      <c r="BJ802" s="18" t="s">
        <v>83</v>
      </c>
      <c r="BK802" s="232">
        <f>ROUND(I802*H802,2)</f>
        <v>0</v>
      </c>
      <c r="BL802" s="18" t="s">
        <v>248</v>
      </c>
      <c r="BM802" s="231" t="s">
        <v>1269</v>
      </c>
    </row>
    <row r="803" s="13" customFormat="1">
      <c r="A803" s="13"/>
      <c r="B803" s="233"/>
      <c r="C803" s="234"/>
      <c r="D803" s="235" t="s">
        <v>170</v>
      </c>
      <c r="E803" s="236" t="s">
        <v>1</v>
      </c>
      <c r="F803" s="237" t="s">
        <v>560</v>
      </c>
      <c r="G803" s="234"/>
      <c r="H803" s="236" t="s">
        <v>1</v>
      </c>
      <c r="I803" s="238"/>
      <c r="J803" s="234"/>
      <c r="K803" s="234"/>
      <c r="L803" s="239"/>
      <c r="M803" s="240"/>
      <c r="N803" s="241"/>
      <c r="O803" s="241"/>
      <c r="P803" s="241"/>
      <c r="Q803" s="241"/>
      <c r="R803" s="241"/>
      <c r="S803" s="241"/>
      <c r="T803" s="242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3" t="s">
        <v>170</v>
      </c>
      <c r="AU803" s="243" t="s">
        <v>85</v>
      </c>
      <c r="AV803" s="13" t="s">
        <v>83</v>
      </c>
      <c r="AW803" s="13" t="s">
        <v>31</v>
      </c>
      <c r="AX803" s="13" t="s">
        <v>75</v>
      </c>
      <c r="AY803" s="243" t="s">
        <v>158</v>
      </c>
    </row>
    <row r="804" s="14" customFormat="1">
      <c r="A804" s="14"/>
      <c r="B804" s="244"/>
      <c r="C804" s="245"/>
      <c r="D804" s="235" t="s">
        <v>170</v>
      </c>
      <c r="E804" s="246" t="s">
        <v>1</v>
      </c>
      <c r="F804" s="247" t="s">
        <v>1270</v>
      </c>
      <c r="G804" s="245"/>
      <c r="H804" s="248">
        <v>70</v>
      </c>
      <c r="I804" s="249"/>
      <c r="J804" s="245"/>
      <c r="K804" s="245"/>
      <c r="L804" s="250"/>
      <c r="M804" s="251"/>
      <c r="N804" s="252"/>
      <c r="O804" s="252"/>
      <c r="P804" s="252"/>
      <c r="Q804" s="252"/>
      <c r="R804" s="252"/>
      <c r="S804" s="252"/>
      <c r="T804" s="253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4" t="s">
        <v>170</v>
      </c>
      <c r="AU804" s="254" t="s">
        <v>85</v>
      </c>
      <c r="AV804" s="14" t="s">
        <v>85</v>
      </c>
      <c r="AW804" s="14" t="s">
        <v>31</v>
      </c>
      <c r="AX804" s="14" t="s">
        <v>83</v>
      </c>
      <c r="AY804" s="254" t="s">
        <v>158</v>
      </c>
    </row>
    <row r="805" s="12" customFormat="1" ht="22.8" customHeight="1">
      <c r="A805" s="12"/>
      <c r="B805" s="204"/>
      <c r="C805" s="205"/>
      <c r="D805" s="206" t="s">
        <v>74</v>
      </c>
      <c r="E805" s="218" t="s">
        <v>1271</v>
      </c>
      <c r="F805" s="218" t="s">
        <v>1272</v>
      </c>
      <c r="G805" s="205"/>
      <c r="H805" s="205"/>
      <c r="I805" s="208"/>
      <c r="J805" s="219">
        <f>BK805</f>
        <v>0</v>
      </c>
      <c r="K805" s="205"/>
      <c r="L805" s="210"/>
      <c r="M805" s="211"/>
      <c r="N805" s="212"/>
      <c r="O805" s="212"/>
      <c r="P805" s="213">
        <f>SUM(P806:P817)</f>
        <v>0</v>
      </c>
      <c r="Q805" s="212"/>
      <c r="R805" s="213">
        <f>SUM(R806:R817)</f>
        <v>0</v>
      </c>
      <c r="S805" s="212"/>
      <c r="T805" s="214">
        <f>SUM(T806:T817)</f>
        <v>0</v>
      </c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R805" s="215" t="s">
        <v>85</v>
      </c>
      <c r="AT805" s="216" t="s">
        <v>74</v>
      </c>
      <c r="AU805" s="216" t="s">
        <v>83</v>
      </c>
      <c r="AY805" s="215" t="s">
        <v>158</v>
      </c>
      <c r="BK805" s="217">
        <f>SUM(BK806:BK817)</f>
        <v>0</v>
      </c>
    </row>
    <row r="806" s="2" customFormat="1" ht="16.5" customHeight="1">
      <c r="A806" s="39"/>
      <c r="B806" s="40"/>
      <c r="C806" s="220" t="s">
        <v>1273</v>
      </c>
      <c r="D806" s="220" t="s">
        <v>160</v>
      </c>
      <c r="E806" s="221" t="s">
        <v>1274</v>
      </c>
      <c r="F806" s="222" t="s">
        <v>1275</v>
      </c>
      <c r="G806" s="223" t="s">
        <v>225</v>
      </c>
      <c r="H806" s="224">
        <v>173</v>
      </c>
      <c r="I806" s="225"/>
      <c r="J806" s="224">
        <f>ROUND(I806*H806,2)</f>
        <v>0</v>
      </c>
      <c r="K806" s="226"/>
      <c r="L806" s="45"/>
      <c r="M806" s="227" t="s">
        <v>1</v>
      </c>
      <c r="N806" s="228" t="s">
        <v>40</v>
      </c>
      <c r="O806" s="92"/>
      <c r="P806" s="229">
        <f>O806*H806</f>
        <v>0</v>
      </c>
      <c r="Q806" s="229">
        <v>0</v>
      </c>
      <c r="R806" s="229">
        <f>Q806*H806</f>
        <v>0</v>
      </c>
      <c r="S806" s="229">
        <v>0</v>
      </c>
      <c r="T806" s="230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1" t="s">
        <v>248</v>
      </c>
      <c r="AT806" s="231" t="s">
        <v>160</v>
      </c>
      <c r="AU806" s="231" t="s">
        <v>85</v>
      </c>
      <c r="AY806" s="18" t="s">
        <v>158</v>
      </c>
      <c r="BE806" s="232">
        <f>IF(N806="základní",J806,0)</f>
        <v>0</v>
      </c>
      <c r="BF806" s="232">
        <f>IF(N806="snížená",J806,0)</f>
        <v>0</v>
      </c>
      <c r="BG806" s="232">
        <f>IF(N806="zákl. přenesená",J806,0)</f>
        <v>0</v>
      </c>
      <c r="BH806" s="232">
        <f>IF(N806="sníž. přenesená",J806,0)</f>
        <v>0</v>
      </c>
      <c r="BI806" s="232">
        <f>IF(N806="nulová",J806,0)</f>
        <v>0</v>
      </c>
      <c r="BJ806" s="18" t="s">
        <v>83</v>
      </c>
      <c r="BK806" s="232">
        <f>ROUND(I806*H806,2)</f>
        <v>0</v>
      </c>
      <c r="BL806" s="18" t="s">
        <v>248</v>
      </c>
      <c r="BM806" s="231" t="s">
        <v>1276</v>
      </c>
    </row>
    <row r="807" s="13" customFormat="1">
      <c r="A807" s="13"/>
      <c r="B807" s="233"/>
      <c r="C807" s="234"/>
      <c r="D807" s="235" t="s">
        <v>170</v>
      </c>
      <c r="E807" s="236" t="s">
        <v>1</v>
      </c>
      <c r="F807" s="237" t="s">
        <v>1277</v>
      </c>
      <c r="G807" s="234"/>
      <c r="H807" s="236" t="s">
        <v>1</v>
      </c>
      <c r="I807" s="238"/>
      <c r="J807" s="234"/>
      <c r="K807" s="234"/>
      <c r="L807" s="239"/>
      <c r="M807" s="240"/>
      <c r="N807" s="241"/>
      <c r="O807" s="241"/>
      <c r="P807" s="241"/>
      <c r="Q807" s="241"/>
      <c r="R807" s="241"/>
      <c r="S807" s="241"/>
      <c r="T807" s="24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3" t="s">
        <v>170</v>
      </c>
      <c r="AU807" s="243" t="s">
        <v>85</v>
      </c>
      <c r="AV807" s="13" t="s">
        <v>83</v>
      </c>
      <c r="AW807" s="13" t="s">
        <v>31</v>
      </c>
      <c r="AX807" s="13" t="s">
        <v>75</v>
      </c>
      <c r="AY807" s="243" t="s">
        <v>158</v>
      </c>
    </row>
    <row r="808" s="14" customFormat="1">
      <c r="A808" s="14"/>
      <c r="B808" s="244"/>
      <c r="C808" s="245"/>
      <c r="D808" s="235" t="s">
        <v>170</v>
      </c>
      <c r="E808" s="246" t="s">
        <v>1</v>
      </c>
      <c r="F808" s="247" t="s">
        <v>540</v>
      </c>
      <c r="G808" s="245"/>
      <c r="H808" s="248">
        <v>65</v>
      </c>
      <c r="I808" s="249"/>
      <c r="J808" s="245"/>
      <c r="K808" s="245"/>
      <c r="L808" s="250"/>
      <c r="M808" s="251"/>
      <c r="N808" s="252"/>
      <c r="O808" s="252"/>
      <c r="P808" s="252"/>
      <c r="Q808" s="252"/>
      <c r="R808" s="252"/>
      <c r="S808" s="252"/>
      <c r="T808" s="253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4" t="s">
        <v>170</v>
      </c>
      <c r="AU808" s="254" t="s">
        <v>85</v>
      </c>
      <c r="AV808" s="14" t="s">
        <v>85</v>
      </c>
      <c r="AW808" s="14" t="s">
        <v>31</v>
      </c>
      <c r="AX808" s="14" t="s">
        <v>75</v>
      </c>
      <c r="AY808" s="254" t="s">
        <v>158</v>
      </c>
    </row>
    <row r="809" s="16" customFormat="1">
      <c r="A809" s="16"/>
      <c r="B809" s="280"/>
      <c r="C809" s="281"/>
      <c r="D809" s="235" t="s">
        <v>170</v>
      </c>
      <c r="E809" s="282" t="s">
        <v>1</v>
      </c>
      <c r="F809" s="283" t="s">
        <v>1278</v>
      </c>
      <c r="G809" s="281"/>
      <c r="H809" s="284">
        <v>65</v>
      </c>
      <c r="I809" s="285"/>
      <c r="J809" s="281"/>
      <c r="K809" s="281"/>
      <c r="L809" s="286"/>
      <c r="M809" s="287"/>
      <c r="N809" s="288"/>
      <c r="O809" s="288"/>
      <c r="P809" s="288"/>
      <c r="Q809" s="288"/>
      <c r="R809" s="288"/>
      <c r="S809" s="288"/>
      <c r="T809" s="289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T809" s="290" t="s">
        <v>170</v>
      </c>
      <c r="AU809" s="290" t="s">
        <v>85</v>
      </c>
      <c r="AV809" s="16" t="s">
        <v>177</v>
      </c>
      <c r="AW809" s="16" t="s">
        <v>31</v>
      </c>
      <c r="AX809" s="16" t="s">
        <v>75</v>
      </c>
      <c r="AY809" s="290" t="s">
        <v>158</v>
      </c>
    </row>
    <row r="810" s="13" customFormat="1">
      <c r="A810" s="13"/>
      <c r="B810" s="233"/>
      <c r="C810" s="234"/>
      <c r="D810" s="235" t="s">
        <v>170</v>
      </c>
      <c r="E810" s="236" t="s">
        <v>1</v>
      </c>
      <c r="F810" s="237" t="s">
        <v>1279</v>
      </c>
      <c r="G810" s="234"/>
      <c r="H810" s="236" t="s">
        <v>1</v>
      </c>
      <c r="I810" s="238"/>
      <c r="J810" s="234"/>
      <c r="K810" s="234"/>
      <c r="L810" s="239"/>
      <c r="M810" s="240"/>
      <c r="N810" s="241"/>
      <c r="O810" s="241"/>
      <c r="P810" s="241"/>
      <c r="Q810" s="241"/>
      <c r="R810" s="241"/>
      <c r="S810" s="241"/>
      <c r="T810" s="242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3" t="s">
        <v>170</v>
      </c>
      <c r="AU810" s="243" t="s">
        <v>85</v>
      </c>
      <c r="AV810" s="13" t="s">
        <v>83</v>
      </c>
      <c r="AW810" s="13" t="s">
        <v>31</v>
      </c>
      <c r="AX810" s="13" t="s">
        <v>75</v>
      </c>
      <c r="AY810" s="243" t="s">
        <v>158</v>
      </c>
    </row>
    <row r="811" s="14" customFormat="1">
      <c r="A811" s="14"/>
      <c r="B811" s="244"/>
      <c r="C811" s="245"/>
      <c r="D811" s="235" t="s">
        <v>170</v>
      </c>
      <c r="E811" s="246" t="s">
        <v>1</v>
      </c>
      <c r="F811" s="247" t="s">
        <v>430</v>
      </c>
      <c r="G811" s="245"/>
      <c r="H811" s="248">
        <v>101.69</v>
      </c>
      <c r="I811" s="249"/>
      <c r="J811" s="245"/>
      <c r="K811" s="245"/>
      <c r="L811" s="250"/>
      <c r="M811" s="251"/>
      <c r="N811" s="252"/>
      <c r="O811" s="252"/>
      <c r="P811" s="252"/>
      <c r="Q811" s="252"/>
      <c r="R811" s="252"/>
      <c r="S811" s="252"/>
      <c r="T811" s="253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4" t="s">
        <v>170</v>
      </c>
      <c r="AU811" s="254" t="s">
        <v>85</v>
      </c>
      <c r="AV811" s="14" t="s">
        <v>85</v>
      </c>
      <c r="AW811" s="14" t="s">
        <v>31</v>
      </c>
      <c r="AX811" s="14" t="s">
        <v>75</v>
      </c>
      <c r="AY811" s="254" t="s">
        <v>158</v>
      </c>
    </row>
    <row r="812" s="14" customFormat="1">
      <c r="A812" s="14"/>
      <c r="B812" s="244"/>
      <c r="C812" s="245"/>
      <c r="D812" s="235" t="s">
        <v>170</v>
      </c>
      <c r="E812" s="246" t="s">
        <v>1</v>
      </c>
      <c r="F812" s="247" t="s">
        <v>1280</v>
      </c>
      <c r="G812" s="245"/>
      <c r="H812" s="248">
        <v>-10</v>
      </c>
      <c r="I812" s="249"/>
      <c r="J812" s="245"/>
      <c r="K812" s="245"/>
      <c r="L812" s="250"/>
      <c r="M812" s="251"/>
      <c r="N812" s="252"/>
      <c r="O812" s="252"/>
      <c r="P812" s="252"/>
      <c r="Q812" s="252"/>
      <c r="R812" s="252"/>
      <c r="S812" s="252"/>
      <c r="T812" s="253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4" t="s">
        <v>170</v>
      </c>
      <c r="AU812" s="254" t="s">
        <v>85</v>
      </c>
      <c r="AV812" s="14" t="s">
        <v>85</v>
      </c>
      <c r="AW812" s="14" t="s">
        <v>31</v>
      </c>
      <c r="AX812" s="14" t="s">
        <v>75</v>
      </c>
      <c r="AY812" s="254" t="s">
        <v>158</v>
      </c>
    </row>
    <row r="813" s="14" customFormat="1">
      <c r="A813" s="14"/>
      <c r="B813" s="244"/>
      <c r="C813" s="245"/>
      <c r="D813" s="235" t="s">
        <v>170</v>
      </c>
      <c r="E813" s="246" t="s">
        <v>1</v>
      </c>
      <c r="F813" s="247" t="s">
        <v>432</v>
      </c>
      <c r="G813" s="245"/>
      <c r="H813" s="248">
        <v>6.2999999999999998</v>
      </c>
      <c r="I813" s="249"/>
      <c r="J813" s="245"/>
      <c r="K813" s="245"/>
      <c r="L813" s="250"/>
      <c r="M813" s="251"/>
      <c r="N813" s="252"/>
      <c r="O813" s="252"/>
      <c r="P813" s="252"/>
      <c r="Q813" s="252"/>
      <c r="R813" s="252"/>
      <c r="S813" s="252"/>
      <c r="T813" s="253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4" t="s">
        <v>170</v>
      </c>
      <c r="AU813" s="254" t="s">
        <v>85</v>
      </c>
      <c r="AV813" s="14" t="s">
        <v>85</v>
      </c>
      <c r="AW813" s="14" t="s">
        <v>31</v>
      </c>
      <c r="AX813" s="14" t="s">
        <v>75</v>
      </c>
      <c r="AY813" s="254" t="s">
        <v>158</v>
      </c>
    </row>
    <row r="814" s="14" customFormat="1">
      <c r="A814" s="14"/>
      <c r="B814" s="244"/>
      <c r="C814" s="245"/>
      <c r="D814" s="235" t="s">
        <v>170</v>
      </c>
      <c r="E814" s="246" t="s">
        <v>1</v>
      </c>
      <c r="F814" s="247" t="s">
        <v>433</v>
      </c>
      <c r="G814" s="245"/>
      <c r="H814" s="248">
        <v>4.5</v>
      </c>
      <c r="I814" s="249"/>
      <c r="J814" s="245"/>
      <c r="K814" s="245"/>
      <c r="L814" s="250"/>
      <c r="M814" s="251"/>
      <c r="N814" s="252"/>
      <c r="O814" s="252"/>
      <c r="P814" s="252"/>
      <c r="Q814" s="252"/>
      <c r="R814" s="252"/>
      <c r="S814" s="252"/>
      <c r="T814" s="253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4" t="s">
        <v>170</v>
      </c>
      <c r="AU814" s="254" t="s">
        <v>85</v>
      </c>
      <c r="AV814" s="14" t="s">
        <v>85</v>
      </c>
      <c r="AW814" s="14" t="s">
        <v>31</v>
      </c>
      <c r="AX814" s="14" t="s">
        <v>75</v>
      </c>
      <c r="AY814" s="254" t="s">
        <v>158</v>
      </c>
    </row>
    <row r="815" s="14" customFormat="1">
      <c r="A815" s="14"/>
      <c r="B815" s="244"/>
      <c r="C815" s="245"/>
      <c r="D815" s="235" t="s">
        <v>170</v>
      </c>
      <c r="E815" s="246" t="s">
        <v>1</v>
      </c>
      <c r="F815" s="247" t="s">
        <v>1281</v>
      </c>
      <c r="G815" s="245"/>
      <c r="H815" s="248">
        <v>5.5099999999999998</v>
      </c>
      <c r="I815" s="249"/>
      <c r="J815" s="245"/>
      <c r="K815" s="245"/>
      <c r="L815" s="250"/>
      <c r="M815" s="251"/>
      <c r="N815" s="252"/>
      <c r="O815" s="252"/>
      <c r="P815" s="252"/>
      <c r="Q815" s="252"/>
      <c r="R815" s="252"/>
      <c r="S815" s="252"/>
      <c r="T815" s="253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4" t="s">
        <v>170</v>
      </c>
      <c r="AU815" s="254" t="s">
        <v>85</v>
      </c>
      <c r="AV815" s="14" t="s">
        <v>85</v>
      </c>
      <c r="AW815" s="14" t="s">
        <v>31</v>
      </c>
      <c r="AX815" s="14" t="s">
        <v>75</v>
      </c>
      <c r="AY815" s="254" t="s">
        <v>158</v>
      </c>
    </row>
    <row r="816" s="16" customFormat="1">
      <c r="A816" s="16"/>
      <c r="B816" s="280"/>
      <c r="C816" s="281"/>
      <c r="D816" s="235" t="s">
        <v>170</v>
      </c>
      <c r="E816" s="282" t="s">
        <v>1</v>
      </c>
      <c r="F816" s="283" t="s">
        <v>1278</v>
      </c>
      <c r="G816" s="281"/>
      <c r="H816" s="284">
        <v>108</v>
      </c>
      <c r="I816" s="285"/>
      <c r="J816" s="281"/>
      <c r="K816" s="281"/>
      <c r="L816" s="286"/>
      <c r="M816" s="287"/>
      <c r="N816" s="288"/>
      <c r="O816" s="288"/>
      <c r="P816" s="288"/>
      <c r="Q816" s="288"/>
      <c r="R816" s="288"/>
      <c r="S816" s="288"/>
      <c r="T816" s="289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T816" s="290" t="s">
        <v>170</v>
      </c>
      <c r="AU816" s="290" t="s">
        <v>85</v>
      </c>
      <c r="AV816" s="16" t="s">
        <v>177</v>
      </c>
      <c r="AW816" s="16" t="s">
        <v>31</v>
      </c>
      <c r="AX816" s="16" t="s">
        <v>75</v>
      </c>
      <c r="AY816" s="290" t="s">
        <v>158</v>
      </c>
    </row>
    <row r="817" s="15" customFormat="1">
      <c r="A817" s="15"/>
      <c r="B817" s="255"/>
      <c r="C817" s="256"/>
      <c r="D817" s="235" t="s">
        <v>170</v>
      </c>
      <c r="E817" s="257" t="s">
        <v>1</v>
      </c>
      <c r="F817" s="258" t="s">
        <v>176</v>
      </c>
      <c r="G817" s="256"/>
      <c r="H817" s="259">
        <v>173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65" t="s">
        <v>170</v>
      </c>
      <c r="AU817" s="265" t="s">
        <v>85</v>
      </c>
      <c r="AV817" s="15" t="s">
        <v>164</v>
      </c>
      <c r="AW817" s="15" t="s">
        <v>31</v>
      </c>
      <c r="AX817" s="15" t="s">
        <v>83</v>
      </c>
      <c r="AY817" s="265" t="s">
        <v>158</v>
      </c>
    </row>
    <row r="818" s="12" customFormat="1" ht="22.8" customHeight="1">
      <c r="A818" s="12"/>
      <c r="B818" s="204"/>
      <c r="C818" s="205"/>
      <c r="D818" s="206" t="s">
        <v>74</v>
      </c>
      <c r="E818" s="218" t="s">
        <v>1282</v>
      </c>
      <c r="F818" s="218" t="s">
        <v>1283</v>
      </c>
      <c r="G818" s="205"/>
      <c r="H818" s="205"/>
      <c r="I818" s="208"/>
      <c r="J818" s="219">
        <f>BK818</f>
        <v>0</v>
      </c>
      <c r="K818" s="205"/>
      <c r="L818" s="210"/>
      <c r="M818" s="211"/>
      <c r="N818" s="212"/>
      <c r="O818" s="212"/>
      <c r="P818" s="213">
        <f>SUM(P819:P830)</f>
        <v>0</v>
      </c>
      <c r="Q818" s="212"/>
      <c r="R818" s="213">
        <f>SUM(R819:R830)</f>
        <v>0</v>
      </c>
      <c r="S818" s="212"/>
      <c r="T818" s="214">
        <f>SUM(T819:T830)</f>
        <v>0.75447999999999993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215" t="s">
        <v>85</v>
      </c>
      <c r="AT818" s="216" t="s">
        <v>74</v>
      </c>
      <c r="AU818" s="216" t="s">
        <v>83</v>
      </c>
      <c r="AY818" s="215" t="s">
        <v>158</v>
      </c>
      <c r="BK818" s="217">
        <f>SUM(BK819:BK830)</f>
        <v>0</v>
      </c>
    </row>
    <row r="819" s="2" customFormat="1" ht="24.15" customHeight="1">
      <c r="A819" s="39"/>
      <c r="B819" s="40"/>
      <c r="C819" s="220" t="s">
        <v>1284</v>
      </c>
      <c r="D819" s="220" t="s">
        <v>160</v>
      </c>
      <c r="E819" s="221" t="s">
        <v>1285</v>
      </c>
      <c r="F819" s="222" t="s">
        <v>1286</v>
      </c>
      <c r="G819" s="223" t="s">
        <v>225</v>
      </c>
      <c r="H819" s="224">
        <v>6</v>
      </c>
      <c r="I819" s="225"/>
      <c r="J819" s="224">
        <f>ROUND(I819*H819,2)</f>
        <v>0</v>
      </c>
      <c r="K819" s="226"/>
      <c r="L819" s="45"/>
      <c r="M819" s="227" t="s">
        <v>1</v>
      </c>
      <c r="N819" s="228" t="s">
        <v>40</v>
      </c>
      <c r="O819" s="92"/>
      <c r="P819" s="229">
        <f>O819*H819</f>
        <v>0</v>
      </c>
      <c r="Q819" s="229">
        <v>0</v>
      </c>
      <c r="R819" s="229">
        <f>Q819*H819</f>
        <v>0</v>
      </c>
      <c r="S819" s="229">
        <v>0.0025000000000000001</v>
      </c>
      <c r="T819" s="230">
        <f>S819*H819</f>
        <v>0.014999999999999999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1" t="s">
        <v>248</v>
      </c>
      <c r="AT819" s="231" t="s">
        <v>160</v>
      </c>
      <c r="AU819" s="231" t="s">
        <v>85</v>
      </c>
      <c r="AY819" s="18" t="s">
        <v>158</v>
      </c>
      <c r="BE819" s="232">
        <f>IF(N819="základní",J819,0)</f>
        <v>0</v>
      </c>
      <c r="BF819" s="232">
        <f>IF(N819="snížená",J819,0)</f>
        <v>0</v>
      </c>
      <c r="BG819" s="232">
        <f>IF(N819="zákl. přenesená",J819,0)</f>
        <v>0</v>
      </c>
      <c r="BH819" s="232">
        <f>IF(N819="sníž. přenesená",J819,0)</f>
        <v>0</v>
      </c>
      <c r="BI819" s="232">
        <f>IF(N819="nulová",J819,0)</f>
        <v>0</v>
      </c>
      <c r="BJ819" s="18" t="s">
        <v>83</v>
      </c>
      <c r="BK819" s="232">
        <f>ROUND(I819*H819,2)</f>
        <v>0</v>
      </c>
      <c r="BL819" s="18" t="s">
        <v>248</v>
      </c>
      <c r="BM819" s="231" t="s">
        <v>1287</v>
      </c>
    </row>
    <row r="820" s="13" customFormat="1">
      <c r="A820" s="13"/>
      <c r="B820" s="233"/>
      <c r="C820" s="234"/>
      <c r="D820" s="235" t="s">
        <v>170</v>
      </c>
      <c r="E820" s="236" t="s">
        <v>1</v>
      </c>
      <c r="F820" s="237" t="s">
        <v>1288</v>
      </c>
      <c r="G820" s="234"/>
      <c r="H820" s="236" t="s">
        <v>1</v>
      </c>
      <c r="I820" s="238"/>
      <c r="J820" s="234"/>
      <c r="K820" s="234"/>
      <c r="L820" s="239"/>
      <c r="M820" s="240"/>
      <c r="N820" s="241"/>
      <c r="O820" s="241"/>
      <c r="P820" s="241"/>
      <c r="Q820" s="241"/>
      <c r="R820" s="241"/>
      <c r="S820" s="241"/>
      <c r="T820" s="24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3" t="s">
        <v>170</v>
      </c>
      <c r="AU820" s="243" t="s">
        <v>85</v>
      </c>
      <c r="AV820" s="13" t="s">
        <v>83</v>
      </c>
      <c r="AW820" s="13" t="s">
        <v>31</v>
      </c>
      <c r="AX820" s="13" t="s">
        <v>75</v>
      </c>
      <c r="AY820" s="243" t="s">
        <v>158</v>
      </c>
    </row>
    <row r="821" s="14" customFormat="1">
      <c r="A821" s="14"/>
      <c r="B821" s="244"/>
      <c r="C821" s="245"/>
      <c r="D821" s="235" t="s">
        <v>170</v>
      </c>
      <c r="E821" s="246" t="s">
        <v>1</v>
      </c>
      <c r="F821" s="247" t="s">
        <v>1289</v>
      </c>
      <c r="G821" s="245"/>
      <c r="H821" s="248">
        <v>6</v>
      </c>
      <c r="I821" s="249"/>
      <c r="J821" s="245"/>
      <c r="K821" s="245"/>
      <c r="L821" s="250"/>
      <c r="M821" s="251"/>
      <c r="N821" s="252"/>
      <c r="O821" s="252"/>
      <c r="P821" s="252"/>
      <c r="Q821" s="252"/>
      <c r="R821" s="252"/>
      <c r="S821" s="252"/>
      <c r="T821" s="253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4" t="s">
        <v>170</v>
      </c>
      <c r="AU821" s="254" t="s">
        <v>85</v>
      </c>
      <c r="AV821" s="14" t="s">
        <v>85</v>
      </c>
      <c r="AW821" s="14" t="s">
        <v>31</v>
      </c>
      <c r="AX821" s="14" t="s">
        <v>83</v>
      </c>
      <c r="AY821" s="254" t="s">
        <v>158</v>
      </c>
    </row>
    <row r="822" s="2" customFormat="1" ht="16.5" customHeight="1">
      <c r="A822" s="39"/>
      <c r="B822" s="40"/>
      <c r="C822" s="220" t="s">
        <v>1290</v>
      </c>
      <c r="D822" s="220" t="s">
        <v>160</v>
      </c>
      <c r="E822" s="221" t="s">
        <v>1291</v>
      </c>
      <c r="F822" s="222" t="s">
        <v>1292</v>
      </c>
      <c r="G822" s="223" t="s">
        <v>274</v>
      </c>
      <c r="H822" s="224">
        <v>22</v>
      </c>
      <c r="I822" s="225"/>
      <c r="J822" s="224">
        <f>ROUND(I822*H822,2)</f>
        <v>0</v>
      </c>
      <c r="K822" s="226"/>
      <c r="L822" s="45"/>
      <c r="M822" s="227" t="s">
        <v>1</v>
      </c>
      <c r="N822" s="228" t="s">
        <v>40</v>
      </c>
      <c r="O822" s="92"/>
      <c r="P822" s="229">
        <f>O822*H822</f>
        <v>0</v>
      </c>
      <c r="Q822" s="229">
        <v>0</v>
      </c>
      <c r="R822" s="229">
        <f>Q822*H822</f>
        <v>0</v>
      </c>
      <c r="S822" s="229">
        <v>0.014999999999999999</v>
      </c>
      <c r="T822" s="230">
        <f>S822*H822</f>
        <v>0.32999999999999996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31" t="s">
        <v>248</v>
      </c>
      <c r="AT822" s="231" t="s">
        <v>160</v>
      </c>
      <c r="AU822" s="231" t="s">
        <v>85</v>
      </c>
      <c r="AY822" s="18" t="s">
        <v>158</v>
      </c>
      <c r="BE822" s="232">
        <f>IF(N822="základní",J822,0)</f>
        <v>0</v>
      </c>
      <c r="BF822" s="232">
        <f>IF(N822="snížená",J822,0)</f>
        <v>0</v>
      </c>
      <c r="BG822" s="232">
        <f>IF(N822="zákl. přenesená",J822,0)</f>
        <v>0</v>
      </c>
      <c r="BH822" s="232">
        <f>IF(N822="sníž. přenesená",J822,0)</f>
        <v>0</v>
      </c>
      <c r="BI822" s="232">
        <f>IF(N822="nulová",J822,0)</f>
        <v>0</v>
      </c>
      <c r="BJ822" s="18" t="s">
        <v>83</v>
      </c>
      <c r="BK822" s="232">
        <f>ROUND(I822*H822,2)</f>
        <v>0</v>
      </c>
      <c r="BL822" s="18" t="s">
        <v>248</v>
      </c>
      <c r="BM822" s="231" t="s">
        <v>1293</v>
      </c>
    </row>
    <row r="823" s="2" customFormat="1" ht="16.5" customHeight="1">
      <c r="A823" s="39"/>
      <c r="B823" s="40"/>
      <c r="C823" s="220" t="s">
        <v>1294</v>
      </c>
      <c r="D823" s="220" t="s">
        <v>160</v>
      </c>
      <c r="E823" s="221" t="s">
        <v>1295</v>
      </c>
      <c r="F823" s="222" t="s">
        <v>1296</v>
      </c>
      <c r="G823" s="223" t="s">
        <v>225</v>
      </c>
      <c r="H823" s="224">
        <v>54</v>
      </c>
      <c r="I823" s="225"/>
      <c r="J823" s="224">
        <f>ROUND(I823*H823,2)</f>
        <v>0</v>
      </c>
      <c r="K823" s="226"/>
      <c r="L823" s="45"/>
      <c r="M823" s="227" t="s">
        <v>1</v>
      </c>
      <c r="N823" s="228" t="s">
        <v>40</v>
      </c>
      <c r="O823" s="92"/>
      <c r="P823" s="229">
        <f>O823*H823</f>
        <v>0</v>
      </c>
      <c r="Q823" s="229">
        <v>0</v>
      </c>
      <c r="R823" s="229">
        <f>Q823*H823</f>
        <v>0</v>
      </c>
      <c r="S823" s="229">
        <v>0.00594</v>
      </c>
      <c r="T823" s="230">
        <f>S823*H823</f>
        <v>0.32075999999999999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31" t="s">
        <v>248</v>
      </c>
      <c r="AT823" s="231" t="s">
        <v>160</v>
      </c>
      <c r="AU823" s="231" t="s">
        <v>85</v>
      </c>
      <c r="AY823" s="18" t="s">
        <v>158</v>
      </c>
      <c r="BE823" s="232">
        <f>IF(N823="základní",J823,0)</f>
        <v>0</v>
      </c>
      <c r="BF823" s="232">
        <f>IF(N823="snížená",J823,0)</f>
        <v>0</v>
      </c>
      <c r="BG823" s="232">
        <f>IF(N823="zákl. přenesená",J823,0)</f>
        <v>0</v>
      </c>
      <c r="BH823" s="232">
        <f>IF(N823="sníž. přenesená",J823,0)</f>
        <v>0</v>
      </c>
      <c r="BI823" s="232">
        <f>IF(N823="nulová",J823,0)</f>
        <v>0</v>
      </c>
      <c r="BJ823" s="18" t="s">
        <v>83</v>
      </c>
      <c r="BK823" s="232">
        <f>ROUND(I823*H823,2)</f>
        <v>0</v>
      </c>
      <c r="BL823" s="18" t="s">
        <v>248</v>
      </c>
      <c r="BM823" s="231" t="s">
        <v>1297</v>
      </c>
    </row>
    <row r="824" s="13" customFormat="1">
      <c r="A824" s="13"/>
      <c r="B824" s="233"/>
      <c r="C824" s="234"/>
      <c r="D824" s="235" t="s">
        <v>170</v>
      </c>
      <c r="E824" s="236" t="s">
        <v>1</v>
      </c>
      <c r="F824" s="237" t="s">
        <v>1298</v>
      </c>
      <c r="G824" s="234"/>
      <c r="H824" s="236" t="s">
        <v>1</v>
      </c>
      <c r="I824" s="238"/>
      <c r="J824" s="234"/>
      <c r="K824" s="234"/>
      <c r="L824" s="239"/>
      <c r="M824" s="240"/>
      <c r="N824" s="241"/>
      <c r="O824" s="241"/>
      <c r="P824" s="241"/>
      <c r="Q824" s="241"/>
      <c r="R824" s="241"/>
      <c r="S824" s="241"/>
      <c r="T824" s="24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3" t="s">
        <v>170</v>
      </c>
      <c r="AU824" s="243" t="s">
        <v>85</v>
      </c>
      <c r="AV824" s="13" t="s">
        <v>83</v>
      </c>
      <c r="AW824" s="13" t="s">
        <v>31</v>
      </c>
      <c r="AX824" s="13" t="s">
        <v>75</v>
      </c>
      <c r="AY824" s="243" t="s">
        <v>158</v>
      </c>
    </row>
    <row r="825" s="13" customFormat="1">
      <c r="A825" s="13"/>
      <c r="B825" s="233"/>
      <c r="C825" s="234"/>
      <c r="D825" s="235" t="s">
        <v>170</v>
      </c>
      <c r="E825" s="236" t="s">
        <v>1</v>
      </c>
      <c r="F825" s="237" t="s">
        <v>1299</v>
      </c>
      <c r="G825" s="234"/>
      <c r="H825" s="236" t="s">
        <v>1</v>
      </c>
      <c r="I825" s="238"/>
      <c r="J825" s="234"/>
      <c r="K825" s="234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170</v>
      </c>
      <c r="AU825" s="243" t="s">
        <v>85</v>
      </c>
      <c r="AV825" s="13" t="s">
        <v>83</v>
      </c>
      <c r="AW825" s="13" t="s">
        <v>31</v>
      </c>
      <c r="AX825" s="13" t="s">
        <v>75</v>
      </c>
      <c r="AY825" s="243" t="s">
        <v>158</v>
      </c>
    </row>
    <row r="826" s="14" customFormat="1">
      <c r="A826" s="14"/>
      <c r="B826" s="244"/>
      <c r="C826" s="245"/>
      <c r="D826" s="235" t="s">
        <v>170</v>
      </c>
      <c r="E826" s="246" t="s">
        <v>1</v>
      </c>
      <c r="F826" s="247" t="s">
        <v>1300</v>
      </c>
      <c r="G826" s="245"/>
      <c r="H826" s="248">
        <v>54</v>
      </c>
      <c r="I826" s="249"/>
      <c r="J826" s="245"/>
      <c r="K826" s="245"/>
      <c r="L826" s="250"/>
      <c r="M826" s="251"/>
      <c r="N826" s="252"/>
      <c r="O826" s="252"/>
      <c r="P826" s="252"/>
      <c r="Q826" s="252"/>
      <c r="R826" s="252"/>
      <c r="S826" s="252"/>
      <c r="T826" s="253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4" t="s">
        <v>170</v>
      </c>
      <c r="AU826" s="254" t="s">
        <v>85</v>
      </c>
      <c r="AV826" s="14" t="s">
        <v>85</v>
      </c>
      <c r="AW826" s="14" t="s">
        <v>31</v>
      </c>
      <c r="AX826" s="14" t="s">
        <v>83</v>
      </c>
      <c r="AY826" s="254" t="s">
        <v>158</v>
      </c>
    </row>
    <row r="827" s="2" customFormat="1" ht="16.5" customHeight="1">
      <c r="A827" s="39"/>
      <c r="B827" s="40"/>
      <c r="C827" s="220" t="s">
        <v>1301</v>
      </c>
      <c r="D827" s="220" t="s">
        <v>160</v>
      </c>
      <c r="E827" s="221" t="s">
        <v>1302</v>
      </c>
      <c r="F827" s="222" t="s">
        <v>1303</v>
      </c>
      <c r="G827" s="223" t="s">
        <v>274</v>
      </c>
      <c r="H827" s="224">
        <v>22</v>
      </c>
      <c r="I827" s="225"/>
      <c r="J827" s="224">
        <f>ROUND(I827*H827,2)</f>
        <v>0</v>
      </c>
      <c r="K827" s="226"/>
      <c r="L827" s="45"/>
      <c r="M827" s="227" t="s">
        <v>1</v>
      </c>
      <c r="N827" s="228" t="s">
        <v>40</v>
      </c>
      <c r="O827" s="92"/>
      <c r="P827" s="229">
        <f>O827*H827</f>
        <v>0</v>
      </c>
      <c r="Q827" s="229">
        <v>0</v>
      </c>
      <c r="R827" s="229">
        <f>Q827*H827</f>
        <v>0</v>
      </c>
      <c r="S827" s="229">
        <v>0.0025999999999999999</v>
      </c>
      <c r="T827" s="230">
        <f>S827*H827</f>
        <v>0.057200000000000001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1" t="s">
        <v>248</v>
      </c>
      <c r="AT827" s="231" t="s">
        <v>160</v>
      </c>
      <c r="AU827" s="231" t="s">
        <v>85</v>
      </c>
      <c r="AY827" s="18" t="s">
        <v>158</v>
      </c>
      <c r="BE827" s="232">
        <f>IF(N827="základní",J827,0)</f>
        <v>0</v>
      </c>
      <c r="BF827" s="232">
        <f>IF(N827="snížená",J827,0)</f>
        <v>0</v>
      </c>
      <c r="BG827" s="232">
        <f>IF(N827="zákl. přenesená",J827,0)</f>
        <v>0</v>
      </c>
      <c r="BH827" s="232">
        <f>IF(N827="sníž. přenesená",J827,0)</f>
        <v>0</v>
      </c>
      <c r="BI827" s="232">
        <f>IF(N827="nulová",J827,0)</f>
        <v>0</v>
      </c>
      <c r="BJ827" s="18" t="s">
        <v>83</v>
      </c>
      <c r="BK827" s="232">
        <f>ROUND(I827*H827,2)</f>
        <v>0</v>
      </c>
      <c r="BL827" s="18" t="s">
        <v>248</v>
      </c>
      <c r="BM827" s="231" t="s">
        <v>1304</v>
      </c>
    </row>
    <row r="828" s="14" customFormat="1">
      <c r="A828" s="14"/>
      <c r="B828" s="244"/>
      <c r="C828" s="245"/>
      <c r="D828" s="235" t="s">
        <v>170</v>
      </c>
      <c r="E828" s="246" t="s">
        <v>1</v>
      </c>
      <c r="F828" s="247" t="s">
        <v>1305</v>
      </c>
      <c r="G828" s="245"/>
      <c r="H828" s="248">
        <v>22</v>
      </c>
      <c r="I828" s="249"/>
      <c r="J828" s="245"/>
      <c r="K828" s="245"/>
      <c r="L828" s="250"/>
      <c r="M828" s="251"/>
      <c r="N828" s="252"/>
      <c r="O828" s="252"/>
      <c r="P828" s="252"/>
      <c r="Q828" s="252"/>
      <c r="R828" s="252"/>
      <c r="S828" s="252"/>
      <c r="T828" s="253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4" t="s">
        <v>170</v>
      </c>
      <c r="AU828" s="254" t="s">
        <v>85</v>
      </c>
      <c r="AV828" s="14" t="s">
        <v>85</v>
      </c>
      <c r="AW828" s="14" t="s">
        <v>31</v>
      </c>
      <c r="AX828" s="14" t="s">
        <v>83</v>
      </c>
      <c r="AY828" s="254" t="s">
        <v>158</v>
      </c>
    </row>
    <row r="829" s="2" customFormat="1" ht="16.5" customHeight="1">
      <c r="A829" s="39"/>
      <c r="B829" s="40"/>
      <c r="C829" s="220" t="s">
        <v>1306</v>
      </c>
      <c r="D829" s="220" t="s">
        <v>160</v>
      </c>
      <c r="E829" s="221" t="s">
        <v>1307</v>
      </c>
      <c r="F829" s="222" t="s">
        <v>1308</v>
      </c>
      <c r="G829" s="223" t="s">
        <v>274</v>
      </c>
      <c r="H829" s="224">
        <v>8</v>
      </c>
      <c r="I829" s="225"/>
      <c r="J829" s="224">
        <f>ROUND(I829*H829,2)</f>
        <v>0</v>
      </c>
      <c r="K829" s="226"/>
      <c r="L829" s="45"/>
      <c r="M829" s="227" t="s">
        <v>1</v>
      </c>
      <c r="N829" s="228" t="s">
        <v>40</v>
      </c>
      <c r="O829" s="92"/>
      <c r="P829" s="229">
        <f>O829*H829</f>
        <v>0</v>
      </c>
      <c r="Q829" s="229">
        <v>0</v>
      </c>
      <c r="R829" s="229">
        <f>Q829*H829</f>
        <v>0</v>
      </c>
      <c r="S829" s="229">
        <v>0.0039399999999999999</v>
      </c>
      <c r="T829" s="230">
        <f>S829*H829</f>
        <v>0.031519999999999999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31" t="s">
        <v>248</v>
      </c>
      <c r="AT829" s="231" t="s">
        <v>160</v>
      </c>
      <c r="AU829" s="231" t="s">
        <v>85</v>
      </c>
      <c r="AY829" s="18" t="s">
        <v>158</v>
      </c>
      <c r="BE829" s="232">
        <f>IF(N829="základní",J829,0)</f>
        <v>0</v>
      </c>
      <c r="BF829" s="232">
        <f>IF(N829="snížená",J829,0)</f>
        <v>0</v>
      </c>
      <c r="BG829" s="232">
        <f>IF(N829="zákl. přenesená",J829,0)</f>
        <v>0</v>
      </c>
      <c r="BH829" s="232">
        <f>IF(N829="sníž. přenesená",J829,0)</f>
        <v>0</v>
      </c>
      <c r="BI829" s="232">
        <f>IF(N829="nulová",J829,0)</f>
        <v>0</v>
      </c>
      <c r="BJ829" s="18" t="s">
        <v>83</v>
      </c>
      <c r="BK829" s="232">
        <f>ROUND(I829*H829,2)</f>
        <v>0</v>
      </c>
      <c r="BL829" s="18" t="s">
        <v>248</v>
      </c>
      <c r="BM829" s="231" t="s">
        <v>1309</v>
      </c>
    </row>
    <row r="830" s="14" customFormat="1">
      <c r="A830" s="14"/>
      <c r="B830" s="244"/>
      <c r="C830" s="245"/>
      <c r="D830" s="235" t="s">
        <v>170</v>
      </c>
      <c r="E830" s="246" t="s">
        <v>1</v>
      </c>
      <c r="F830" s="247" t="s">
        <v>1310</v>
      </c>
      <c r="G830" s="245"/>
      <c r="H830" s="248">
        <v>8</v>
      </c>
      <c r="I830" s="249"/>
      <c r="J830" s="245"/>
      <c r="K830" s="245"/>
      <c r="L830" s="250"/>
      <c r="M830" s="251"/>
      <c r="N830" s="252"/>
      <c r="O830" s="252"/>
      <c r="P830" s="252"/>
      <c r="Q830" s="252"/>
      <c r="R830" s="252"/>
      <c r="S830" s="252"/>
      <c r="T830" s="253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4" t="s">
        <v>170</v>
      </c>
      <c r="AU830" s="254" t="s">
        <v>85</v>
      </c>
      <c r="AV830" s="14" t="s">
        <v>85</v>
      </c>
      <c r="AW830" s="14" t="s">
        <v>31</v>
      </c>
      <c r="AX830" s="14" t="s">
        <v>83</v>
      </c>
      <c r="AY830" s="254" t="s">
        <v>158</v>
      </c>
    </row>
    <row r="831" s="12" customFormat="1" ht="22.8" customHeight="1">
      <c r="A831" s="12"/>
      <c r="B831" s="204"/>
      <c r="C831" s="205"/>
      <c r="D831" s="206" t="s">
        <v>74</v>
      </c>
      <c r="E831" s="218" t="s">
        <v>1311</v>
      </c>
      <c r="F831" s="218" t="s">
        <v>1312</v>
      </c>
      <c r="G831" s="205"/>
      <c r="H831" s="205"/>
      <c r="I831" s="208"/>
      <c r="J831" s="219">
        <f>BK831</f>
        <v>0</v>
      </c>
      <c r="K831" s="205"/>
      <c r="L831" s="210"/>
      <c r="M831" s="211"/>
      <c r="N831" s="212"/>
      <c r="O831" s="212"/>
      <c r="P831" s="213">
        <f>SUM(P832:P847)</f>
        <v>0</v>
      </c>
      <c r="Q831" s="212"/>
      <c r="R831" s="213">
        <f>SUM(R832:R847)</f>
        <v>0</v>
      </c>
      <c r="S831" s="212"/>
      <c r="T831" s="214">
        <f>SUM(T832:T847)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215" t="s">
        <v>85</v>
      </c>
      <c r="AT831" s="216" t="s">
        <v>74</v>
      </c>
      <c r="AU831" s="216" t="s">
        <v>83</v>
      </c>
      <c r="AY831" s="215" t="s">
        <v>158</v>
      </c>
      <c r="BK831" s="217">
        <f>SUM(BK832:BK847)</f>
        <v>0</v>
      </c>
    </row>
    <row r="832" s="2" customFormat="1" ht="37.8" customHeight="1">
      <c r="A832" s="39"/>
      <c r="B832" s="40"/>
      <c r="C832" s="220" t="s">
        <v>1313</v>
      </c>
      <c r="D832" s="220" t="s">
        <v>160</v>
      </c>
      <c r="E832" s="221" t="s">
        <v>1314</v>
      </c>
      <c r="F832" s="222" t="s">
        <v>1315</v>
      </c>
      <c r="G832" s="223" t="s">
        <v>357</v>
      </c>
      <c r="H832" s="224">
        <v>2</v>
      </c>
      <c r="I832" s="225"/>
      <c r="J832" s="224">
        <f>ROUND(I832*H832,2)</f>
        <v>0</v>
      </c>
      <c r="K832" s="226"/>
      <c r="L832" s="45"/>
      <c r="M832" s="227" t="s">
        <v>1</v>
      </c>
      <c r="N832" s="228" t="s">
        <v>40</v>
      </c>
      <c r="O832" s="92"/>
      <c r="P832" s="229">
        <f>O832*H832</f>
        <v>0</v>
      </c>
      <c r="Q832" s="229">
        <v>0</v>
      </c>
      <c r="R832" s="229">
        <f>Q832*H832</f>
        <v>0</v>
      </c>
      <c r="S832" s="229">
        <v>0</v>
      </c>
      <c r="T832" s="230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31" t="s">
        <v>248</v>
      </c>
      <c r="AT832" s="231" t="s">
        <v>160</v>
      </c>
      <c r="AU832" s="231" t="s">
        <v>85</v>
      </c>
      <c r="AY832" s="18" t="s">
        <v>158</v>
      </c>
      <c r="BE832" s="232">
        <f>IF(N832="základní",J832,0)</f>
        <v>0</v>
      </c>
      <c r="BF832" s="232">
        <f>IF(N832="snížená",J832,0)</f>
        <v>0</v>
      </c>
      <c r="BG832" s="232">
        <f>IF(N832="zákl. přenesená",J832,0)</f>
        <v>0</v>
      </c>
      <c r="BH832" s="232">
        <f>IF(N832="sníž. přenesená",J832,0)</f>
        <v>0</v>
      </c>
      <c r="BI832" s="232">
        <f>IF(N832="nulová",J832,0)</f>
        <v>0</v>
      </c>
      <c r="BJ832" s="18" t="s">
        <v>83</v>
      </c>
      <c r="BK832" s="232">
        <f>ROUND(I832*H832,2)</f>
        <v>0</v>
      </c>
      <c r="BL832" s="18" t="s">
        <v>248</v>
      </c>
      <c r="BM832" s="231" t="s">
        <v>1316</v>
      </c>
    </row>
    <row r="833" s="2" customFormat="1">
      <c r="A833" s="39"/>
      <c r="B833" s="40"/>
      <c r="C833" s="41"/>
      <c r="D833" s="235" t="s">
        <v>816</v>
      </c>
      <c r="E833" s="41"/>
      <c r="F833" s="276" t="s">
        <v>1317</v>
      </c>
      <c r="G833" s="41"/>
      <c r="H833" s="41"/>
      <c r="I833" s="277"/>
      <c r="J833" s="41"/>
      <c r="K833" s="41"/>
      <c r="L833" s="45"/>
      <c r="M833" s="278"/>
      <c r="N833" s="279"/>
      <c r="O833" s="92"/>
      <c r="P833" s="92"/>
      <c r="Q833" s="92"/>
      <c r="R833" s="92"/>
      <c r="S833" s="92"/>
      <c r="T833" s="93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T833" s="18" t="s">
        <v>816</v>
      </c>
      <c r="AU833" s="18" t="s">
        <v>85</v>
      </c>
    </row>
    <row r="834" s="13" customFormat="1">
      <c r="A834" s="13"/>
      <c r="B834" s="233"/>
      <c r="C834" s="234"/>
      <c r="D834" s="235" t="s">
        <v>170</v>
      </c>
      <c r="E834" s="236" t="s">
        <v>1</v>
      </c>
      <c r="F834" s="237" t="s">
        <v>1318</v>
      </c>
      <c r="G834" s="234"/>
      <c r="H834" s="236" t="s">
        <v>1</v>
      </c>
      <c r="I834" s="238"/>
      <c r="J834" s="234"/>
      <c r="K834" s="234"/>
      <c r="L834" s="239"/>
      <c r="M834" s="240"/>
      <c r="N834" s="241"/>
      <c r="O834" s="241"/>
      <c r="P834" s="241"/>
      <c r="Q834" s="241"/>
      <c r="R834" s="241"/>
      <c r="S834" s="241"/>
      <c r="T834" s="24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3" t="s">
        <v>170</v>
      </c>
      <c r="AU834" s="243" t="s">
        <v>85</v>
      </c>
      <c r="AV834" s="13" t="s">
        <v>83</v>
      </c>
      <c r="AW834" s="13" t="s">
        <v>31</v>
      </c>
      <c r="AX834" s="13" t="s">
        <v>75</v>
      </c>
      <c r="AY834" s="243" t="s">
        <v>158</v>
      </c>
    </row>
    <row r="835" s="14" customFormat="1">
      <c r="A835" s="14"/>
      <c r="B835" s="244"/>
      <c r="C835" s="245"/>
      <c r="D835" s="235" t="s">
        <v>170</v>
      </c>
      <c r="E835" s="246" t="s">
        <v>1</v>
      </c>
      <c r="F835" s="247" t="s">
        <v>85</v>
      </c>
      <c r="G835" s="245"/>
      <c r="H835" s="248">
        <v>2</v>
      </c>
      <c r="I835" s="249"/>
      <c r="J835" s="245"/>
      <c r="K835" s="245"/>
      <c r="L835" s="250"/>
      <c r="M835" s="251"/>
      <c r="N835" s="252"/>
      <c r="O835" s="252"/>
      <c r="P835" s="252"/>
      <c r="Q835" s="252"/>
      <c r="R835" s="252"/>
      <c r="S835" s="252"/>
      <c r="T835" s="253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4" t="s">
        <v>170</v>
      </c>
      <c r="AU835" s="254" t="s">
        <v>85</v>
      </c>
      <c r="AV835" s="14" t="s">
        <v>85</v>
      </c>
      <c r="AW835" s="14" t="s">
        <v>31</v>
      </c>
      <c r="AX835" s="14" t="s">
        <v>83</v>
      </c>
      <c r="AY835" s="254" t="s">
        <v>158</v>
      </c>
    </row>
    <row r="836" s="2" customFormat="1" ht="44.25" customHeight="1">
      <c r="A836" s="39"/>
      <c r="B836" s="40"/>
      <c r="C836" s="220" t="s">
        <v>1319</v>
      </c>
      <c r="D836" s="220" t="s">
        <v>160</v>
      </c>
      <c r="E836" s="221" t="s">
        <v>1320</v>
      </c>
      <c r="F836" s="222" t="s">
        <v>1321</v>
      </c>
      <c r="G836" s="223" t="s">
        <v>357</v>
      </c>
      <c r="H836" s="224">
        <v>1</v>
      </c>
      <c r="I836" s="225"/>
      <c r="J836" s="224">
        <f>ROUND(I836*H836,2)</f>
        <v>0</v>
      </c>
      <c r="K836" s="226"/>
      <c r="L836" s="45"/>
      <c r="M836" s="227" t="s">
        <v>1</v>
      </c>
      <c r="N836" s="228" t="s">
        <v>40</v>
      </c>
      <c r="O836" s="92"/>
      <c r="P836" s="229">
        <f>O836*H836</f>
        <v>0</v>
      </c>
      <c r="Q836" s="229">
        <v>0</v>
      </c>
      <c r="R836" s="229">
        <f>Q836*H836</f>
        <v>0</v>
      </c>
      <c r="S836" s="229">
        <v>0</v>
      </c>
      <c r="T836" s="230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1" t="s">
        <v>248</v>
      </c>
      <c r="AT836" s="231" t="s">
        <v>160</v>
      </c>
      <c r="AU836" s="231" t="s">
        <v>85</v>
      </c>
      <c r="AY836" s="18" t="s">
        <v>158</v>
      </c>
      <c r="BE836" s="232">
        <f>IF(N836="základní",J836,0)</f>
        <v>0</v>
      </c>
      <c r="BF836" s="232">
        <f>IF(N836="snížená",J836,0)</f>
        <v>0</v>
      </c>
      <c r="BG836" s="232">
        <f>IF(N836="zákl. přenesená",J836,0)</f>
        <v>0</v>
      </c>
      <c r="BH836" s="232">
        <f>IF(N836="sníž. přenesená",J836,0)</f>
        <v>0</v>
      </c>
      <c r="BI836" s="232">
        <f>IF(N836="nulová",J836,0)</f>
        <v>0</v>
      </c>
      <c r="BJ836" s="18" t="s">
        <v>83</v>
      </c>
      <c r="BK836" s="232">
        <f>ROUND(I836*H836,2)</f>
        <v>0</v>
      </c>
      <c r="BL836" s="18" t="s">
        <v>248</v>
      </c>
      <c r="BM836" s="231" t="s">
        <v>1322</v>
      </c>
    </row>
    <row r="837" s="2" customFormat="1">
      <c r="A837" s="39"/>
      <c r="B837" s="40"/>
      <c r="C837" s="41"/>
      <c r="D837" s="235" t="s">
        <v>816</v>
      </c>
      <c r="E837" s="41"/>
      <c r="F837" s="276" t="s">
        <v>1323</v>
      </c>
      <c r="G837" s="41"/>
      <c r="H837" s="41"/>
      <c r="I837" s="277"/>
      <c r="J837" s="41"/>
      <c r="K837" s="41"/>
      <c r="L837" s="45"/>
      <c r="M837" s="278"/>
      <c r="N837" s="279"/>
      <c r="O837" s="92"/>
      <c r="P837" s="92"/>
      <c r="Q837" s="92"/>
      <c r="R837" s="92"/>
      <c r="S837" s="92"/>
      <c r="T837" s="93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816</v>
      </c>
      <c r="AU837" s="18" t="s">
        <v>85</v>
      </c>
    </row>
    <row r="838" s="13" customFormat="1">
      <c r="A838" s="13"/>
      <c r="B838" s="233"/>
      <c r="C838" s="234"/>
      <c r="D838" s="235" t="s">
        <v>170</v>
      </c>
      <c r="E838" s="236" t="s">
        <v>1</v>
      </c>
      <c r="F838" s="237" t="s">
        <v>1318</v>
      </c>
      <c r="G838" s="234"/>
      <c r="H838" s="236" t="s">
        <v>1</v>
      </c>
      <c r="I838" s="238"/>
      <c r="J838" s="234"/>
      <c r="K838" s="234"/>
      <c r="L838" s="239"/>
      <c r="M838" s="240"/>
      <c r="N838" s="241"/>
      <c r="O838" s="241"/>
      <c r="P838" s="241"/>
      <c r="Q838" s="241"/>
      <c r="R838" s="241"/>
      <c r="S838" s="241"/>
      <c r="T838" s="242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3" t="s">
        <v>170</v>
      </c>
      <c r="AU838" s="243" t="s">
        <v>85</v>
      </c>
      <c r="AV838" s="13" t="s">
        <v>83</v>
      </c>
      <c r="AW838" s="13" t="s">
        <v>31</v>
      </c>
      <c r="AX838" s="13" t="s">
        <v>75</v>
      </c>
      <c r="AY838" s="243" t="s">
        <v>158</v>
      </c>
    </row>
    <row r="839" s="14" customFormat="1">
      <c r="A839" s="14"/>
      <c r="B839" s="244"/>
      <c r="C839" s="245"/>
      <c r="D839" s="235" t="s">
        <v>170</v>
      </c>
      <c r="E839" s="246" t="s">
        <v>1</v>
      </c>
      <c r="F839" s="247" t="s">
        <v>83</v>
      </c>
      <c r="G839" s="245"/>
      <c r="H839" s="248">
        <v>1</v>
      </c>
      <c r="I839" s="249"/>
      <c r="J839" s="245"/>
      <c r="K839" s="245"/>
      <c r="L839" s="250"/>
      <c r="M839" s="251"/>
      <c r="N839" s="252"/>
      <c r="O839" s="252"/>
      <c r="P839" s="252"/>
      <c r="Q839" s="252"/>
      <c r="R839" s="252"/>
      <c r="S839" s="252"/>
      <c r="T839" s="253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4" t="s">
        <v>170</v>
      </c>
      <c r="AU839" s="254" t="s">
        <v>85</v>
      </c>
      <c r="AV839" s="14" t="s">
        <v>85</v>
      </c>
      <c r="AW839" s="14" t="s">
        <v>31</v>
      </c>
      <c r="AX839" s="14" t="s">
        <v>83</v>
      </c>
      <c r="AY839" s="254" t="s">
        <v>158</v>
      </c>
    </row>
    <row r="840" s="2" customFormat="1" ht="37.8" customHeight="1">
      <c r="A840" s="39"/>
      <c r="B840" s="40"/>
      <c r="C840" s="220" t="s">
        <v>1324</v>
      </c>
      <c r="D840" s="220" t="s">
        <v>160</v>
      </c>
      <c r="E840" s="221" t="s">
        <v>1325</v>
      </c>
      <c r="F840" s="222" t="s">
        <v>1326</v>
      </c>
      <c r="G840" s="223" t="s">
        <v>357</v>
      </c>
      <c r="H840" s="224">
        <v>1</v>
      </c>
      <c r="I840" s="225"/>
      <c r="J840" s="224">
        <f>ROUND(I840*H840,2)</f>
        <v>0</v>
      </c>
      <c r="K840" s="226"/>
      <c r="L840" s="45"/>
      <c r="M840" s="227" t="s">
        <v>1</v>
      </c>
      <c r="N840" s="228" t="s">
        <v>40</v>
      </c>
      <c r="O840" s="92"/>
      <c r="P840" s="229">
        <f>O840*H840</f>
        <v>0</v>
      </c>
      <c r="Q840" s="229">
        <v>0</v>
      </c>
      <c r="R840" s="229">
        <f>Q840*H840</f>
        <v>0</v>
      </c>
      <c r="S840" s="229">
        <v>0</v>
      </c>
      <c r="T840" s="230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31" t="s">
        <v>248</v>
      </c>
      <c r="AT840" s="231" t="s">
        <v>160</v>
      </c>
      <c r="AU840" s="231" t="s">
        <v>85</v>
      </c>
      <c r="AY840" s="18" t="s">
        <v>158</v>
      </c>
      <c r="BE840" s="232">
        <f>IF(N840="základní",J840,0)</f>
        <v>0</v>
      </c>
      <c r="BF840" s="232">
        <f>IF(N840="snížená",J840,0)</f>
        <v>0</v>
      </c>
      <c r="BG840" s="232">
        <f>IF(N840="zákl. přenesená",J840,0)</f>
        <v>0</v>
      </c>
      <c r="BH840" s="232">
        <f>IF(N840="sníž. přenesená",J840,0)</f>
        <v>0</v>
      </c>
      <c r="BI840" s="232">
        <f>IF(N840="nulová",J840,0)</f>
        <v>0</v>
      </c>
      <c r="BJ840" s="18" t="s">
        <v>83</v>
      </c>
      <c r="BK840" s="232">
        <f>ROUND(I840*H840,2)</f>
        <v>0</v>
      </c>
      <c r="BL840" s="18" t="s">
        <v>248</v>
      </c>
      <c r="BM840" s="231" t="s">
        <v>1327</v>
      </c>
    </row>
    <row r="841" s="2" customFormat="1">
      <c r="A841" s="39"/>
      <c r="B841" s="40"/>
      <c r="C841" s="41"/>
      <c r="D841" s="235" t="s">
        <v>816</v>
      </c>
      <c r="E841" s="41"/>
      <c r="F841" s="276" t="s">
        <v>1317</v>
      </c>
      <c r="G841" s="41"/>
      <c r="H841" s="41"/>
      <c r="I841" s="277"/>
      <c r="J841" s="41"/>
      <c r="K841" s="41"/>
      <c r="L841" s="45"/>
      <c r="M841" s="278"/>
      <c r="N841" s="279"/>
      <c r="O841" s="92"/>
      <c r="P841" s="92"/>
      <c r="Q841" s="92"/>
      <c r="R841" s="92"/>
      <c r="S841" s="92"/>
      <c r="T841" s="93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T841" s="18" t="s">
        <v>816</v>
      </c>
      <c r="AU841" s="18" t="s">
        <v>85</v>
      </c>
    </row>
    <row r="842" s="13" customFormat="1">
      <c r="A842" s="13"/>
      <c r="B842" s="233"/>
      <c r="C842" s="234"/>
      <c r="D842" s="235" t="s">
        <v>170</v>
      </c>
      <c r="E842" s="236" t="s">
        <v>1</v>
      </c>
      <c r="F842" s="237" t="s">
        <v>1318</v>
      </c>
      <c r="G842" s="234"/>
      <c r="H842" s="236" t="s">
        <v>1</v>
      </c>
      <c r="I842" s="238"/>
      <c r="J842" s="234"/>
      <c r="K842" s="234"/>
      <c r="L842" s="239"/>
      <c r="M842" s="240"/>
      <c r="N842" s="241"/>
      <c r="O842" s="241"/>
      <c r="P842" s="241"/>
      <c r="Q842" s="241"/>
      <c r="R842" s="241"/>
      <c r="S842" s="241"/>
      <c r="T842" s="242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3" t="s">
        <v>170</v>
      </c>
      <c r="AU842" s="243" t="s">
        <v>85</v>
      </c>
      <c r="AV842" s="13" t="s">
        <v>83</v>
      </c>
      <c r="AW842" s="13" t="s">
        <v>31</v>
      </c>
      <c r="AX842" s="13" t="s">
        <v>75</v>
      </c>
      <c r="AY842" s="243" t="s">
        <v>158</v>
      </c>
    </row>
    <row r="843" s="14" customFormat="1">
      <c r="A843" s="14"/>
      <c r="B843" s="244"/>
      <c r="C843" s="245"/>
      <c r="D843" s="235" t="s">
        <v>170</v>
      </c>
      <c r="E843" s="246" t="s">
        <v>1</v>
      </c>
      <c r="F843" s="247" t="s">
        <v>83</v>
      </c>
      <c r="G843" s="245"/>
      <c r="H843" s="248">
        <v>1</v>
      </c>
      <c r="I843" s="249"/>
      <c r="J843" s="245"/>
      <c r="K843" s="245"/>
      <c r="L843" s="250"/>
      <c r="M843" s="251"/>
      <c r="N843" s="252"/>
      <c r="O843" s="252"/>
      <c r="P843" s="252"/>
      <c r="Q843" s="252"/>
      <c r="R843" s="252"/>
      <c r="S843" s="252"/>
      <c r="T843" s="253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4" t="s">
        <v>170</v>
      </c>
      <c r="AU843" s="254" t="s">
        <v>85</v>
      </c>
      <c r="AV843" s="14" t="s">
        <v>85</v>
      </c>
      <c r="AW843" s="14" t="s">
        <v>31</v>
      </c>
      <c r="AX843" s="14" t="s">
        <v>83</v>
      </c>
      <c r="AY843" s="254" t="s">
        <v>158</v>
      </c>
    </row>
    <row r="844" s="2" customFormat="1" ht="37.8" customHeight="1">
      <c r="A844" s="39"/>
      <c r="B844" s="40"/>
      <c r="C844" s="220" t="s">
        <v>1328</v>
      </c>
      <c r="D844" s="220" t="s">
        <v>160</v>
      </c>
      <c r="E844" s="221" t="s">
        <v>1329</v>
      </c>
      <c r="F844" s="222" t="s">
        <v>1330</v>
      </c>
      <c r="G844" s="223" t="s">
        <v>357</v>
      </c>
      <c r="H844" s="224">
        <v>1</v>
      </c>
      <c r="I844" s="225"/>
      <c r="J844" s="224">
        <f>ROUND(I844*H844,2)</f>
        <v>0</v>
      </c>
      <c r="K844" s="226"/>
      <c r="L844" s="45"/>
      <c r="M844" s="227" t="s">
        <v>1</v>
      </c>
      <c r="N844" s="228" t="s">
        <v>40</v>
      </c>
      <c r="O844" s="92"/>
      <c r="P844" s="229">
        <f>O844*H844</f>
        <v>0</v>
      </c>
      <c r="Q844" s="229">
        <v>0</v>
      </c>
      <c r="R844" s="229">
        <f>Q844*H844</f>
        <v>0</v>
      </c>
      <c r="S844" s="229">
        <v>0</v>
      </c>
      <c r="T844" s="230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31" t="s">
        <v>248</v>
      </c>
      <c r="AT844" s="231" t="s">
        <v>160</v>
      </c>
      <c r="AU844" s="231" t="s">
        <v>85</v>
      </c>
      <c r="AY844" s="18" t="s">
        <v>158</v>
      </c>
      <c r="BE844" s="232">
        <f>IF(N844="základní",J844,0)</f>
        <v>0</v>
      </c>
      <c r="BF844" s="232">
        <f>IF(N844="snížená",J844,0)</f>
        <v>0</v>
      </c>
      <c r="BG844" s="232">
        <f>IF(N844="zákl. přenesená",J844,0)</f>
        <v>0</v>
      </c>
      <c r="BH844" s="232">
        <f>IF(N844="sníž. přenesená",J844,0)</f>
        <v>0</v>
      </c>
      <c r="BI844" s="232">
        <f>IF(N844="nulová",J844,0)</f>
        <v>0</v>
      </c>
      <c r="BJ844" s="18" t="s">
        <v>83</v>
      </c>
      <c r="BK844" s="232">
        <f>ROUND(I844*H844,2)</f>
        <v>0</v>
      </c>
      <c r="BL844" s="18" t="s">
        <v>248</v>
      </c>
      <c r="BM844" s="231" t="s">
        <v>1331</v>
      </c>
    </row>
    <row r="845" s="2" customFormat="1">
      <c r="A845" s="39"/>
      <c r="B845" s="40"/>
      <c r="C845" s="41"/>
      <c r="D845" s="235" t="s">
        <v>816</v>
      </c>
      <c r="E845" s="41"/>
      <c r="F845" s="276" t="s">
        <v>1317</v>
      </c>
      <c r="G845" s="41"/>
      <c r="H845" s="41"/>
      <c r="I845" s="277"/>
      <c r="J845" s="41"/>
      <c r="K845" s="41"/>
      <c r="L845" s="45"/>
      <c r="M845" s="278"/>
      <c r="N845" s="279"/>
      <c r="O845" s="92"/>
      <c r="P845" s="92"/>
      <c r="Q845" s="92"/>
      <c r="R845" s="92"/>
      <c r="S845" s="92"/>
      <c r="T845" s="93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816</v>
      </c>
      <c r="AU845" s="18" t="s">
        <v>85</v>
      </c>
    </row>
    <row r="846" s="13" customFormat="1">
      <c r="A846" s="13"/>
      <c r="B846" s="233"/>
      <c r="C846" s="234"/>
      <c r="D846" s="235" t="s">
        <v>170</v>
      </c>
      <c r="E846" s="236" t="s">
        <v>1</v>
      </c>
      <c r="F846" s="237" t="s">
        <v>1318</v>
      </c>
      <c r="G846" s="234"/>
      <c r="H846" s="236" t="s">
        <v>1</v>
      </c>
      <c r="I846" s="238"/>
      <c r="J846" s="234"/>
      <c r="K846" s="234"/>
      <c r="L846" s="239"/>
      <c r="M846" s="240"/>
      <c r="N846" s="241"/>
      <c r="O846" s="241"/>
      <c r="P846" s="241"/>
      <c r="Q846" s="241"/>
      <c r="R846" s="241"/>
      <c r="S846" s="241"/>
      <c r="T846" s="24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3" t="s">
        <v>170</v>
      </c>
      <c r="AU846" s="243" t="s">
        <v>85</v>
      </c>
      <c r="AV846" s="13" t="s">
        <v>83</v>
      </c>
      <c r="AW846" s="13" t="s">
        <v>31</v>
      </c>
      <c r="AX846" s="13" t="s">
        <v>75</v>
      </c>
      <c r="AY846" s="243" t="s">
        <v>158</v>
      </c>
    </row>
    <row r="847" s="14" customFormat="1">
      <c r="A847" s="14"/>
      <c r="B847" s="244"/>
      <c r="C847" s="245"/>
      <c r="D847" s="235" t="s">
        <v>170</v>
      </c>
      <c r="E847" s="246" t="s">
        <v>1</v>
      </c>
      <c r="F847" s="247" t="s">
        <v>83</v>
      </c>
      <c r="G847" s="245"/>
      <c r="H847" s="248">
        <v>1</v>
      </c>
      <c r="I847" s="249"/>
      <c r="J847" s="245"/>
      <c r="K847" s="245"/>
      <c r="L847" s="250"/>
      <c r="M847" s="291"/>
      <c r="N847" s="292"/>
      <c r="O847" s="292"/>
      <c r="P847" s="292"/>
      <c r="Q847" s="292"/>
      <c r="R847" s="292"/>
      <c r="S847" s="292"/>
      <c r="T847" s="293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4" t="s">
        <v>170</v>
      </c>
      <c r="AU847" s="254" t="s">
        <v>85</v>
      </c>
      <c r="AV847" s="14" t="s">
        <v>85</v>
      </c>
      <c r="AW847" s="14" t="s">
        <v>31</v>
      </c>
      <c r="AX847" s="14" t="s">
        <v>83</v>
      </c>
      <c r="AY847" s="254" t="s">
        <v>158</v>
      </c>
    </row>
    <row r="848" s="2" customFormat="1" ht="6.96" customHeight="1">
      <c r="A848" s="39"/>
      <c r="B848" s="67"/>
      <c r="C848" s="68"/>
      <c r="D848" s="68"/>
      <c r="E848" s="68"/>
      <c r="F848" s="68"/>
      <c r="G848" s="68"/>
      <c r="H848" s="68"/>
      <c r="I848" s="68"/>
      <c r="J848" s="68"/>
      <c r="K848" s="68"/>
      <c r="L848" s="45"/>
      <c r="M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</row>
  </sheetData>
  <sheetProtection sheet="1" autoFilter="0" formatColumns="0" formatRows="0" objects="1" scenarios="1" spinCount="100000" saltValue="jEsOSr+cUonvUe0ldto9V0H7Yv9kYAflrE7BhfSIzz8ElSA97yIdHfnVYi7rWFSlziWaQVkRhxRywpfIwKDpsg==" hashValue="zr6baR1IOT4RhO5AvGi2cNXAYzrEVjjxcnt9GjpTeiZmuY9pV7B0PVHiJLu+EpL72UIg8XvPfqauhbNrqLv5cg==" algorithmName="SHA-512" password="CC35"/>
  <autoFilter ref="C152:K847"/>
  <mergeCells count="9">
    <mergeCell ref="E7:H7"/>
    <mergeCell ref="E9:H9"/>
    <mergeCell ref="E18:H18"/>
    <mergeCell ref="E27:H27"/>
    <mergeCell ref="E85:H85"/>
    <mergeCell ref="E87:H87"/>
    <mergeCell ref="E143:H143"/>
    <mergeCell ref="E145:H14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Rozšíření parkovací kapacity pro RZP vozidlo v Ostrově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1332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11. 3. 2025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20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1333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1334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ROUND((SUM(BE122:BE313)),  2)</f>
        <v>0</v>
      </c>
      <c r="G33" s="39"/>
      <c r="H33" s="39"/>
      <c r="I33" s="156">
        <v>0.20999999999999999</v>
      </c>
      <c r="J33" s="155">
        <f>ROUND(((SUM(BE122:BE313))*I33),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ROUND((SUM(BF122:BF313)),  2)</f>
        <v>0</v>
      </c>
      <c r="G34" s="39"/>
      <c r="H34" s="39"/>
      <c r="I34" s="156">
        <v>0.12</v>
      </c>
      <c r="J34" s="155">
        <f>ROUND(((SUM(BF122:BF313))*I34),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ROUND((SUM(BG122:BG313)),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ROUND((SUM(BH122:BH313)),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ROUND((SUM(BI122:BI313)),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Rozšíření parkovací kapacity pro RZP vozidlo v Ostrově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Silnoproudá elektrotechnika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11. 3. 2025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Klimešová Miroslava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129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1335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1336</v>
      </c>
      <c r="E99" s="189"/>
      <c r="F99" s="189"/>
      <c r="G99" s="189"/>
      <c r="H99" s="189"/>
      <c r="I99" s="189"/>
      <c r="J99" s="190">
        <f>J242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1337</v>
      </c>
      <c r="E100" s="183"/>
      <c r="F100" s="183"/>
      <c r="G100" s="183"/>
      <c r="H100" s="183"/>
      <c r="I100" s="183"/>
      <c r="J100" s="184">
        <f>J261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1338</v>
      </c>
      <c r="E101" s="189"/>
      <c r="F101" s="189"/>
      <c r="G101" s="189"/>
      <c r="H101" s="189"/>
      <c r="I101" s="189"/>
      <c r="J101" s="190">
        <f>J262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1339</v>
      </c>
      <c r="E102" s="189"/>
      <c r="F102" s="189"/>
      <c r="G102" s="189"/>
      <c r="H102" s="189"/>
      <c r="I102" s="189"/>
      <c r="J102" s="190">
        <f>J271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Rozšíření parkovací kapacity pro RZP vozidlo v Ostrově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02 - Silnoproudá elektrotechnika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 xml:space="preserve"> </v>
      </c>
      <c r="G116" s="41"/>
      <c r="H116" s="41"/>
      <c r="I116" s="33" t="s">
        <v>21</v>
      </c>
      <c r="J116" s="80" t="str">
        <f>IF(J12="","",J12)</f>
        <v>11. 3. 2025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 xml:space="preserve"> </v>
      </c>
      <c r="G118" s="41"/>
      <c r="H118" s="41"/>
      <c r="I118" s="33" t="s">
        <v>29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Klimešová Miroslava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144</v>
      </c>
      <c r="D121" s="195" t="s">
        <v>60</v>
      </c>
      <c r="E121" s="195" t="s">
        <v>56</v>
      </c>
      <c r="F121" s="195" t="s">
        <v>57</v>
      </c>
      <c r="G121" s="195" t="s">
        <v>145</v>
      </c>
      <c r="H121" s="195" t="s">
        <v>146</v>
      </c>
      <c r="I121" s="195" t="s">
        <v>147</v>
      </c>
      <c r="J121" s="196" t="s">
        <v>103</v>
      </c>
      <c r="K121" s="197" t="s">
        <v>148</v>
      </c>
      <c r="L121" s="198"/>
      <c r="M121" s="101" t="s">
        <v>1</v>
      </c>
      <c r="N121" s="102" t="s">
        <v>39</v>
      </c>
      <c r="O121" s="102" t="s">
        <v>149</v>
      </c>
      <c r="P121" s="102" t="s">
        <v>150</v>
      </c>
      <c r="Q121" s="102" t="s">
        <v>151</v>
      </c>
      <c r="R121" s="102" t="s">
        <v>152</v>
      </c>
      <c r="S121" s="102" t="s">
        <v>153</v>
      </c>
      <c r="T121" s="103" t="s">
        <v>154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155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P123+P261</f>
        <v>0</v>
      </c>
      <c r="Q122" s="105"/>
      <c r="R122" s="201">
        <f>R123+R261</f>
        <v>0.37038349999999998</v>
      </c>
      <c r="S122" s="105"/>
      <c r="T122" s="202">
        <f>T123+T261</f>
        <v>1.2487680000000001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74</v>
      </c>
      <c r="AU122" s="18" t="s">
        <v>105</v>
      </c>
      <c r="BK122" s="203">
        <f>BK123+BK261</f>
        <v>0</v>
      </c>
    </row>
    <row r="123" s="12" customFormat="1" ht="25.92" customHeight="1">
      <c r="A123" s="12"/>
      <c r="B123" s="204"/>
      <c r="C123" s="205"/>
      <c r="D123" s="206" t="s">
        <v>74</v>
      </c>
      <c r="E123" s="207" t="s">
        <v>864</v>
      </c>
      <c r="F123" s="207" t="s">
        <v>865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P124+P242</f>
        <v>0</v>
      </c>
      <c r="Q123" s="212"/>
      <c r="R123" s="213">
        <f>R124+R242</f>
        <v>0.24118000000000001</v>
      </c>
      <c r="S123" s="212"/>
      <c r="T123" s="214">
        <f>T124+T242</f>
        <v>0.18764799999999998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85</v>
      </c>
      <c r="AT123" s="216" t="s">
        <v>74</v>
      </c>
      <c r="AU123" s="216" t="s">
        <v>75</v>
      </c>
      <c r="AY123" s="215" t="s">
        <v>158</v>
      </c>
      <c r="BK123" s="217">
        <f>BK124+BK242</f>
        <v>0</v>
      </c>
    </row>
    <row r="124" s="12" customFormat="1" ht="22.8" customHeight="1">
      <c r="A124" s="12"/>
      <c r="B124" s="204"/>
      <c r="C124" s="205"/>
      <c r="D124" s="206" t="s">
        <v>74</v>
      </c>
      <c r="E124" s="218" t="s">
        <v>1340</v>
      </c>
      <c r="F124" s="218" t="s">
        <v>1341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SUM(P125:P241)</f>
        <v>0</v>
      </c>
      <c r="Q124" s="212"/>
      <c r="R124" s="213">
        <f>SUM(R125:R241)</f>
        <v>0.22935</v>
      </c>
      <c r="S124" s="212"/>
      <c r="T124" s="214">
        <f>SUM(T125:T241)</f>
        <v>0.18764799999999998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85</v>
      </c>
      <c r="AT124" s="216" t="s">
        <v>74</v>
      </c>
      <c r="AU124" s="216" t="s">
        <v>83</v>
      </c>
      <c r="AY124" s="215" t="s">
        <v>158</v>
      </c>
      <c r="BK124" s="217">
        <f>SUM(BK125:BK241)</f>
        <v>0</v>
      </c>
    </row>
    <row r="125" s="2" customFormat="1" ht="44.25" customHeight="1">
      <c r="A125" s="39"/>
      <c r="B125" s="40"/>
      <c r="C125" s="220" t="s">
        <v>83</v>
      </c>
      <c r="D125" s="220" t="s">
        <v>160</v>
      </c>
      <c r="E125" s="221" t="s">
        <v>1342</v>
      </c>
      <c r="F125" s="222" t="s">
        <v>1343</v>
      </c>
      <c r="G125" s="223" t="s">
        <v>274</v>
      </c>
      <c r="H125" s="224">
        <v>50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248</v>
      </c>
      <c r="AT125" s="231" t="s">
        <v>160</v>
      </c>
      <c r="AU125" s="231" t="s">
        <v>85</v>
      </c>
      <c r="AY125" s="18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248</v>
      </c>
      <c r="BM125" s="231" t="s">
        <v>1344</v>
      </c>
    </row>
    <row r="126" s="2" customFormat="1" ht="24.15" customHeight="1">
      <c r="A126" s="39"/>
      <c r="B126" s="40"/>
      <c r="C126" s="266" t="s">
        <v>85</v>
      </c>
      <c r="D126" s="266" t="s">
        <v>243</v>
      </c>
      <c r="E126" s="267" t="s">
        <v>1345</v>
      </c>
      <c r="F126" s="268" t="s">
        <v>1346</v>
      </c>
      <c r="G126" s="269" t="s">
        <v>274</v>
      </c>
      <c r="H126" s="270">
        <v>52.5</v>
      </c>
      <c r="I126" s="271"/>
      <c r="J126" s="270">
        <f>ROUND(I126*H126,2)</f>
        <v>0</v>
      </c>
      <c r="K126" s="272"/>
      <c r="L126" s="273"/>
      <c r="M126" s="274" t="s">
        <v>1</v>
      </c>
      <c r="N126" s="275" t="s">
        <v>40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342</v>
      </c>
      <c r="AT126" s="231" t="s">
        <v>243</v>
      </c>
      <c r="AU126" s="231" t="s">
        <v>85</v>
      </c>
      <c r="AY126" s="18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248</v>
      </c>
      <c r="BM126" s="231" t="s">
        <v>1347</v>
      </c>
    </row>
    <row r="127" s="14" customFormat="1">
      <c r="A127" s="14"/>
      <c r="B127" s="244"/>
      <c r="C127" s="245"/>
      <c r="D127" s="235" t="s">
        <v>170</v>
      </c>
      <c r="E127" s="246" t="s">
        <v>1</v>
      </c>
      <c r="F127" s="247" t="s">
        <v>1348</v>
      </c>
      <c r="G127" s="245"/>
      <c r="H127" s="248">
        <v>52.5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170</v>
      </c>
      <c r="AU127" s="254" t="s">
        <v>85</v>
      </c>
      <c r="AV127" s="14" t="s">
        <v>85</v>
      </c>
      <c r="AW127" s="14" t="s">
        <v>31</v>
      </c>
      <c r="AX127" s="14" t="s">
        <v>83</v>
      </c>
      <c r="AY127" s="254" t="s">
        <v>158</v>
      </c>
    </row>
    <row r="128" s="2" customFormat="1" ht="49.05" customHeight="1">
      <c r="A128" s="39"/>
      <c r="B128" s="40"/>
      <c r="C128" s="220" t="s">
        <v>177</v>
      </c>
      <c r="D128" s="220" t="s">
        <v>160</v>
      </c>
      <c r="E128" s="221" t="s">
        <v>1349</v>
      </c>
      <c r="F128" s="222" t="s">
        <v>1350</v>
      </c>
      <c r="G128" s="223" t="s">
        <v>357</v>
      </c>
      <c r="H128" s="224">
        <v>1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248</v>
      </c>
      <c r="AT128" s="231" t="s">
        <v>160</v>
      </c>
      <c r="AU128" s="231" t="s">
        <v>85</v>
      </c>
      <c r="AY128" s="18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248</v>
      </c>
      <c r="BM128" s="231" t="s">
        <v>1351</v>
      </c>
    </row>
    <row r="129" s="2" customFormat="1" ht="24.15" customHeight="1">
      <c r="A129" s="39"/>
      <c r="B129" s="40"/>
      <c r="C129" s="266" t="s">
        <v>164</v>
      </c>
      <c r="D129" s="266" t="s">
        <v>243</v>
      </c>
      <c r="E129" s="267" t="s">
        <v>1352</v>
      </c>
      <c r="F129" s="268" t="s">
        <v>1353</v>
      </c>
      <c r="G129" s="269" t="s">
        <v>357</v>
      </c>
      <c r="H129" s="270">
        <v>1</v>
      </c>
      <c r="I129" s="271"/>
      <c r="J129" s="270">
        <f>ROUND(I129*H129,2)</f>
        <v>0</v>
      </c>
      <c r="K129" s="272"/>
      <c r="L129" s="273"/>
      <c r="M129" s="274" t="s">
        <v>1</v>
      </c>
      <c r="N129" s="275" t="s">
        <v>40</v>
      </c>
      <c r="O129" s="92"/>
      <c r="P129" s="229">
        <f>O129*H129</f>
        <v>0</v>
      </c>
      <c r="Q129" s="229">
        <v>4.0000000000000003E-05</v>
      </c>
      <c r="R129" s="229">
        <f>Q129*H129</f>
        <v>4.0000000000000003E-05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342</v>
      </c>
      <c r="AT129" s="231" t="s">
        <v>243</v>
      </c>
      <c r="AU129" s="231" t="s">
        <v>85</v>
      </c>
      <c r="AY129" s="18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248</v>
      </c>
      <c r="BM129" s="231" t="s">
        <v>1354</v>
      </c>
    </row>
    <row r="130" s="2" customFormat="1" ht="49.05" customHeight="1">
      <c r="A130" s="39"/>
      <c r="B130" s="40"/>
      <c r="C130" s="220" t="s">
        <v>188</v>
      </c>
      <c r="D130" s="220" t="s">
        <v>160</v>
      </c>
      <c r="E130" s="221" t="s">
        <v>1355</v>
      </c>
      <c r="F130" s="222" t="s">
        <v>1356</v>
      </c>
      <c r="G130" s="223" t="s">
        <v>357</v>
      </c>
      <c r="H130" s="224">
        <v>12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248</v>
      </c>
      <c r="AT130" s="231" t="s">
        <v>160</v>
      </c>
      <c r="AU130" s="231" t="s">
        <v>85</v>
      </c>
      <c r="AY130" s="18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248</v>
      </c>
      <c r="BM130" s="231" t="s">
        <v>1357</v>
      </c>
    </row>
    <row r="131" s="2" customFormat="1" ht="24.15" customHeight="1">
      <c r="A131" s="39"/>
      <c r="B131" s="40"/>
      <c r="C131" s="266" t="s">
        <v>194</v>
      </c>
      <c r="D131" s="266" t="s">
        <v>243</v>
      </c>
      <c r="E131" s="267" t="s">
        <v>1358</v>
      </c>
      <c r="F131" s="268" t="s">
        <v>1359</v>
      </c>
      <c r="G131" s="269" t="s">
        <v>357</v>
      </c>
      <c r="H131" s="270">
        <v>12</v>
      </c>
      <c r="I131" s="271"/>
      <c r="J131" s="270">
        <f>ROUND(I131*H131,2)</f>
        <v>0</v>
      </c>
      <c r="K131" s="272"/>
      <c r="L131" s="273"/>
      <c r="M131" s="274" t="s">
        <v>1</v>
      </c>
      <c r="N131" s="275" t="s">
        <v>40</v>
      </c>
      <c r="O131" s="92"/>
      <c r="P131" s="229">
        <f>O131*H131</f>
        <v>0</v>
      </c>
      <c r="Q131" s="229">
        <v>5.0000000000000002E-05</v>
      </c>
      <c r="R131" s="229">
        <f>Q131*H131</f>
        <v>0.00060000000000000006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342</v>
      </c>
      <c r="AT131" s="231" t="s">
        <v>243</v>
      </c>
      <c r="AU131" s="231" t="s">
        <v>85</v>
      </c>
      <c r="AY131" s="18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248</v>
      </c>
      <c r="BM131" s="231" t="s">
        <v>1360</v>
      </c>
    </row>
    <row r="132" s="2" customFormat="1" ht="55.5" customHeight="1">
      <c r="A132" s="39"/>
      <c r="B132" s="40"/>
      <c r="C132" s="220" t="s">
        <v>199</v>
      </c>
      <c r="D132" s="220" t="s">
        <v>160</v>
      </c>
      <c r="E132" s="221" t="s">
        <v>1361</v>
      </c>
      <c r="F132" s="222" t="s">
        <v>1362</v>
      </c>
      <c r="G132" s="223" t="s">
        <v>357</v>
      </c>
      <c r="H132" s="224">
        <v>10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248</v>
      </c>
      <c r="AT132" s="231" t="s">
        <v>160</v>
      </c>
      <c r="AU132" s="231" t="s">
        <v>85</v>
      </c>
      <c r="AY132" s="18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248</v>
      </c>
      <c r="BM132" s="231" t="s">
        <v>1363</v>
      </c>
    </row>
    <row r="133" s="2" customFormat="1" ht="24.15" customHeight="1">
      <c r="A133" s="39"/>
      <c r="B133" s="40"/>
      <c r="C133" s="266" t="s">
        <v>203</v>
      </c>
      <c r="D133" s="266" t="s">
        <v>243</v>
      </c>
      <c r="E133" s="267" t="s">
        <v>1364</v>
      </c>
      <c r="F133" s="268" t="s">
        <v>1365</v>
      </c>
      <c r="G133" s="269" t="s">
        <v>357</v>
      </c>
      <c r="H133" s="270">
        <v>10</v>
      </c>
      <c r="I133" s="271"/>
      <c r="J133" s="270">
        <f>ROUND(I133*H133,2)</f>
        <v>0</v>
      </c>
      <c r="K133" s="272"/>
      <c r="L133" s="273"/>
      <c r="M133" s="274" t="s">
        <v>1</v>
      </c>
      <c r="N133" s="275" t="s">
        <v>40</v>
      </c>
      <c r="O133" s="92"/>
      <c r="P133" s="229">
        <f>O133*H133</f>
        <v>0</v>
      </c>
      <c r="Q133" s="229">
        <v>9.0000000000000006E-05</v>
      </c>
      <c r="R133" s="229">
        <f>Q133*H133</f>
        <v>0.00090000000000000008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342</v>
      </c>
      <c r="AT133" s="231" t="s">
        <v>243</v>
      </c>
      <c r="AU133" s="231" t="s">
        <v>85</v>
      </c>
      <c r="AY133" s="18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248</v>
      </c>
      <c r="BM133" s="231" t="s">
        <v>1366</v>
      </c>
    </row>
    <row r="134" s="2" customFormat="1" ht="37.8" customHeight="1">
      <c r="A134" s="39"/>
      <c r="B134" s="40"/>
      <c r="C134" s="220" t="s">
        <v>207</v>
      </c>
      <c r="D134" s="220" t="s">
        <v>160</v>
      </c>
      <c r="E134" s="221" t="s">
        <v>1367</v>
      </c>
      <c r="F134" s="222" t="s">
        <v>1368</v>
      </c>
      <c r="G134" s="223" t="s">
        <v>274</v>
      </c>
      <c r="H134" s="224">
        <v>185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248</v>
      </c>
      <c r="AT134" s="231" t="s">
        <v>160</v>
      </c>
      <c r="AU134" s="231" t="s">
        <v>85</v>
      </c>
      <c r="AY134" s="18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248</v>
      </c>
      <c r="BM134" s="231" t="s">
        <v>1369</v>
      </c>
    </row>
    <row r="135" s="2" customFormat="1" ht="24.15" customHeight="1">
      <c r="A135" s="39"/>
      <c r="B135" s="40"/>
      <c r="C135" s="266" t="s">
        <v>213</v>
      </c>
      <c r="D135" s="266" t="s">
        <v>243</v>
      </c>
      <c r="E135" s="267" t="s">
        <v>1370</v>
      </c>
      <c r="F135" s="268" t="s">
        <v>1371</v>
      </c>
      <c r="G135" s="269" t="s">
        <v>274</v>
      </c>
      <c r="H135" s="270">
        <v>212.75</v>
      </c>
      <c r="I135" s="271"/>
      <c r="J135" s="270">
        <f>ROUND(I135*H135,2)</f>
        <v>0</v>
      </c>
      <c r="K135" s="272"/>
      <c r="L135" s="273"/>
      <c r="M135" s="274" t="s">
        <v>1</v>
      </c>
      <c r="N135" s="275" t="s">
        <v>40</v>
      </c>
      <c r="O135" s="92"/>
      <c r="P135" s="229">
        <f>O135*H135</f>
        <v>0</v>
      </c>
      <c r="Q135" s="229">
        <v>0.00012</v>
      </c>
      <c r="R135" s="229">
        <f>Q135*H135</f>
        <v>0.025530000000000001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342</v>
      </c>
      <c r="AT135" s="231" t="s">
        <v>243</v>
      </c>
      <c r="AU135" s="231" t="s">
        <v>85</v>
      </c>
      <c r="AY135" s="18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248</v>
      </c>
      <c r="BM135" s="231" t="s">
        <v>1372</v>
      </c>
    </row>
    <row r="136" s="14" customFormat="1">
      <c r="A136" s="14"/>
      <c r="B136" s="244"/>
      <c r="C136" s="245"/>
      <c r="D136" s="235" t="s">
        <v>170</v>
      </c>
      <c r="E136" s="246" t="s">
        <v>1</v>
      </c>
      <c r="F136" s="247" t="s">
        <v>1373</v>
      </c>
      <c r="G136" s="245"/>
      <c r="H136" s="248">
        <v>150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170</v>
      </c>
      <c r="AU136" s="254" t="s">
        <v>85</v>
      </c>
      <c r="AV136" s="14" t="s">
        <v>85</v>
      </c>
      <c r="AW136" s="14" t="s">
        <v>31</v>
      </c>
      <c r="AX136" s="14" t="s">
        <v>75</v>
      </c>
      <c r="AY136" s="254" t="s">
        <v>158</v>
      </c>
    </row>
    <row r="137" s="14" customFormat="1">
      <c r="A137" s="14"/>
      <c r="B137" s="244"/>
      <c r="C137" s="245"/>
      <c r="D137" s="235" t="s">
        <v>170</v>
      </c>
      <c r="E137" s="246" t="s">
        <v>1</v>
      </c>
      <c r="F137" s="247" t="s">
        <v>1374</v>
      </c>
      <c r="G137" s="245"/>
      <c r="H137" s="248">
        <v>35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170</v>
      </c>
      <c r="AU137" s="254" t="s">
        <v>85</v>
      </c>
      <c r="AV137" s="14" t="s">
        <v>85</v>
      </c>
      <c r="AW137" s="14" t="s">
        <v>31</v>
      </c>
      <c r="AX137" s="14" t="s">
        <v>75</v>
      </c>
      <c r="AY137" s="254" t="s">
        <v>158</v>
      </c>
    </row>
    <row r="138" s="15" customFormat="1">
      <c r="A138" s="15"/>
      <c r="B138" s="255"/>
      <c r="C138" s="256"/>
      <c r="D138" s="235" t="s">
        <v>170</v>
      </c>
      <c r="E138" s="257" t="s">
        <v>1</v>
      </c>
      <c r="F138" s="258" t="s">
        <v>176</v>
      </c>
      <c r="G138" s="256"/>
      <c r="H138" s="259">
        <v>185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170</v>
      </c>
      <c r="AU138" s="265" t="s">
        <v>85</v>
      </c>
      <c r="AV138" s="15" t="s">
        <v>164</v>
      </c>
      <c r="AW138" s="15" t="s">
        <v>31</v>
      </c>
      <c r="AX138" s="15" t="s">
        <v>75</v>
      </c>
      <c r="AY138" s="265" t="s">
        <v>158</v>
      </c>
    </row>
    <row r="139" s="14" customFormat="1">
      <c r="A139" s="14"/>
      <c r="B139" s="244"/>
      <c r="C139" s="245"/>
      <c r="D139" s="235" t="s">
        <v>170</v>
      </c>
      <c r="E139" s="246" t="s">
        <v>1</v>
      </c>
      <c r="F139" s="247" t="s">
        <v>1375</v>
      </c>
      <c r="G139" s="245"/>
      <c r="H139" s="248">
        <v>212.75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170</v>
      </c>
      <c r="AU139" s="254" t="s">
        <v>85</v>
      </c>
      <c r="AV139" s="14" t="s">
        <v>85</v>
      </c>
      <c r="AW139" s="14" t="s">
        <v>31</v>
      </c>
      <c r="AX139" s="14" t="s">
        <v>83</v>
      </c>
      <c r="AY139" s="254" t="s">
        <v>158</v>
      </c>
    </row>
    <row r="140" s="2" customFormat="1" ht="37.8" customHeight="1">
      <c r="A140" s="39"/>
      <c r="B140" s="40"/>
      <c r="C140" s="220" t="s">
        <v>217</v>
      </c>
      <c r="D140" s="220" t="s">
        <v>160</v>
      </c>
      <c r="E140" s="221" t="s">
        <v>1376</v>
      </c>
      <c r="F140" s="222" t="s">
        <v>1377</v>
      </c>
      <c r="G140" s="223" t="s">
        <v>274</v>
      </c>
      <c r="H140" s="224">
        <v>200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248</v>
      </c>
      <c r="AT140" s="231" t="s">
        <v>160</v>
      </c>
      <c r="AU140" s="231" t="s">
        <v>85</v>
      </c>
      <c r="AY140" s="18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248</v>
      </c>
      <c r="BM140" s="231" t="s">
        <v>1378</v>
      </c>
    </row>
    <row r="141" s="2" customFormat="1" ht="24.15" customHeight="1">
      <c r="A141" s="39"/>
      <c r="B141" s="40"/>
      <c r="C141" s="266" t="s">
        <v>8</v>
      </c>
      <c r="D141" s="266" t="s">
        <v>243</v>
      </c>
      <c r="E141" s="267" t="s">
        <v>1379</v>
      </c>
      <c r="F141" s="268" t="s">
        <v>1380</v>
      </c>
      <c r="G141" s="269" t="s">
        <v>274</v>
      </c>
      <c r="H141" s="270">
        <v>230</v>
      </c>
      <c r="I141" s="271"/>
      <c r="J141" s="270">
        <f>ROUND(I141*H141,2)</f>
        <v>0</v>
      </c>
      <c r="K141" s="272"/>
      <c r="L141" s="273"/>
      <c r="M141" s="274" t="s">
        <v>1</v>
      </c>
      <c r="N141" s="275" t="s">
        <v>40</v>
      </c>
      <c r="O141" s="92"/>
      <c r="P141" s="229">
        <f>O141*H141</f>
        <v>0</v>
      </c>
      <c r="Q141" s="229">
        <v>0.00017000000000000001</v>
      </c>
      <c r="R141" s="229">
        <f>Q141*H141</f>
        <v>0.039100000000000003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342</v>
      </c>
      <c r="AT141" s="231" t="s">
        <v>243</v>
      </c>
      <c r="AU141" s="231" t="s">
        <v>85</v>
      </c>
      <c r="AY141" s="18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248</v>
      </c>
      <c r="BM141" s="231" t="s">
        <v>1381</v>
      </c>
    </row>
    <row r="142" s="14" customFormat="1">
      <c r="A142" s="14"/>
      <c r="B142" s="244"/>
      <c r="C142" s="245"/>
      <c r="D142" s="235" t="s">
        <v>170</v>
      </c>
      <c r="E142" s="246" t="s">
        <v>1</v>
      </c>
      <c r="F142" s="247" t="s">
        <v>1382</v>
      </c>
      <c r="G142" s="245"/>
      <c r="H142" s="248">
        <v>230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170</v>
      </c>
      <c r="AU142" s="254" t="s">
        <v>85</v>
      </c>
      <c r="AV142" s="14" t="s">
        <v>85</v>
      </c>
      <c r="AW142" s="14" t="s">
        <v>31</v>
      </c>
      <c r="AX142" s="14" t="s">
        <v>83</v>
      </c>
      <c r="AY142" s="254" t="s">
        <v>158</v>
      </c>
    </row>
    <row r="143" s="2" customFormat="1" ht="37.8" customHeight="1">
      <c r="A143" s="39"/>
      <c r="B143" s="40"/>
      <c r="C143" s="220" t="s">
        <v>229</v>
      </c>
      <c r="D143" s="220" t="s">
        <v>160</v>
      </c>
      <c r="E143" s="221" t="s">
        <v>1383</v>
      </c>
      <c r="F143" s="222" t="s">
        <v>1384</v>
      </c>
      <c r="G143" s="223" t="s">
        <v>274</v>
      </c>
      <c r="H143" s="224">
        <v>55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248</v>
      </c>
      <c r="AT143" s="231" t="s">
        <v>160</v>
      </c>
      <c r="AU143" s="231" t="s">
        <v>85</v>
      </c>
      <c r="AY143" s="18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248</v>
      </c>
      <c r="BM143" s="231" t="s">
        <v>1385</v>
      </c>
    </row>
    <row r="144" s="2" customFormat="1" ht="24.15" customHeight="1">
      <c r="A144" s="39"/>
      <c r="B144" s="40"/>
      <c r="C144" s="266" t="s">
        <v>235</v>
      </c>
      <c r="D144" s="266" t="s">
        <v>243</v>
      </c>
      <c r="E144" s="267" t="s">
        <v>1386</v>
      </c>
      <c r="F144" s="268" t="s">
        <v>1387</v>
      </c>
      <c r="G144" s="269" t="s">
        <v>274</v>
      </c>
      <c r="H144" s="270">
        <v>63.25</v>
      </c>
      <c r="I144" s="271"/>
      <c r="J144" s="270">
        <f>ROUND(I144*H144,2)</f>
        <v>0</v>
      </c>
      <c r="K144" s="272"/>
      <c r="L144" s="273"/>
      <c r="M144" s="274" t="s">
        <v>1</v>
      </c>
      <c r="N144" s="275" t="s">
        <v>40</v>
      </c>
      <c r="O144" s="92"/>
      <c r="P144" s="229">
        <f>O144*H144</f>
        <v>0</v>
      </c>
      <c r="Q144" s="229">
        <v>0.00025000000000000001</v>
      </c>
      <c r="R144" s="229">
        <f>Q144*H144</f>
        <v>0.0158125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342</v>
      </c>
      <c r="AT144" s="231" t="s">
        <v>243</v>
      </c>
      <c r="AU144" s="231" t="s">
        <v>85</v>
      </c>
      <c r="AY144" s="18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248</v>
      </c>
      <c r="BM144" s="231" t="s">
        <v>1388</v>
      </c>
    </row>
    <row r="145" s="14" customFormat="1">
      <c r="A145" s="14"/>
      <c r="B145" s="244"/>
      <c r="C145" s="245"/>
      <c r="D145" s="235" t="s">
        <v>170</v>
      </c>
      <c r="E145" s="246" t="s">
        <v>1</v>
      </c>
      <c r="F145" s="247" t="s">
        <v>1389</v>
      </c>
      <c r="G145" s="245"/>
      <c r="H145" s="248">
        <v>63.25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170</v>
      </c>
      <c r="AU145" s="254" t="s">
        <v>85</v>
      </c>
      <c r="AV145" s="14" t="s">
        <v>85</v>
      </c>
      <c r="AW145" s="14" t="s">
        <v>31</v>
      </c>
      <c r="AX145" s="14" t="s">
        <v>83</v>
      </c>
      <c r="AY145" s="254" t="s">
        <v>158</v>
      </c>
    </row>
    <row r="146" s="2" customFormat="1" ht="49.05" customHeight="1">
      <c r="A146" s="39"/>
      <c r="B146" s="40"/>
      <c r="C146" s="220" t="s">
        <v>242</v>
      </c>
      <c r="D146" s="220" t="s">
        <v>160</v>
      </c>
      <c r="E146" s="221" t="s">
        <v>1390</v>
      </c>
      <c r="F146" s="222" t="s">
        <v>1391</v>
      </c>
      <c r="G146" s="223" t="s">
        <v>274</v>
      </c>
      <c r="H146" s="224">
        <v>30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248</v>
      </c>
      <c r="AT146" s="231" t="s">
        <v>160</v>
      </c>
      <c r="AU146" s="231" t="s">
        <v>85</v>
      </c>
      <c r="AY146" s="18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248</v>
      </c>
      <c r="BM146" s="231" t="s">
        <v>1392</v>
      </c>
    </row>
    <row r="147" s="2" customFormat="1" ht="49.05" customHeight="1">
      <c r="A147" s="39"/>
      <c r="B147" s="40"/>
      <c r="C147" s="266" t="s">
        <v>248</v>
      </c>
      <c r="D147" s="266" t="s">
        <v>243</v>
      </c>
      <c r="E147" s="267" t="s">
        <v>1393</v>
      </c>
      <c r="F147" s="268" t="s">
        <v>1394</v>
      </c>
      <c r="G147" s="269" t="s">
        <v>274</v>
      </c>
      <c r="H147" s="270">
        <v>17.25</v>
      </c>
      <c r="I147" s="271"/>
      <c r="J147" s="270">
        <f>ROUND(I147*H147,2)</f>
        <v>0</v>
      </c>
      <c r="K147" s="272"/>
      <c r="L147" s="273"/>
      <c r="M147" s="274" t="s">
        <v>1</v>
      </c>
      <c r="N147" s="275" t="s">
        <v>40</v>
      </c>
      <c r="O147" s="92"/>
      <c r="P147" s="229">
        <f>O147*H147</f>
        <v>0</v>
      </c>
      <c r="Q147" s="229">
        <v>0.00012999999999999999</v>
      </c>
      <c r="R147" s="229">
        <f>Q147*H147</f>
        <v>0.0022424999999999997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342</v>
      </c>
      <c r="AT147" s="231" t="s">
        <v>243</v>
      </c>
      <c r="AU147" s="231" t="s">
        <v>85</v>
      </c>
      <c r="AY147" s="18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248</v>
      </c>
      <c r="BM147" s="231" t="s">
        <v>1395</v>
      </c>
    </row>
    <row r="148" s="14" customFormat="1">
      <c r="A148" s="14"/>
      <c r="B148" s="244"/>
      <c r="C148" s="245"/>
      <c r="D148" s="235" t="s">
        <v>170</v>
      </c>
      <c r="E148" s="246" t="s">
        <v>1</v>
      </c>
      <c r="F148" s="247" t="s">
        <v>1396</v>
      </c>
      <c r="G148" s="245"/>
      <c r="H148" s="248">
        <v>17.25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170</v>
      </c>
      <c r="AU148" s="254" t="s">
        <v>85</v>
      </c>
      <c r="AV148" s="14" t="s">
        <v>85</v>
      </c>
      <c r="AW148" s="14" t="s">
        <v>31</v>
      </c>
      <c r="AX148" s="14" t="s">
        <v>83</v>
      </c>
      <c r="AY148" s="254" t="s">
        <v>158</v>
      </c>
    </row>
    <row r="149" s="2" customFormat="1" ht="16.5" customHeight="1">
      <c r="A149" s="39"/>
      <c r="B149" s="40"/>
      <c r="C149" s="266" t="s">
        <v>252</v>
      </c>
      <c r="D149" s="266" t="s">
        <v>243</v>
      </c>
      <c r="E149" s="267" t="s">
        <v>1397</v>
      </c>
      <c r="F149" s="268" t="s">
        <v>1398</v>
      </c>
      <c r="G149" s="269" t="s">
        <v>274</v>
      </c>
      <c r="H149" s="270">
        <v>17.25</v>
      </c>
      <c r="I149" s="271"/>
      <c r="J149" s="270">
        <f>ROUND(I149*H149,2)</f>
        <v>0</v>
      </c>
      <c r="K149" s="272"/>
      <c r="L149" s="273"/>
      <c r="M149" s="274" t="s">
        <v>1</v>
      </c>
      <c r="N149" s="275" t="s">
        <v>40</v>
      </c>
      <c r="O149" s="92"/>
      <c r="P149" s="229">
        <f>O149*H149</f>
        <v>0</v>
      </c>
      <c r="Q149" s="229">
        <v>3.0000000000000001E-05</v>
      </c>
      <c r="R149" s="229">
        <f>Q149*H149</f>
        <v>0.00051750000000000006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342</v>
      </c>
      <c r="AT149" s="231" t="s">
        <v>243</v>
      </c>
      <c r="AU149" s="231" t="s">
        <v>85</v>
      </c>
      <c r="AY149" s="18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248</v>
      </c>
      <c r="BM149" s="231" t="s">
        <v>1399</v>
      </c>
    </row>
    <row r="150" s="14" customFormat="1">
      <c r="A150" s="14"/>
      <c r="B150" s="244"/>
      <c r="C150" s="245"/>
      <c r="D150" s="235" t="s">
        <v>170</v>
      </c>
      <c r="E150" s="246" t="s">
        <v>1</v>
      </c>
      <c r="F150" s="247" t="s">
        <v>1396</v>
      </c>
      <c r="G150" s="245"/>
      <c r="H150" s="248">
        <v>17.25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170</v>
      </c>
      <c r="AU150" s="254" t="s">
        <v>85</v>
      </c>
      <c r="AV150" s="14" t="s">
        <v>85</v>
      </c>
      <c r="AW150" s="14" t="s">
        <v>31</v>
      </c>
      <c r="AX150" s="14" t="s">
        <v>83</v>
      </c>
      <c r="AY150" s="254" t="s">
        <v>158</v>
      </c>
    </row>
    <row r="151" s="2" customFormat="1" ht="49.05" customHeight="1">
      <c r="A151" s="39"/>
      <c r="B151" s="40"/>
      <c r="C151" s="220" t="s">
        <v>259</v>
      </c>
      <c r="D151" s="220" t="s">
        <v>160</v>
      </c>
      <c r="E151" s="221" t="s">
        <v>1400</v>
      </c>
      <c r="F151" s="222" t="s">
        <v>1401</v>
      </c>
      <c r="G151" s="223" t="s">
        <v>274</v>
      </c>
      <c r="H151" s="224">
        <v>30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248</v>
      </c>
      <c r="AT151" s="231" t="s">
        <v>160</v>
      </c>
      <c r="AU151" s="231" t="s">
        <v>85</v>
      </c>
      <c r="AY151" s="18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248</v>
      </c>
      <c r="BM151" s="231" t="s">
        <v>1402</v>
      </c>
    </row>
    <row r="152" s="2" customFormat="1" ht="24.15" customHeight="1">
      <c r="A152" s="39"/>
      <c r="B152" s="40"/>
      <c r="C152" s="266" t="s">
        <v>267</v>
      </c>
      <c r="D152" s="266" t="s">
        <v>243</v>
      </c>
      <c r="E152" s="267" t="s">
        <v>1379</v>
      </c>
      <c r="F152" s="268" t="s">
        <v>1380</v>
      </c>
      <c r="G152" s="269" t="s">
        <v>274</v>
      </c>
      <c r="H152" s="270">
        <v>34.5</v>
      </c>
      <c r="I152" s="271"/>
      <c r="J152" s="270">
        <f>ROUND(I152*H152,2)</f>
        <v>0</v>
      </c>
      <c r="K152" s="272"/>
      <c r="L152" s="273"/>
      <c r="M152" s="274" t="s">
        <v>1</v>
      </c>
      <c r="N152" s="275" t="s">
        <v>40</v>
      </c>
      <c r="O152" s="92"/>
      <c r="P152" s="229">
        <f>O152*H152</f>
        <v>0</v>
      </c>
      <c r="Q152" s="229">
        <v>0.00017000000000000001</v>
      </c>
      <c r="R152" s="229">
        <f>Q152*H152</f>
        <v>0.0058650000000000004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342</v>
      </c>
      <c r="AT152" s="231" t="s">
        <v>243</v>
      </c>
      <c r="AU152" s="231" t="s">
        <v>85</v>
      </c>
      <c r="AY152" s="18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248</v>
      </c>
      <c r="BM152" s="231" t="s">
        <v>1403</v>
      </c>
    </row>
    <row r="153" s="14" customFormat="1">
      <c r="A153" s="14"/>
      <c r="B153" s="244"/>
      <c r="C153" s="245"/>
      <c r="D153" s="235" t="s">
        <v>170</v>
      </c>
      <c r="E153" s="246" t="s">
        <v>1</v>
      </c>
      <c r="F153" s="247" t="s">
        <v>1404</v>
      </c>
      <c r="G153" s="245"/>
      <c r="H153" s="248">
        <v>34.5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170</v>
      </c>
      <c r="AU153" s="254" t="s">
        <v>85</v>
      </c>
      <c r="AV153" s="14" t="s">
        <v>85</v>
      </c>
      <c r="AW153" s="14" t="s">
        <v>31</v>
      </c>
      <c r="AX153" s="14" t="s">
        <v>83</v>
      </c>
      <c r="AY153" s="254" t="s">
        <v>158</v>
      </c>
    </row>
    <row r="154" s="2" customFormat="1" ht="49.05" customHeight="1">
      <c r="A154" s="39"/>
      <c r="B154" s="40"/>
      <c r="C154" s="220" t="s">
        <v>271</v>
      </c>
      <c r="D154" s="220" t="s">
        <v>160</v>
      </c>
      <c r="E154" s="221" t="s">
        <v>1405</v>
      </c>
      <c r="F154" s="222" t="s">
        <v>1406</v>
      </c>
      <c r="G154" s="223" t="s">
        <v>274</v>
      </c>
      <c r="H154" s="224">
        <v>15</v>
      </c>
      <c r="I154" s="225"/>
      <c r="J154" s="224">
        <f>ROUND(I154*H154,2)</f>
        <v>0</v>
      </c>
      <c r="K154" s="226"/>
      <c r="L154" s="45"/>
      <c r="M154" s="227" t="s">
        <v>1</v>
      </c>
      <c r="N154" s="228" t="s">
        <v>40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248</v>
      </c>
      <c r="AT154" s="231" t="s">
        <v>160</v>
      </c>
      <c r="AU154" s="231" t="s">
        <v>85</v>
      </c>
      <c r="AY154" s="18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248</v>
      </c>
      <c r="BM154" s="231" t="s">
        <v>1407</v>
      </c>
    </row>
    <row r="155" s="2" customFormat="1" ht="24.15" customHeight="1">
      <c r="A155" s="39"/>
      <c r="B155" s="40"/>
      <c r="C155" s="266" t="s">
        <v>7</v>
      </c>
      <c r="D155" s="266" t="s">
        <v>243</v>
      </c>
      <c r="E155" s="267" t="s">
        <v>1408</v>
      </c>
      <c r="F155" s="268" t="s">
        <v>1409</v>
      </c>
      <c r="G155" s="269" t="s">
        <v>274</v>
      </c>
      <c r="H155" s="270">
        <v>17.25</v>
      </c>
      <c r="I155" s="271"/>
      <c r="J155" s="270">
        <f>ROUND(I155*H155,2)</f>
        <v>0</v>
      </c>
      <c r="K155" s="272"/>
      <c r="L155" s="273"/>
      <c r="M155" s="274" t="s">
        <v>1</v>
      </c>
      <c r="N155" s="275" t="s">
        <v>40</v>
      </c>
      <c r="O155" s="92"/>
      <c r="P155" s="229">
        <f>O155*H155</f>
        <v>0</v>
      </c>
      <c r="Q155" s="229">
        <v>0.00034000000000000002</v>
      </c>
      <c r="R155" s="229">
        <f>Q155*H155</f>
        <v>0.0058650000000000004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342</v>
      </c>
      <c r="AT155" s="231" t="s">
        <v>243</v>
      </c>
      <c r="AU155" s="231" t="s">
        <v>85</v>
      </c>
      <c r="AY155" s="18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248</v>
      </c>
      <c r="BM155" s="231" t="s">
        <v>1410</v>
      </c>
    </row>
    <row r="156" s="14" customFormat="1">
      <c r="A156" s="14"/>
      <c r="B156" s="244"/>
      <c r="C156" s="245"/>
      <c r="D156" s="235" t="s">
        <v>170</v>
      </c>
      <c r="E156" s="246" t="s">
        <v>1</v>
      </c>
      <c r="F156" s="247" t="s">
        <v>1396</v>
      </c>
      <c r="G156" s="245"/>
      <c r="H156" s="248">
        <v>17.25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170</v>
      </c>
      <c r="AU156" s="254" t="s">
        <v>85</v>
      </c>
      <c r="AV156" s="14" t="s">
        <v>85</v>
      </c>
      <c r="AW156" s="14" t="s">
        <v>31</v>
      </c>
      <c r="AX156" s="14" t="s">
        <v>83</v>
      </c>
      <c r="AY156" s="254" t="s">
        <v>158</v>
      </c>
    </row>
    <row r="157" s="2" customFormat="1" ht="49.05" customHeight="1">
      <c r="A157" s="39"/>
      <c r="B157" s="40"/>
      <c r="C157" s="220" t="s">
        <v>286</v>
      </c>
      <c r="D157" s="220" t="s">
        <v>160</v>
      </c>
      <c r="E157" s="221" t="s">
        <v>1411</v>
      </c>
      <c r="F157" s="222" t="s">
        <v>1412</v>
      </c>
      <c r="G157" s="223" t="s">
        <v>274</v>
      </c>
      <c r="H157" s="224">
        <v>15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248</v>
      </c>
      <c r="AT157" s="231" t="s">
        <v>160</v>
      </c>
      <c r="AU157" s="231" t="s">
        <v>85</v>
      </c>
      <c r="AY157" s="18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248</v>
      </c>
      <c r="BM157" s="231" t="s">
        <v>1413</v>
      </c>
    </row>
    <row r="158" s="2" customFormat="1" ht="24.15" customHeight="1">
      <c r="A158" s="39"/>
      <c r="B158" s="40"/>
      <c r="C158" s="266" t="s">
        <v>292</v>
      </c>
      <c r="D158" s="266" t="s">
        <v>243</v>
      </c>
      <c r="E158" s="267" t="s">
        <v>1414</v>
      </c>
      <c r="F158" s="268" t="s">
        <v>1415</v>
      </c>
      <c r="G158" s="269" t="s">
        <v>274</v>
      </c>
      <c r="H158" s="270">
        <v>17.25</v>
      </c>
      <c r="I158" s="271"/>
      <c r="J158" s="270">
        <f>ROUND(I158*H158,2)</f>
        <v>0</v>
      </c>
      <c r="K158" s="272"/>
      <c r="L158" s="273"/>
      <c r="M158" s="274" t="s">
        <v>1</v>
      </c>
      <c r="N158" s="275" t="s">
        <v>40</v>
      </c>
      <c r="O158" s="92"/>
      <c r="P158" s="229">
        <f>O158*H158</f>
        <v>0</v>
      </c>
      <c r="Q158" s="229">
        <v>0.00038999999999999999</v>
      </c>
      <c r="R158" s="229">
        <f>Q158*H158</f>
        <v>0.0067275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342</v>
      </c>
      <c r="AT158" s="231" t="s">
        <v>243</v>
      </c>
      <c r="AU158" s="231" t="s">
        <v>85</v>
      </c>
      <c r="AY158" s="18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248</v>
      </c>
      <c r="BM158" s="231" t="s">
        <v>1416</v>
      </c>
    </row>
    <row r="159" s="14" customFormat="1">
      <c r="A159" s="14"/>
      <c r="B159" s="244"/>
      <c r="C159" s="245"/>
      <c r="D159" s="235" t="s">
        <v>170</v>
      </c>
      <c r="E159" s="246" t="s">
        <v>1</v>
      </c>
      <c r="F159" s="247" t="s">
        <v>1396</v>
      </c>
      <c r="G159" s="245"/>
      <c r="H159" s="248">
        <v>17.25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170</v>
      </c>
      <c r="AU159" s="254" t="s">
        <v>85</v>
      </c>
      <c r="AV159" s="14" t="s">
        <v>85</v>
      </c>
      <c r="AW159" s="14" t="s">
        <v>31</v>
      </c>
      <c r="AX159" s="14" t="s">
        <v>83</v>
      </c>
      <c r="AY159" s="254" t="s">
        <v>158</v>
      </c>
    </row>
    <row r="160" s="2" customFormat="1" ht="44.25" customHeight="1">
      <c r="A160" s="39"/>
      <c r="B160" s="40"/>
      <c r="C160" s="220" t="s">
        <v>298</v>
      </c>
      <c r="D160" s="220" t="s">
        <v>160</v>
      </c>
      <c r="E160" s="221" t="s">
        <v>1417</v>
      </c>
      <c r="F160" s="222" t="s">
        <v>1418</v>
      </c>
      <c r="G160" s="223" t="s">
        <v>274</v>
      </c>
      <c r="H160" s="224">
        <v>20</v>
      </c>
      <c r="I160" s="225"/>
      <c r="J160" s="224">
        <f>ROUND(I160*H160,2)</f>
        <v>0</v>
      </c>
      <c r="K160" s="226"/>
      <c r="L160" s="45"/>
      <c r="M160" s="227" t="s">
        <v>1</v>
      </c>
      <c r="N160" s="228" t="s">
        <v>40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248</v>
      </c>
      <c r="AT160" s="231" t="s">
        <v>160</v>
      </c>
      <c r="AU160" s="231" t="s">
        <v>85</v>
      </c>
      <c r="AY160" s="18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83</v>
      </c>
      <c r="BK160" s="232">
        <f>ROUND(I160*H160,2)</f>
        <v>0</v>
      </c>
      <c r="BL160" s="18" t="s">
        <v>248</v>
      </c>
      <c r="BM160" s="231" t="s">
        <v>1419</v>
      </c>
    </row>
    <row r="161" s="2" customFormat="1" ht="24.15" customHeight="1">
      <c r="A161" s="39"/>
      <c r="B161" s="40"/>
      <c r="C161" s="266" t="s">
        <v>302</v>
      </c>
      <c r="D161" s="266" t="s">
        <v>243</v>
      </c>
      <c r="E161" s="267" t="s">
        <v>1420</v>
      </c>
      <c r="F161" s="268" t="s">
        <v>1421</v>
      </c>
      <c r="G161" s="269" t="s">
        <v>274</v>
      </c>
      <c r="H161" s="270">
        <v>23</v>
      </c>
      <c r="I161" s="271"/>
      <c r="J161" s="270">
        <f>ROUND(I161*H161,2)</f>
        <v>0</v>
      </c>
      <c r="K161" s="272"/>
      <c r="L161" s="273"/>
      <c r="M161" s="274" t="s">
        <v>1</v>
      </c>
      <c r="N161" s="275" t="s">
        <v>40</v>
      </c>
      <c r="O161" s="92"/>
      <c r="P161" s="229">
        <f>O161*H161</f>
        <v>0</v>
      </c>
      <c r="Q161" s="229">
        <v>0.00089999999999999998</v>
      </c>
      <c r="R161" s="229">
        <f>Q161*H161</f>
        <v>0.0207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342</v>
      </c>
      <c r="AT161" s="231" t="s">
        <v>243</v>
      </c>
      <c r="AU161" s="231" t="s">
        <v>85</v>
      </c>
      <c r="AY161" s="18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248</v>
      </c>
      <c r="BM161" s="231" t="s">
        <v>1422</v>
      </c>
    </row>
    <row r="162" s="14" customFormat="1">
      <c r="A162" s="14"/>
      <c r="B162" s="244"/>
      <c r="C162" s="245"/>
      <c r="D162" s="235" t="s">
        <v>170</v>
      </c>
      <c r="E162" s="246" t="s">
        <v>1</v>
      </c>
      <c r="F162" s="247" t="s">
        <v>1423</v>
      </c>
      <c r="G162" s="245"/>
      <c r="H162" s="248">
        <v>23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170</v>
      </c>
      <c r="AU162" s="254" t="s">
        <v>85</v>
      </c>
      <c r="AV162" s="14" t="s">
        <v>85</v>
      </c>
      <c r="AW162" s="14" t="s">
        <v>31</v>
      </c>
      <c r="AX162" s="14" t="s">
        <v>83</v>
      </c>
      <c r="AY162" s="254" t="s">
        <v>158</v>
      </c>
    </row>
    <row r="163" s="2" customFormat="1" ht="66.75" customHeight="1">
      <c r="A163" s="39"/>
      <c r="B163" s="40"/>
      <c r="C163" s="220" t="s">
        <v>308</v>
      </c>
      <c r="D163" s="220" t="s">
        <v>160</v>
      </c>
      <c r="E163" s="221" t="s">
        <v>1424</v>
      </c>
      <c r="F163" s="222" t="s">
        <v>1425</v>
      </c>
      <c r="G163" s="223" t="s">
        <v>274</v>
      </c>
      <c r="H163" s="224">
        <v>120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0.00048000000000000001</v>
      </c>
      <c r="T163" s="230">
        <f>S163*H163</f>
        <v>0.057599999999999998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248</v>
      </c>
      <c r="AT163" s="231" t="s">
        <v>160</v>
      </c>
      <c r="AU163" s="231" t="s">
        <v>85</v>
      </c>
      <c r="AY163" s="18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248</v>
      </c>
      <c r="BM163" s="231" t="s">
        <v>1426</v>
      </c>
    </row>
    <row r="164" s="2" customFormat="1" ht="55.5" customHeight="1">
      <c r="A164" s="39"/>
      <c r="B164" s="40"/>
      <c r="C164" s="220" t="s">
        <v>312</v>
      </c>
      <c r="D164" s="220" t="s">
        <v>160</v>
      </c>
      <c r="E164" s="221" t="s">
        <v>1427</v>
      </c>
      <c r="F164" s="222" t="s">
        <v>1428</v>
      </c>
      <c r="G164" s="223" t="s">
        <v>274</v>
      </c>
      <c r="H164" s="224">
        <v>15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0.0012099999999999999</v>
      </c>
      <c r="T164" s="230">
        <f>S164*H164</f>
        <v>0.018149999999999999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248</v>
      </c>
      <c r="AT164" s="231" t="s">
        <v>160</v>
      </c>
      <c r="AU164" s="231" t="s">
        <v>85</v>
      </c>
      <c r="AY164" s="18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248</v>
      </c>
      <c r="BM164" s="231" t="s">
        <v>1429</v>
      </c>
    </row>
    <row r="165" s="2" customFormat="1" ht="33" customHeight="1">
      <c r="A165" s="39"/>
      <c r="B165" s="40"/>
      <c r="C165" s="220" t="s">
        <v>317</v>
      </c>
      <c r="D165" s="220" t="s">
        <v>160</v>
      </c>
      <c r="E165" s="221" t="s">
        <v>1430</v>
      </c>
      <c r="F165" s="222" t="s">
        <v>1431</v>
      </c>
      <c r="G165" s="223" t="s">
        <v>357</v>
      </c>
      <c r="H165" s="224">
        <v>117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248</v>
      </c>
      <c r="AT165" s="231" t="s">
        <v>160</v>
      </c>
      <c r="AU165" s="231" t="s">
        <v>85</v>
      </c>
      <c r="AY165" s="18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248</v>
      </c>
      <c r="BM165" s="231" t="s">
        <v>1432</v>
      </c>
    </row>
    <row r="166" s="2" customFormat="1" ht="33" customHeight="1">
      <c r="A166" s="39"/>
      <c r="B166" s="40"/>
      <c r="C166" s="220" t="s">
        <v>323</v>
      </c>
      <c r="D166" s="220" t="s">
        <v>160</v>
      </c>
      <c r="E166" s="221" t="s">
        <v>1433</v>
      </c>
      <c r="F166" s="222" t="s">
        <v>1434</v>
      </c>
      <c r="G166" s="223" t="s">
        <v>357</v>
      </c>
      <c r="H166" s="224">
        <v>10</v>
      </c>
      <c r="I166" s="225"/>
      <c r="J166" s="224">
        <f>ROUND(I166*H166,2)</f>
        <v>0</v>
      </c>
      <c r="K166" s="226"/>
      <c r="L166" s="45"/>
      <c r="M166" s="227" t="s">
        <v>1</v>
      </c>
      <c r="N166" s="228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248</v>
      </c>
      <c r="AT166" s="231" t="s">
        <v>160</v>
      </c>
      <c r="AU166" s="231" t="s">
        <v>85</v>
      </c>
      <c r="AY166" s="18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248</v>
      </c>
      <c r="BM166" s="231" t="s">
        <v>1435</v>
      </c>
    </row>
    <row r="167" s="2" customFormat="1" ht="33" customHeight="1">
      <c r="A167" s="39"/>
      <c r="B167" s="40"/>
      <c r="C167" s="220" t="s">
        <v>327</v>
      </c>
      <c r="D167" s="220" t="s">
        <v>160</v>
      </c>
      <c r="E167" s="221" t="s">
        <v>1436</v>
      </c>
      <c r="F167" s="222" t="s">
        <v>1437</v>
      </c>
      <c r="G167" s="223" t="s">
        <v>357</v>
      </c>
      <c r="H167" s="224">
        <v>8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248</v>
      </c>
      <c r="AT167" s="231" t="s">
        <v>160</v>
      </c>
      <c r="AU167" s="231" t="s">
        <v>85</v>
      </c>
      <c r="AY167" s="18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248</v>
      </c>
      <c r="BM167" s="231" t="s">
        <v>1438</v>
      </c>
    </row>
    <row r="168" s="2" customFormat="1" ht="33" customHeight="1">
      <c r="A168" s="39"/>
      <c r="B168" s="40"/>
      <c r="C168" s="220" t="s">
        <v>336</v>
      </c>
      <c r="D168" s="220" t="s">
        <v>160</v>
      </c>
      <c r="E168" s="221" t="s">
        <v>1439</v>
      </c>
      <c r="F168" s="222" t="s">
        <v>1440</v>
      </c>
      <c r="G168" s="223" t="s">
        <v>357</v>
      </c>
      <c r="H168" s="224">
        <v>1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0.11</v>
      </c>
      <c r="T168" s="230">
        <f>S168*H168</f>
        <v>0.11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248</v>
      </c>
      <c r="AT168" s="231" t="s">
        <v>160</v>
      </c>
      <c r="AU168" s="231" t="s">
        <v>85</v>
      </c>
      <c r="AY168" s="18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248</v>
      </c>
      <c r="BM168" s="231" t="s">
        <v>1441</v>
      </c>
    </row>
    <row r="169" s="2" customFormat="1" ht="37.8" customHeight="1">
      <c r="A169" s="39"/>
      <c r="B169" s="40"/>
      <c r="C169" s="220" t="s">
        <v>342</v>
      </c>
      <c r="D169" s="220" t="s">
        <v>160</v>
      </c>
      <c r="E169" s="221" t="s">
        <v>1442</v>
      </c>
      <c r="F169" s="222" t="s">
        <v>1443</v>
      </c>
      <c r="G169" s="223" t="s">
        <v>357</v>
      </c>
      <c r="H169" s="224">
        <v>2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0.00089999999999999998</v>
      </c>
      <c r="T169" s="230">
        <f>S169*H169</f>
        <v>0.0018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248</v>
      </c>
      <c r="AT169" s="231" t="s">
        <v>160</v>
      </c>
      <c r="AU169" s="231" t="s">
        <v>85</v>
      </c>
      <c r="AY169" s="18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248</v>
      </c>
      <c r="BM169" s="231" t="s">
        <v>1444</v>
      </c>
    </row>
    <row r="170" s="2" customFormat="1" ht="44.25" customHeight="1">
      <c r="A170" s="39"/>
      <c r="B170" s="40"/>
      <c r="C170" s="220" t="s">
        <v>349</v>
      </c>
      <c r="D170" s="220" t="s">
        <v>160</v>
      </c>
      <c r="E170" s="221" t="s">
        <v>1445</v>
      </c>
      <c r="F170" s="222" t="s">
        <v>1446</v>
      </c>
      <c r="G170" s="223" t="s">
        <v>357</v>
      </c>
      <c r="H170" s="224">
        <v>1</v>
      </c>
      <c r="I170" s="225"/>
      <c r="J170" s="224">
        <f>ROUND(I170*H170,2)</f>
        <v>0</v>
      </c>
      <c r="K170" s="226"/>
      <c r="L170" s="45"/>
      <c r="M170" s="227" t="s">
        <v>1</v>
      </c>
      <c r="N170" s="228" t="s">
        <v>40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248</v>
      </c>
      <c r="AT170" s="231" t="s">
        <v>160</v>
      </c>
      <c r="AU170" s="231" t="s">
        <v>85</v>
      </c>
      <c r="AY170" s="18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248</v>
      </c>
      <c r="BM170" s="231" t="s">
        <v>1447</v>
      </c>
    </row>
    <row r="171" s="2" customFormat="1" ht="24.15" customHeight="1">
      <c r="A171" s="39"/>
      <c r="B171" s="40"/>
      <c r="C171" s="266" t="s">
        <v>354</v>
      </c>
      <c r="D171" s="266" t="s">
        <v>243</v>
      </c>
      <c r="E171" s="267" t="s">
        <v>1448</v>
      </c>
      <c r="F171" s="268" t="s">
        <v>1449</v>
      </c>
      <c r="G171" s="269" t="s">
        <v>357</v>
      </c>
      <c r="H171" s="270">
        <v>1</v>
      </c>
      <c r="I171" s="271"/>
      <c r="J171" s="270">
        <f>ROUND(I171*H171,2)</f>
        <v>0</v>
      </c>
      <c r="K171" s="272"/>
      <c r="L171" s="273"/>
      <c r="M171" s="274" t="s">
        <v>1</v>
      </c>
      <c r="N171" s="275" t="s">
        <v>40</v>
      </c>
      <c r="O171" s="92"/>
      <c r="P171" s="229">
        <f>O171*H171</f>
        <v>0</v>
      </c>
      <c r="Q171" s="229">
        <v>9.0000000000000006E-05</v>
      </c>
      <c r="R171" s="229">
        <f>Q171*H171</f>
        <v>9.0000000000000006E-05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342</v>
      </c>
      <c r="AT171" s="231" t="s">
        <v>243</v>
      </c>
      <c r="AU171" s="231" t="s">
        <v>85</v>
      </c>
      <c r="AY171" s="18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248</v>
      </c>
      <c r="BM171" s="231" t="s">
        <v>1450</v>
      </c>
    </row>
    <row r="172" s="2" customFormat="1" ht="49.05" customHeight="1">
      <c r="A172" s="39"/>
      <c r="B172" s="40"/>
      <c r="C172" s="220" t="s">
        <v>360</v>
      </c>
      <c r="D172" s="220" t="s">
        <v>160</v>
      </c>
      <c r="E172" s="221" t="s">
        <v>1451</v>
      </c>
      <c r="F172" s="222" t="s">
        <v>1452</v>
      </c>
      <c r="G172" s="223" t="s">
        <v>357</v>
      </c>
      <c r="H172" s="224">
        <v>2</v>
      </c>
      <c r="I172" s="225"/>
      <c r="J172" s="224">
        <f>ROUND(I172*H172,2)</f>
        <v>0</v>
      </c>
      <c r="K172" s="226"/>
      <c r="L172" s="45"/>
      <c r="M172" s="227" t="s">
        <v>1</v>
      </c>
      <c r="N172" s="228" t="s">
        <v>40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248</v>
      </c>
      <c r="AT172" s="231" t="s">
        <v>160</v>
      </c>
      <c r="AU172" s="231" t="s">
        <v>85</v>
      </c>
      <c r="AY172" s="18" t="s">
        <v>158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248</v>
      </c>
      <c r="BM172" s="231" t="s">
        <v>1453</v>
      </c>
    </row>
    <row r="173" s="2" customFormat="1" ht="24.15" customHeight="1">
      <c r="A173" s="39"/>
      <c r="B173" s="40"/>
      <c r="C173" s="266" t="s">
        <v>366</v>
      </c>
      <c r="D173" s="266" t="s">
        <v>243</v>
      </c>
      <c r="E173" s="267" t="s">
        <v>1454</v>
      </c>
      <c r="F173" s="268" t="s">
        <v>1455</v>
      </c>
      <c r="G173" s="269" t="s">
        <v>357</v>
      </c>
      <c r="H173" s="270">
        <v>2</v>
      </c>
      <c r="I173" s="271"/>
      <c r="J173" s="270">
        <f>ROUND(I173*H173,2)</f>
        <v>0</v>
      </c>
      <c r="K173" s="272"/>
      <c r="L173" s="273"/>
      <c r="M173" s="274" t="s">
        <v>1</v>
      </c>
      <c r="N173" s="275" t="s">
        <v>40</v>
      </c>
      <c r="O173" s="92"/>
      <c r="P173" s="229">
        <f>O173*H173</f>
        <v>0</v>
      </c>
      <c r="Q173" s="229">
        <v>4.0000000000000003E-05</v>
      </c>
      <c r="R173" s="229">
        <f>Q173*H173</f>
        <v>8.0000000000000007E-05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342</v>
      </c>
      <c r="AT173" s="231" t="s">
        <v>243</v>
      </c>
      <c r="AU173" s="231" t="s">
        <v>85</v>
      </c>
      <c r="AY173" s="18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248</v>
      </c>
      <c r="BM173" s="231" t="s">
        <v>1456</v>
      </c>
    </row>
    <row r="174" s="2" customFormat="1" ht="16.5" customHeight="1">
      <c r="A174" s="39"/>
      <c r="B174" s="40"/>
      <c r="C174" s="266" t="s">
        <v>373</v>
      </c>
      <c r="D174" s="266" t="s">
        <v>243</v>
      </c>
      <c r="E174" s="267" t="s">
        <v>1457</v>
      </c>
      <c r="F174" s="268" t="s">
        <v>1458</v>
      </c>
      <c r="G174" s="269" t="s">
        <v>357</v>
      </c>
      <c r="H174" s="270">
        <v>2</v>
      </c>
      <c r="I174" s="271"/>
      <c r="J174" s="270">
        <f>ROUND(I174*H174,2)</f>
        <v>0</v>
      </c>
      <c r="K174" s="272"/>
      <c r="L174" s="273"/>
      <c r="M174" s="274" t="s">
        <v>1</v>
      </c>
      <c r="N174" s="275" t="s">
        <v>40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342</v>
      </c>
      <c r="AT174" s="231" t="s">
        <v>243</v>
      </c>
      <c r="AU174" s="231" t="s">
        <v>85</v>
      </c>
      <c r="AY174" s="18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248</v>
      </c>
      <c r="BM174" s="231" t="s">
        <v>1459</v>
      </c>
    </row>
    <row r="175" s="2" customFormat="1" ht="16.5" customHeight="1">
      <c r="A175" s="39"/>
      <c r="B175" s="40"/>
      <c r="C175" s="266" t="s">
        <v>377</v>
      </c>
      <c r="D175" s="266" t="s">
        <v>243</v>
      </c>
      <c r="E175" s="267" t="s">
        <v>1460</v>
      </c>
      <c r="F175" s="268" t="s">
        <v>1461</v>
      </c>
      <c r="G175" s="269" t="s">
        <v>357</v>
      </c>
      <c r="H175" s="270">
        <v>2</v>
      </c>
      <c r="I175" s="271"/>
      <c r="J175" s="270">
        <f>ROUND(I175*H175,2)</f>
        <v>0</v>
      </c>
      <c r="K175" s="272"/>
      <c r="L175" s="273"/>
      <c r="M175" s="274" t="s">
        <v>1</v>
      </c>
      <c r="N175" s="275" t="s">
        <v>40</v>
      </c>
      <c r="O175" s="92"/>
      <c r="P175" s="229">
        <f>O175*H175</f>
        <v>0</v>
      </c>
      <c r="Q175" s="229">
        <v>3.0000000000000001E-05</v>
      </c>
      <c r="R175" s="229">
        <f>Q175*H175</f>
        <v>6.0000000000000002E-05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342</v>
      </c>
      <c r="AT175" s="231" t="s">
        <v>243</v>
      </c>
      <c r="AU175" s="231" t="s">
        <v>85</v>
      </c>
      <c r="AY175" s="18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248</v>
      </c>
      <c r="BM175" s="231" t="s">
        <v>1462</v>
      </c>
    </row>
    <row r="176" s="2" customFormat="1" ht="16.5" customHeight="1">
      <c r="A176" s="39"/>
      <c r="B176" s="40"/>
      <c r="C176" s="266" t="s">
        <v>383</v>
      </c>
      <c r="D176" s="266" t="s">
        <v>243</v>
      </c>
      <c r="E176" s="267" t="s">
        <v>1463</v>
      </c>
      <c r="F176" s="268" t="s">
        <v>1464</v>
      </c>
      <c r="G176" s="269" t="s">
        <v>357</v>
      </c>
      <c r="H176" s="270">
        <v>2</v>
      </c>
      <c r="I176" s="271"/>
      <c r="J176" s="270">
        <f>ROUND(I176*H176,2)</f>
        <v>0</v>
      </c>
      <c r="K176" s="272"/>
      <c r="L176" s="273"/>
      <c r="M176" s="274" t="s">
        <v>1</v>
      </c>
      <c r="N176" s="275" t="s">
        <v>40</v>
      </c>
      <c r="O176" s="92"/>
      <c r="P176" s="229">
        <f>O176*H176</f>
        <v>0</v>
      </c>
      <c r="Q176" s="229">
        <v>1.0000000000000001E-05</v>
      </c>
      <c r="R176" s="229">
        <f>Q176*H176</f>
        <v>2.0000000000000002E-05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342</v>
      </c>
      <c r="AT176" s="231" t="s">
        <v>243</v>
      </c>
      <c r="AU176" s="231" t="s">
        <v>85</v>
      </c>
      <c r="AY176" s="18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248</v>
      </c>
      <c r="BM176" s="231" t="s">
        <v>1465</v>
      </c>
    </row>
    <row r="177" s="2" customFormat="1" ht="49.05" customHeight="1">
      <c r="A177" s="39"/>
      <c r="B177" s="40"/>
      <c r="C177" s="220" t="s">
        <v>392</v>
      </c>
      <c r="D177" s="220" t="s">
        <v>160</v>
      </c>
      <c r="E177" s="221" t="s">
        <v>1466</v>
      </c>
      <c r="F177" s="222" t="s">
        <v>1467</v>
      </c>
      <c r="G177" s="223" t="s">
        <v>357</v>
      </c>
      <c r="H177" s="224">
        <v>2</v>
      </c>
      <c r="I177" s="225"/>
      <c r="J177" s="224">
        <f>ROUND(I177*H177,2)</f>
        <v>0</v>
      </c>
      <c r="K177" s="226"/>
      <c r="L177" s="45"/>
      <c r="M177" s="227" t="s">
        <v>1</v>
      </c>
      <c r="N177" s="228" t="s">
        <v>40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248</v>
      </c>
      <c r="AT177" s="231" t="s">
        <v>160</v>
      </c>
      <c r="AU177" s="231" t="s">
        <v>85</v>
      </c>
      <c r="AY177" s="18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248</v>
      </c>
      <c r="BM177" s="231" t="s">
        <v>1468</v>
      </c>
    </row>
    <row r="178" s="2" customFormat="1" ht="24.15" customHeight="1">
      <c r="A178" s="39"/>
      <c r="B178" s="40"/>
      <c r="C178" s="266" t="s">
        <v>398</v>
      </c>
      <c r="D178" s="266" t="s">
        <v>243</v>
      </c>
      <c r="E178" s="267" t="s">
        <v>1469</v>
      </c>
      <c r="F178" s="268" t="s">
        <v>1470</v>
      </c>
      <c r="G178" s="269" t="s">
        <v>357</v>
      </c>
      <c r="H178" s="270">
        <v>2</v>
      </c>
      <c r="I178" s="271"/>
      <c r="J178" s="270">
        <f>ROUND(I178*H178,2)</f>
        <v>0</v>
      </c>
      <c r="K178" s="272"/>
      <c r="L178" s="273"/>
      <c r="M178" s="274" t="s">
        <v>1</v>
      </c>
      <c r="N178" s="275" t="s">
        <v>40</v>
      </c>
      <c r="O178" s="92"/>
      <c r="P178" s="229">
        <f>O178*H178</f>
        <v>0</v>
      </c>
      <c r="Q178" s="229">
        <v>6.0000000000000002E-05</v>
      </c>
      <c r="R178" s="229">
        <f>Q178*H178</f>
        <v>0.00012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342</v>
      </c>
      <c r="AT178" s="231" t="s">
        <v>243</v>
      </c>
      <c r="AU178" s="231" t="s">
        <v>85</v>
      </c>
      <c r="AY178" s="18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248</v>
      </c>
      <c r="BM178" s="231" t="s">
        <v>1471</v>
      </c>
    </row>
    <row r="179" s="2" customFormat="1" ht="24.15" customHeight="1">
      <c r="A179" s="39"/>
      <c r="B179" s="40"/>
      <c r="C179" s="266" t="s">
        <v>404</v>
      </c>
      <c r="D179" s="266" t="s">
        <v>243</v>
      </c>
      <c r="E179" s="267" t="s">
        <v>1472</v>
      </c>
      <c r="F179" s="268" t="s">
        <v>1470</v>
      </c>
      <c r="G179" s="269" t="s">
        <v>357</v>
      </c>
      <c r="H179" s="270">
        <v>2</v>
      </c>
      <c r="I179" s="271"/>
      <c r="J179" s="270">
        <f>ROUND(I179*H179,2)</f>
        <v>0</v>
      </c>
      <c r="K179" s="272"/>
      <c r="L179" s="273"/>
      <c r="M179" s="274" t="s">
        <v>1</v>
      </c>
      <c r="N179" s="275" t="s">
        <v>40</v>
      </c>
      <c r="O179" s="92"/>
      <c r="P179" s="229">
        <f>O179*H179</f>
        <v>0</v>
      </c>
      <c r="Q179" s="229">
        <v>6.0000000000000002E-05</v>
      </c>
      <c r="R179" s="229">
        <f>Q179*H179</f>
        <v>0.00012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342</v>
      </c>
      <c r="AT179" s="231" t="s">
        <v>243</v>
      </c>
      <c r="AU179" s="231" t="s">
        <v>85</v>
      </c>
      <c r="AY179" s="18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248</v>
      </c>
      <c r="BM179" s="231" t="s">
        <v>1473</v>
      </c>
    </row>
    <row r="180" s="2" customFormat="1" ht="16.5" customHeight="1">
      <c r="A180" s="39"/>
      <c r="B180" s="40"/>
      <c r="C180" s="266" t="s">
        <v>413</v>
      </c>
      <c r="D180" s="266" t="s">
        <v>243</v>
      </c>
      <c r="E180" s="267" t="s">
        <v>1463</v>
      </c>
      <c r="F180" s="268" t="s">
        <v>1464</v>
      </c>
      <c r="G180" s="269" t="s">
        <v>357</v>
      </c>
      <c r="H180" s="270">
        <v>2</v>
      </c>
      <c r="I180" s="271"/>
      <c r="J180" s="270">
        <f>ROUND(I180*H180,2)</f>
        <v>0</v>
      </c>
      <c r="K180" s="272"/>
      <c r="L180" s="273"/>
      <c r="M180" s="274" t="s">
        <v>1</v>
      </c>
      <c r="N180" s="275" t="s">
        <v>40</v>
      </c>
      <c r="O180" s="92"/>
      <c r="P180" s="229">
        <f>O180*H180</f>
        <v>0</v>
      </c>
      <c r="Q180" s="229">
        <v>1.0000000000000001E-05</v>
      </c>
      <c r="R180" s="229">
        <f>Q180*H180</f>
        <v>2.0000000000000002E-05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342</v>
      </c>
      <c r="AT180" s="231" t="s">
        <v>243</v>
      </c>
      <c r="AU180" s="231" t="s">
        <v>85</v>
      </c>
      <c r="AY180" s="18" t="s">
        <v>158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248</v>
      </c>
      <c r="BM180" s="231" t="s">
        <v>1474</v>
      </c>
    </row>
    <row r="181" s="2" customFormat="1" ht="16.5" customHeight="1">
      <c r="A181" s="39"/>
      <c r="B181" s="40"/>
      <c r="C181" s="266" t="s">
        <v>417</v>
      </c>
      <c r="D181" s="266" t="s">
        <v>243</v>
      </c>
      <c r="E181" s="267" t="s">
        <v>1475</v>
      </c>
      <c r="F181" s="268" t="s">
        <v>1464</v>
      </c>
      <c r="G181" s="269" t="s">
        <v>357</v>
      </c>
      <c r="H181" s="270">
        <v>2</v>
      </c>
      <c r="I181" s="271"/>
      <c r="J181" s="270">
        <f>ROUND(I181*H181,2)</f>
        <v>0</v>
      </c>
      <c r="K181" s="272"/>
      <c r="L181" s="273"/>
      <c r="M181" s="274" t="s">
        <v>1</v>
      </c>
      <c r="N181" s="275" t="s">
        <v>40</v>
      </c>
      <c r="O181" s="92"/>
      <c r="P181" s="229">
        <f>O181*H181</f>
        <v>0</v>
      </c>
      <c r="Q181" s="229">
        <v>1.0000000000000001E-05</v>
      </c>
      <c r="R181" s="229">
        <f>Q181*H181</f>
        <v>2.0000000000000002E-05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342</v>
      </c>
      <c r="AT181" s="231" t="s">
        <v>243</v>
      </c>
      <c r="AU181" s="231" t="s">
        <v>85</v>
      </c>
      <c r="AY181" s="18" t="s">
        <v>158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83</v>
      </c>
      <c r="BK181" s="232">
        <f>ROUND(I181*H181,2)</f>
        <v>0</v>
      </c>
      <c r="BL181" s="18" t="s">
        <v>248</v>
      </c>
      <c r="BM181" s="231" t="s">
        <v>1476</v>
      </c>
    </row>
    <row r="182" s="2" customFormat="1" ht="33" customHeight="1">
      <c r="A182" s="39"/>
      <c r="B182" s="40"/>
      <c r="C182" s="220" t="s">
        <v>426</v>
      </c>
      <c r="D182" s="220" t="s">
        <v>160</v>
      </c>
      <c r="E182" s="221" t="s">
        <v>1477</v>
      </c>
      <c r="F182" s="222" t="s">
        <v>1478</v>
      </c>
      <c r="G182" s="223" t="s">
        <v>357</v>
      </c>
      <c r="H182" s="224">
        <v>4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248</v>
      </c>
      <c r="AT182" s="231" t="s">
        <v>160</v>
      </c>
      <c r="AU182" s="231" t="s">
        <v>85</v>
      </c>
      <c r="AY182" s="18" t="s">
        <v>158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248</v>
      </c>
      <c r="BM182" s="231" t="s">
        <v>1479</v>
      </c>
    </row>
    <row r="183" s="2" customFormat="1" ht="24.15" customHeight="1">
      <c r="A183" s="39"/>
      <c r="B183" s="40"/>
      <c r="C183" s="266" t="s">
        <v>435</v>
      </c>
      <c r="D183" s="266" t="s">
        <v>243</v>
      </c>
      <c r="E183" s="267" t="s">
        <v>1480</v>
      </c>
      <c r="F183" s="268" t="s">
        <v>1481</v>
      </c>
      <c r="G183" s="269" t="s">
        <v>357</v>
      </c>
      <c r="H183" s="270">
        <v>4</v>
      </c>
      <c r="I183" s="271"/>
      <c r="J183" s="270">
        <f>ROUND(I183*H183,2)</f>
        <v>0</v>
      </c>
      <c r="K183" s="272"/>
      <c r="L183" s="273"/>
      <c r="M183" s="274" t="s">
        <v>1</v>
      </c>
      <c r="N183" s="275" t="s">
        <v>40</v>
      </c>
      <c r="O183" s="92"/>
      <c r="P183" s="229">
        <f>O183*H183</f>
        <v>0</v>
      </c>
      <c r="Q183" s="229">
        <v>0.00019000000000000001</v>
      </c>
      <c r="R183" s="229">
        <f>Q183*H183</f>
        <v>0.00076000000000000004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342</v>
      </c>
      <c r="AT183" s="231" t="s">
        <v>243</v>
      </c>
      <c r="AU183" s="231" t="s">
        <v>85</v>
      </c>
      <c r="AY183" s="18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248</v>
      </c>
      <c r="BM183" s="231" t="s">
        <v>1482</v>
      </c>
    </row>
    <row r="184" s="2" customFormat="1" ht="33" customHeight="1">
      <c r="A184" s="39"/>
      <c r="B184" s="40"/>
      <c r="C184" s="220" t="s">
        <v>441</v>
      </c>
      <c r="D184" s="220" t="s">
        <v>160</v>
      </c>
      <c r="E184" s="221" t="s">
        <v>1483</v>
      </c>
      <c r="F184" s="222" t="s">
        <v>1484</v>
      </c>
      <c r="G184" s="223" t="s">
        <v>357</v>
      </c>
      <c r="H184" s="224">
        <v>1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248</v>
      </c>
      <c r="AT184" s="231" t="s">
        <v>160</v>
      </c>
      <c r="AU184" s="231" t="s">
        <v>85</v>
      </c>
      <c r="AY184" s="18" t="s">
        <v>158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248</v>
      </c>
      <c r="BM184" s="231" t="s">
        <v>1485</v>
      </c>
    </row>
    <row r="185" s="2" customFormat="1" ht="24.15" customHeight="1">
      <c r="A185" s="39"/>
      <c r="B185" s="40"/>
      <c r="C185" s="266" t="s">
        <v>448</v>
      </c>
      <c r="D185" s="266" t="s">
        <v>243</v>
      </c>
      <c r="E185" s="267" t="s">
        <v>1486</v>
      </c>
      <c r="F185" s="268" t="s">
        <v>1487</v>
      </c>
      <c r="G185" s="269" t="s">
        <v>357</v>
      </c>
      <c r="H185" s="270">
        <v>1</v>
      </c>
      <c r="I185" s="271"/>
      <c r="J185" s="270">
        <f>ROUND(I185*H185,2)</f>
        <v>0</v>
      </c>
      <c r="K185" s="272"/>
      <c r="L185" s="273"/>
      <c r="M185" s="274" t="s">
        <v>1</v>
      </c>
      <c r="N185" s="275" t="s">
        <v>40</v>
      </c>
      <c r="O185" s="92"/>
      <c r="P185" s="229">
        <f>O185*H185</f>
        <v>0</v>
      </c>
      <c r="Q185" s="229">
        <v>0.00025000000000000001</v>
      </c>
      <c r="R185" s="229">
        <f>Q185*H185</f>
        <v>0.00025000000000000001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342</v>
      </c>
      <c r="AT185" s="231" t="s">
        <v>243</v>
      </c>
      <c r="AU185" s="231" t="s">
        <v>85</v>
      </c>
      <c r="AY185" s="18" t="s">
        <v>158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83</v>
      </c>
      <c r="BK185" s="232">
        <f>ROUND(I185*H185,2)</f>
        <v>0</v>
      </c>
      <c r="BL185" s="18" t="s">
        <v>248</v>
      </c>
      <c r="BM185" s="231" t="s">
        <v>1488</v>
      </c>
    </row>
    <row r="186" s="2" customFormat="1" ht="44.25" customHeight="1">
      <c r="A186" s="39"/>
      <c r="B186" s="40"/>
      <c r="C186" s="220" t="s">
        <v>452</v>
      </c>
      <c r="D186" s="220" t="s">
        <v>160</v>
      </c>
      <c r="E186" s="221" t="s">
        <v>1489</v>
      </c>
      <c r="F186" s="222" t="s">
        <v>1490</v>
      </c>
      <c r="G186" s="223" t="s">
        <v>357</v>
      </c>
      <c r="H186" s="224">
        <v>1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9.7999999999999997E-05</v>
      </c>
      <c r="T186" s="230">
        <f>S186*H186</f>
        <v>9.7999999999999997E-05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248</v>
      </c>
      <c r="AT186" s="231" t="s">
        <v>160</v>
      </c>
      <c r="AU186" s="231" t="s">
        <v>85</v>
      </c>
      <c r="AY186" s="18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248</v>
      </c>
      <c r="BM186" s="231" t="s">
        <v>1491</v>
      </c>
    </row>
    <row r="187" s="2" customFormat="1" ht="24.15" customHeight="1">
      <c r="A187" s="39"/>
      <c r="B187" s="40"/>
      <c r="C187" s="220" t="s">
        <v>456</v>
      </c>
      <c r="D187" s="220" t="s">
        <v>160</v>
      </c>
      <c r="E187" s="221" t="s">
        <v>1492</v>
      </c>
      <c r="F187" s="222" t="s">
        <v>1493</v>
      </c>
      <c r="G187" s="223" t="s">
        <v>357</v>
      </c>
      <c r="H187" s="224">
        <v>4</v>
      </c>
      <c r="I187" s="225"/>
      <c r="J187" s="224">
        <f>ROUND(I187*H187,2)</f>
        <v>0</v>
      </c>
      <c r="K187" s="226"/>
      <c r="L187" s="45"/>
      <c r="M187" s="227" t="s">
        <v>1</v>
      </c>
      <c r="N187" s="228" t="s">
        <v>40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248</v>
      </c>
      <c r="AT187" s="231" t="s">
        <v>160</v>
      </c>
      <c r="AU187" s="231" t="s">
        <v>85</v>
      </c>
      <c r="AY187" s="18" t="s">
        <v>158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248</v>
      </c>
      <c r="BM187" s="231" t="s">
        <v>1494</v>
      </c>
    </row>
    <row r="188" s="2" customFormat="1" ht="24.15" customHeight="1">
      <c r="A188" s="39"/>
      <c r="B188" s="40"/>
      <c r="C188" s="266" t="s">
        <v>462</v>
      </c>
      <c r="D188" s="266" t="s">
        <v>243</v>
      </c>
      <c r="E188" s="267" t="s">
        <v>1495</v>
      </c>
      <c r="F188" s="268" t="s">
        <v>1496</v>
      </c>
      <c r="G188" s="269" t="s">
        <v>357</v>
      </c>
      <c r="H188" s="270">
        <v>4</v>
      </c>
      <c r="I188" s="271"/>
      <c r="J188" s="270">
        <f>ROUND(I188*H188,2)</f>
        <v>0</v>
      </c>
      <c r="K188" s="272"/>
      <c r="L188" s="273"/>
      <c r="M188" s="274" t="s">
        <v>1</v>
      </c>
      <c r="N188" s="275" t="s">
        <v>40</v>
      </c>
      <c r="O188" s="92"/>
      <c r="P188" s="229">
        <f>O188*H188</f>
        <v>0</v>
      </c>
      <c r="Q188" s="229">
        <v>0.00040000000000000002</v>
      </c>
      <c r="R188" s="229">
        <f>Q188*H188</f>
        <v>0.0016000000000000001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342</v>
      </c>
      <c r="AT188" s="231" t="s">
        <v>243</v>
      </c>
      <c r="AU188" s="231" t="s">
        <v>85</v>
      </c>
      <c r="AY188" s="18" t="s">
        <v>158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248</v>
      </c>
      <c r="BM188" s="231" t="s">
        <v>1497</v>
      </c>
    </row>
    <row r="189" s="2" customFormat="1" ht="24.15" customHeight="1">
      <c r="A189" s="39"/>
      <c r="B189" s="40"/>
      <c r="C189" s="220" t="s">
        <v>467</v>
      </c>
      <c r="D189" s="220" t="s">
        <v>160</v>
      </c>
      <c r="E189" s="221" t="s">
        <v>1498</v>
      </c>
      <c r="F189" s="222" t="s">
        <v>1499</v>
      </c>
      <c r="G189" s="223" t="s">
        <v>357</v>
      </c>
      <c r="H189" s="224">
        <v>1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248</v>
      </c>
      <c r="AT189" s="231" t="s">
        <v>160</v>
      </c>
      <c r="AU189" s="231" t="s">
        <v>85</v>
      </c>
      <c r="AY189" s="18" t="s">
        <v>158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248</v>
      </c>
      <c r="BM189" s="231" t="s">
        <v>1500</v>
      </c>
    </row>
    <row r="190" s="2" customFormat="1" ht="24.15" customHeight="1">
      <c r="A190" s="39"/>
      <c r="B190" s="40"/>
      <c r="C190" s="266" t="s">
        <v>474</v>
      </c>
      <c r="D190" s="266" t="s">
        <v>243</v>
      </c>
      <c r="E190" s="267" t="s">
        <v>1501</v>
      </c>
      <c r="F190" s="268" t="s">
        <v>1502</v>
      </c>
      <c r="G190" s="269" t="s">
        <v>357</v>
      </c>
      <c r="H190" s="270">
        <v>1</v>
      </c>
      <c r="I190" s="271"/>
      <c r="J190" s="270">
        <f>ROUND(I190*H190,2)</f>
        <v>0</v>
      </c>
      <c r="K190" s="272"/>
      <c r="L190" s="273"/>
      <c r="M190" s="274" t="s">
        <v>1</v>
      </c>
      <c r="N190" s="275" t="s">
        <v>40</v>
      </c>
      <c r="O190" s="92"/>
      <c r="P190" s="229">
        <f>O190*H190</f>
        <v>0</v>
      </c>
      <c r="Q190" s="229">
        <v>0.0010499999999999999</v>
      </c>
      <c r="R190" s="229">
        <f>Q190*H190</f>
        <v>0.0010499999999999999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342</v>
      </c>
      <c r="AT190" s="231" t="s">
        <v>243</v>
      </c>
      <c r="AU190" s="231" t="s">
        <v>85</v>
      </c>
      <c r="AY190" s="18" t="s">
        <v>158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248</v>
      </c>
      <c r="BM190" s="231" t="s">
        <v>1503</v>
      </c>
    </row>
    <row r="191" s="2" customFormat="1" ht="24.15" customHeight="1">
      <c r="A191" s="39"/>
      <c r="B191" s="40"/>
      <c r="C191" s="220" t="s">
        <v>479</v>
      </c>
      <c r="D191" s="220" t="s">
        <v>160</v>
      </c>
      <c r="E191" s="221" t="s">
        <v>1504</v>
      </c>
      <c r="F191" s="222" t="s">
        <v>1505</v>
      </c>
      <c r="G191" s="223" t="s">
        <v>357</v>
      </c>
      <c r="H191" s="224">
        <v>9</v>
      </c>
      <c r="I191" s="225"/>
      <c r="J191" s="224">
        <f>ROUND(I191*H191,2)</f>
        <v>0</v>
      </c>
      <c r="K191" s="226"/>
      <c r="L191" s="45"/>
      <c r="M191" s="227" t="s">
        <v>1</v>
      </c>
      <c r="N191" s="228" t="s">
        <v>40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248</v>
      </c>
      <c r="AT191" s="231" t="s">
        <v>160</v>
      </c>
      <c r="AU191" s="231" t="s">
        <v>85</v>
      </c>
      <c r="AY191" s="18" t="s">
        <v>158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248</v>
      </c>
      <c r="BM191" s="231" t="s">
        <v>1506</v>
      </c>
    </row>
    <row r="192" s="2" customFormat="1" ht="24.15" customHeight="1">
      <c r="A192" s="39"/>
      <c r="B192" s="40"/>
      <c r="C192" s="266" t="s">
        <v>485</v>
      </c>
      <c r="D192" s="266" t="s">
        <v>243</v>
      </c>
      <c r="E192" s="267" t="s">
        <v>1507</v>
      </c>
      <c r="F192" s="268" t="s">
        <v>1508</v>
      </c>
      <c r="G192" s="269" t="s">
        <v>357</v>
      </c>
      <c r="H192" s="270">
        <v>1</v>
      </c>
      <c r="I192" s="271"/>
      <c r="J192" s="270">
        <f>ROUND(I192*H192,2)</f>
        <v>0</v>
      </c>
      <c r="K192" s="272"/>
      <c r="L192" s="273"/>
      <c r="M192" s="274" t="s">
        <v>1</v>
      </c>
      <c r="N192" s="275" t="s">
        <v>40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342</v>
      </c>
      <c r="AT192" s="231" t="s">
        <v>243</v>
      </c>
      <c r="AU192" s="231" t="s">
        <v>85</v>
      </c>
      <c r="AY192" s="18" t="s">
        <v>158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248</v>
      </c>
      <c r="BM192" s="231" t="s">
        <v>1509</v>
      </c>
    </row>
    <row r="193" s="2" customFormat="1" ht="24.15" customHeight="1">
      <c r="A193" s="39"/>
      <c r="B193" s="40"/>
      <c r="C193" s="266" t="s">
        <v>490</v>
      </c>
      <c r="D193" s="266" t="s">
        <v>243</v>
      </c>
      <c r="E193" s="267" t="s">
        <v>1510</v>
      </c>
      <c r="F193" s="268" t="s">
        <v>1511</v>
      </c>
      <c r="G193" s="269" t="s">
        <v>357</v>
      </c>
      <c r="H193" s="270">
        <v>7</v>
      </c>
      <c r="I193" s="271"/>
      <c r="J193" s="270">
        <f>ROUND(I193*H193,2)</f>
        <v>0</v>
      </c>
      <c r="K193" s="272"/>
      <c r="L193" s="273"/>
      <c r="M193" s="274" t="s">
        <v>1</v>
      </c>
      <c r="N193" s="275" t="s">
        <v>40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342</v>
      </c>
      <c r="AT193" s="231" t="s">
        <v>243</v>
      </c>
      <c r="AU193" s="231" t="s">
        <v>85</v>
      </c>
      <c r="AY193" s="18" t="s">
        <v>158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248</v>
      </c>
      <c r="BM193" s="231" t="s">
        <v>1512</v>
      </c>
    </row>
    <row r="194" s="2" customFormat="1" ht="24.15" customHeight="1">
      <c r="A194" s="39"/>
      <c r="B194" s="40"/>
      <c r="C194" s="266" t="s">
        <v>504</v>
      </c>
      <c r="D194" s="266" t="s">
        <v>243</v>
      </c>
      <c r="E194" s="267" t="s">
        <v>1513</v>
      </c>
      <c r="F194" s="268" t="s">
        <v>1514</v>
      </c>
      <c r="G194" s="269" t="s">
        <v>357</v>
      </c>
      <c r="H194" s="270">
        <v>1</v>
      </c>
      <c r="I194" s="271"/>
      <c r="J194" s="270">
        <f>ROUND(I194*H194,2)</f>
        <v>0</v>
      </c>
      <c r="K194" s="272"/>
      <c r="L194" s="273"/>
      <c r="M194" s="274" t="s">
        <v>1</v>
      </c>
      <c r="N194" s="275" t="s">
        <v>40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342</v>
      </c>
      <c r="AT194" s="231" t="s">
        <v>243</v>
      </c>
      <c r="AU194" s="231" t="s">
        <v>85</v>
      </c>
      <c r="AY194" s="18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248</v>
      </c>
      <c r="BM194" s="231" t="s">
        <v>1515</v>
      </c>
    </row>
    <row r="195" s="2" customFormat="1" ht="24.15" customHeight="1">
      <c r="A195" s="39"/>
      <c r="B195" s="40"/>
      <c r="C195" s="220" t="s">
        <v>509</v>
      </c>
      <c r="D195" s="220" t="s">
        <v>160</v>
      </c>
      <c r="E195" s="221" t="s">
        <v>1516</v>
      </c>
      <c r="F195" s="222" t="s">
        <v>1517</v>
      </c>
      <c r="G195" s="223" t="s">
        <v>357</v>
      </c>
      <c r="H195" s="224">
        <v>1</v>
      </c>
      <c r="I195" s="225"/>
      <c r="J195" s="224">
        <f>ROUND(I195*H195,2)</f>
        <v>0</v>
      </c>
      <c r="K195" s="226"/>
      <c r="L195" s="45"/>
      <c r="M195" s="227" t="s">
        <v>1</v>
      </c>
      <c r="N195" s="228" t="s">
        <v>40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248</v>
      </c>
      <c r="AT195" s="231" t="s">
        <v>160</v>
      </c>
      <c r="AU195" s="231" t="s">
        <v>85</v>
      </c>
      <c r="AY195" s="18" t="s">
        <v>158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248</v>
      </c>
      <c r="BM195" s="231" t="s">
        <v>1518</v>
      </c>
    </row>
    <row r="196" s="2" customFormat="1" ht="16.5" customHeight="1">
      <c r="A196" s="39"/>
      <c r="B196" s="40"/>
      <c r="C196" s="266" t="s">
        <v>514</v>
      </c>
      <c r="D196" s="266" t="s">
        <v>243</v>
      </c>
      <c r="E196" s="267" t="s">
        <v>1519</v>
      </c>
      <c r="F196" s="268" t="s">
        <v>1520</v>
      </c>
      <c r="G196" s="269" t="s">
        <v>357</v>
      </c>
      <c r="H196" s="270">
        <v>1</v>
      </c>
      <c r="I196" s="271"/>
      <c r="J196" s="270">
        <f>ROUND(I196*H196,2)</f>
        <v>0</v>
      </c>
      <c r="K196" s="272"/>
      <c r="L196" s="273"/>
      <c r="M196" s="274" t="s">
        <v>1</v>
      </c>
      <c r="N196" s="275" t="s">
        <v>40</v>
      </c>
      <c r="O196" s="92"/>
      <c r="P196" s="229">
        <f>O196*H196</f>
        <v>0</v>
      </c>
      <c r="Q196" s="229">
        <v>0.00046999999999999999</v>
      </c>
      <c r="R196" s="229">
        <f>Q196*H196</f>
        <v>0.00046999999999999999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342</v>
      </c>
      <c r="AT196" s="231" t="s">
        <v>243</v>
      </c>
      <c r="AU196" s="231" t="s">
        <v>85</v>
      </c>
      <c r="AY196" s="18" t="s">
        <v>158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248</v>
      </c>
      <c r="BM196" s="231" t="s">
        <v>1521</v>
      </c>
    </row>
    <row r="197" s="2" customFormat="1" ht="24.15" customHeight="1">
      <c r="A197" s="39"/>
      <c r="B197" s="40"/>
      <c r="C197" s="220" t="s">
        <v>234</v>
      </c>
      <c r="D197" s="220" t="s">
        <v>160</v>
      </c>
      <c r="E197" s="221" t="s">
        <v>1522</v>
      </c>
      <c r="F197" s="222" t="s">
        <v>1523</v>
      </c>
      <c r="G197" s="223" t="s">
        <v>357</v>
      </c>
      <c r="H197" s="224">
        <v>1</v>
      </c>
      <c r="I197" s="225"/>
      <c r="J197" s="224">
        <f>ROUND(I197*H197,2)</f>
        <v>0</v>
      </c>
      <c r="K197" s="226"/>
      <c r="L197" s="45"/>
      <c r="M197" s="227" t="s">
        <v>1</v>
      </c>
      <c r="N197" s="228" t="s">
        <v>40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248</v>
      </c>
      <c r="AT197" s="231" t="s">
        <v>160</v>
      </c>
      <c r="AU197" s="231" t="s">
        <v>85</v>
      </c>
      <c r="AY197" s="18" t="s">
        <v>158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83</v>
      </c>
      <c r="BK197" s="232">
        <f>ROUND(I197*H197,2)</f>
        <v>0</v>
      </c>
      <c r="BL197" s="18" t="s">
        <v>248</v>
      </c>
      <c r="BM197" s="231" t="s">
        <v>1524</v>
      </c>
    </row>
    <row r="198" s="2" customFormat="1" ht="16.5" customHeight="1">
      <c r="A198" s="39"/>
      <c r="B198" s="40"/>
      <c r="C198" s="266" t="s">
        <v>424</v>
      </c>
      <c r="D198" s="266" t="s">
        <v>243</v>
      </c>
      <c r="E198" s="267" t="s">
        <v>1525</v>
      </c>
      <c r="F198" s="268" t="s">
        <v>1526</v>
      </c>
      <c r="G198" s="269" t="s">
        <v>357</v>
      </c>
      <c r="H198" s="270">
        <v>1</v>
      </c>
      <c r="I198" s="271"/>
      <c r="J198" s="270">
        <f>ROUND(I198*H198,2)</f>
        <v>0</v>
      </c>
      <c r="K198" s="272"/>
      <c r="L198" s="273"/>
      <c r="M198" s="274" t="s">
        <v>1</v>
      </c>
      <c r="N198" s="275" t="s">
        <v>40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342</v>
      </c>
      <c r="AT198" s="231" t="s">
        <v>243</v>
      </c>
      <c r="AU198" s="231" t="s">
        <v>85</v>
      </c>
      <c r="AY198" s="18" t="s">
        <v>158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83</v>
      </c>
      <c r="BK198" s="232">
        <f>ROUND(I198*H198,2)</f>
        <v>0</v>
      </c>
      <c r="BL198" s="18" t="s">
        <v>248</v>
      </c>
      <c r="BM198" s="231" t="s">
        <v>1527</v>
      </c>
    </row>
    <row r="199" s="2" customFormat="1" ht="24.15" customHeight="1">
      <c r="A199" s="39"/>
      <c r="B199" s="40"/>
      <c r="C199" s="220" t="s">
        <v>439</v>
      </c>
      <c r="D199" s="220" t="s">
        <v>160</v>
      </c>
      <c r="E199" s="221" t="s">
        <v>1528</v>
      </c>
      <c r="F199" s="222" t="s">
        <v>1529</v>
      </c>
      <c r="G199" s="223" t="s">
        <v>357</v>
      </c>
      <c r="H199" s="224">
        <v>1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248</v>
      </c>
      <c r="AT199" s="231" t="s">
        <v>160</v>
      </c>
      <c r="AU199" s="231" t="s">
        <v>85</v>
      </c>
      <c r="AY199" s="18" t="s">
        <v>158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248</v>
      </c>
      <c r="BM199" s="231" t="s">
        <v>1530</v>
      </c>
    </row>
    <row r="200" s="2" customFormat="1" ht="16.5" customHeight="1">
      <c r="A200" s="39"/>
      <c r="B200" s="40"/>
      <c r="C200" s="266" t="s">
        <v>531</v>
      </c>
      <c r="D200" s="266" t="s">
        <v>243</v>
      </c>
      <c r="E200" s="267" t="s">
        <v>1531</v>
      </c>
      <c r="F200" s="268" t="s">
        <v>1532</v>
      </c>
      <c r="G200" s="269" t="s">
        <v>357</v>
      </c>
      <c r="H200" s="270">
        <v>1</v>
      </c>
      <c r="I200" s="271"/>
      <c r="J200" s="270">
        <f>ROUND(I200*H200,2)</f>
        <v>0</v>
      </c>
      <c r="K200" s="272"/>
      <c r="L200" s="273"/>
      <c r="M200" s="274" t="s">
        <v>1</v>
      </c>
      <c r="N200" s="275" t="s">
        <v>40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342</v>
      </c>
      <c r="AT200" s="231" t="s">
        <v>243</v>
      </c>
      <c r="AU200" s="231" t="s">
        <v>85</v>
      </c>
      <c r="AY200" s="18" t="s">
        <v>158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83</v>
      </c>
      <c r="BK200" s="232">
        <f>ROUND(I200*H200,2)</f>
        <v>0</v>
      </c>
      <c r="BL200" s="18" t="s">
        <v>248</v>
      </c>
      <c r="BM200" s="231" t="s">
        <v>1533</v>
      </c>
    </row>
    <row r="201" s="2" customFormat="1" ht="37.8" customHeight="1">
      <c r="A201" s="39"/>
      <c r="B201" s="40"/>
      <c r="C201" s="220" t="s">
        <v>536</v>
      </c>
      <c r="D201" s="220" t="s">
        <v>160</v>
      </c>
      <c r="E201" s="221" t="s">
        <v>1534</v>
      </c>
      <c r="F201" s="222" t="s">
        <v>1535</v>
      </c>
      <c r="G201" s="223" t="s">
        <v>357</v>
      </c>
      <c r="H201" s="224">
        <v>3</v>
      </c>
      <c r="I201" s="225"/>
      <c r="J201" s="224">
        <f>ROUND(I201*H201,2)</f>
        <v>0</v>
      </c>
      <c r="K201" s="226"/>
      <c r="L201" s="45"/>
      <c r="M201" s="227" t="s">
        <v>1</v>
      </c>
      <c r="N201" s="228" t="s">
        <v>40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248</v>
      </c>
      <c r="AT201" s="231" t="s">
        <v>160</v>
      </c>
      <c r="AU201" s="231" t="s">
        <v>85</v>
      </c>
      <c r="AY201" s="18" t="s">
        <v>158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83</v>
      </c>
      <c r="BK201" s="232">
        <f>ROUND(I201*H201,2)</f>
        <v>0</v>
      </c>
      <c r="BL201" s="18" t="s">
        <v>248</v>
      </c>
      <c r="BM201" s="231" t="s">
        <v>1536</v>
      </c>
    </row>
    <row r="202" s="2" customFormat="1" ht="21.75" customHeight="1">
      <c r="A202" s="39"/>
      <c r="B202" s="40"/>
      <c r="C202" s="266" t="s">
        <v>540</v>
      </c>
      <c r="D202" s="266" t="s">
        <v>243</v>
      </c>
      <c r="E202" s="267" t="s">
        <v>1537</v>
      </c>
      <c r="F202" s="268" t="s">
        <v>1538</v>
      </c>
      <c r="G202" s="269" t="s">
        <v>357</v>
      </c>
      <c r="H202" s="270">
        <v>3</v>
      </c>
      <c r="I202" s="271"/>
      <c r="J202" s="270">
        <f>ROUND(I202*H202,2)</f>
        <v>0</v>
      </c>
      <c r="K202" s="272"/>
      <c r="L202" s="273"/>
      <c r="M202" s="274" t="s">
        <v>1</v>
      </c>
      <c r="N202" s="275" t="s">
        <v>40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342</v>
      </c>
      <c r="AT202" s="231" t="s">
        <v>243</v>
      </c>
      <c r="AU202" s="231" t="s">
        <v>85</v>
      </c>
      <c r="AY202" s="18" t="s">
        <v>158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83</v>
      </c>
      <c r="BK202" s="232">
        <f>ROUND(I202*H202,2)</f>
        <v>0</v>
      </c>
      <c r="BL202" s="18" t="s">
        <v>248</v>
      </c>
      <c r="BM202" s="231" t="s">
        <v>1539</v>
      </c>
    </row>
    <row r="203" s="2" customFormat="1" ht="16.5" customHeight="1">
      <c r="A203" s="39"/>
      <c r="B203" s="40"/>
      <c r="C203" s="266" t="s">
        <v>545</v>
      </c>
      <c r="D203" s="266" t="s">
        <v>243</v>
      </c>
      <c r="E203" s="267" t="s">
        <v>1540</v>
      </c>
      <c r="F203" s="268" t="s">
        <v>1541</v>
      </c>
      <c r="G203" s="269" t="s">
        <v>357</v>
      </c>
      <c r="H203" s="270">
        <v>3</v>
      </c>
      <c r="I203" s="271"/>
      <c r="J203" s="270">
        <f>ROUND(I203*H203,2)</f>
        <v>0</v>
      </c>
      <c r="K203" s="272"/>
      <c r="L203" s="273"/>
      <c r="M203" s="274" t="s">
        <v>1</v>
      </c>
      <c r="N203" s="275" t="s">
        <v>40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342</v>
      </c>
      <c r="AT203" s="231" t="s">
        <v>243</v>
      </c>
      <c r="AU203" s="231" t="s">
        <v>85</v>
      </c>
      <c r="AY203" s="18" t="s">
        <v>158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83</v>
      </c>
      <c r="BK203" s="232">
        <f>ROUND(I203*H203,2)</f>
        <v>0</v>
      </c>
      <c r="BL203" s="18" t="s">
        <v>248</v>
      </c>
      <c r="BM203" s="231" t="s">
        <v>1542</v>
      </c>
    </row>
    <row r="204" s="2" customFormat="1" ht="33" customHeight="1">
      <c r="A204" s="39"/>
      <c r="B204" s="40"/>
      <c r="C204" s="220" t="s">
        <v>550</v>
      </c>
      <c r="D204" s="220" t="s">
        <v>160</v>
      </c>
      <c r="E204" s="221" t="s">
        <v>1543</v>
      </c>
      <c r="F204" s="222" t="s">
        <v>1544</v>
      </c>
      <c r="G204" s="223" t="s">
        <v>357</v>
      </c>
      <c r="H204" s="224">
        <v>8</v>
      </c>
      <c r="I204" s="225"/>
      <c r="J204" s="224">
        <f>ROUND(I204*H204,2)</f>
        <v>0</v>
      </c>
      <c r="K204" s="226"/>
      <c r="L204" s="45"/>
      <c r="M204" s="227" t="s">
        <v>1</v>
      </c>
      <c r="N204" s="228" t="s">
        <v>40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248</v>
      </c>
      <c r="AT204" s="231" t="s">
        <v>160</v>
      </c>
      <c r="AU204" s="231" t="s">
        <v>85</v>
      </c>
      <c r="AY204" s="18" t="s">
        <v>158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83</v>
      </c>
      <c r="BK204" s="232">
        <f>ROUND(I204*H204,2)</f>
        <v>0</v>
      </c>
      <c r="BL204" s="18" t="s">
        <v>248</v>
      </c>
      <c r="BM204" s="231" t="s">
        <v>1545</v>
      </c>
    </row>
    <row r="205" s="2" customFormat="1" ht="24.15" customHeight="1">
      <c r="A205" s="39"/>
      <c r="B205" s="40"/>
      <c r="C205" s="266" t="s">
        <v>556</v>
      </c>
      <c r="D205" s="266" t="s">
        <v>243</v>
      </c>
      <c r="E205" s="267" t="s">
        <v>1546</v>
      </c>
      <c r="F205" s="268" t="s">
        <v>1547</v>
      </c>
      <c r="G205" s="269" t="s">
        <v>357</v>
      </c>
      <c r="H205" s="270">
        <v>8</v>
      </c>
      <c r="I205" s="271"/>
      <c r="J205" s="270">
        <f>ROUND(I205*H205,2)</f>
        <v>0</v>
      </c>
      <c r="K205" s="272"/>
      <c r="L205" s="273"/>
      <c r="M205" s="274" t="s">
        <v>1</v>
      </c>
      <c r="N205" s="275" t="s">
        <v>40</v>
      </c>
      <c r="O205" s="92"/>
      <c r="P205" s="229">
        <f>O205*H205</f>
        <v>0</v>
      </c>
      <c r="Q205" s="229">
        <v>0.0019</v>
      </c>
      <c r="R205" s="229">
        <f>Q205*H205</f>
        <v>0.0152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342</v>
      </c>
      <c r="AT205" s="231" t="s">
        <v>243</v>
      </c>
      <c r="AU205" s="231" t="s">
        <v>85</v>
      </c>
      <c r="AY205" s="18" t="s">
        <v>158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248</v>
      </c>
      <c r="BM205" s="231" t="s">
        <v>1548</v>
      </c>
    </row>
    <row r="206" s="2" customFormat="1" ht="16.5" customHeight="1">
      <c r="A206" s="39"/>
      <c r="B206" s="40"/>
      <c r="C206" s="266" t="s">
        <v>561</v>
      </c>
      <c r="D206" s="266" t="s">
        <v>243</v>
      </c>
      <c r="E206" s="267" t="s">
        <v>1549</v>
      </c>
      <c r="F206" s="268" t="s">
        <v>1541</v>
      </c>
      <c r="G206" s="269" t="s">
        <v>357</v>
      </c>
      <c r="H206" s="270">
        <v>8</v>
      </c>
      <c r="I206" s="271"/>
      <c r="J206" s="270">
        <f>ROUND(I206*H206,2)</f>
        <v>0</v>
      </c>
      <c r="K206" s="272"/>
      <c r="L206" s="273"/>
      <c r="M206" s="274" t="s">
        <v>1</v>
      </c>
      <c r="N206" s="275" t="s">
        <v>40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342</v>
      </c>
      <c r="AT206" s="231" t="s">
        <v>243</v>
      </c>
      <c r="AU206" s="231" t="s">
        <v>85</v>
      </c>
      <c r="AY206" s="18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83</v>
      </c>
      <c r="BK206" s="232">
        <f>ROUND(I206*H206,2)</f>
        <v>0</v>
      </c>
      <c r="BL206" s="18" t="s">
        <v>248</v>
      </c>
      <c r="BM206" s="231" t="s">
        <v>1550</v>
      </c>
    </row>
    <row r="207" s="2" customFormat="1" ht="49.05" customHeight="1">
      <c r="A207" s="39"/>
      <c r="B207" s="40"/>
      <c r="C207" s="220" t="s">
        <v>409</v>
      </c>
      <c r="D207" s="220" t="s">
        <v>160</v>
      </c>
      <c r="E207" s="221" t="s">
        <v>1551</v>
      </c>
      <c r="F207" s="222" t="s">
        <v>1552</v>
      </c>
      <c r="G207" s="223" t="s">
        <v>274</v>
      </c>
      <c r="H207" s="224">
        <v>45</v>
      </c>
      <c r="I207" s="225"/>
      <c r="J207" s="224">
        <f>ROUND(I207*H207,2)</f>
        <v>0</v>
      </c>
      <c r="K207" s="226"/>
      <c r="L207" s="45"/>
      <c r="M207" s="227" t="s">
        <v>1</v>
      </c>
      <c r="N207" s="228" t="s">
        <v>40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248</v>
      </c>
      <c r="AT207" s="231" t="s">
        <v>160</v>
      </c>
      <c r="AU207" s="231" t="s">
        <v>85</v>
      </c>
      <c r="AY207" s="18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83</v>
      </c>
      <c r="BK207" s="232">
        <f>ROUND(I207*H207,2)</f>
        <v>0</v>
      </c>
      <c r="BL207" s="18" t="s">
        <v>248</v>
      </c>
      <c r="BM207" s="231" t="s">
        <v>1553</v>
      </c>
    </row>
    <row r="208" s="2" customFormat="1" ht="16.5" customHeight="1">
      <c r="A208" s="39"/>
      <c r="B208" s="40"/>
      <c r="C208" s="266" t="s">
        <v>573</v>
      </c>
      <c r="D208" s="266" t="s">
        <v>243</v>
      </c>
      <c r="E208" s="267" t="s">
        <v>1554</v>
      </c>
      <c r="F208" s="268" t="s">
        <v>1555</v>
      </c>
      <c r="G208" s="269" t="s">
        <v>255</v>
      </c>
      <c r="H208" s="270">
        <v>45</v>
      </c>
      <c r="I208" s="271"/>
      <c r="J208" s="270">
        <f>ROUND(I208*H208,2)</f>
        <v>0</v>
      </c>
      <c r="K208" s="272"/>
      <c r="L208" s="273"/>
      <c r="M208" s="274" t="s">
        <v>1</v>
      </c>
      <c r="N208" s="275" t="s">
        <v>40</v>
      </c>
      <c r="O208" s="92"/>
      <c r="P208" s="229">
        <f>O208*H208</f>
        <v>0</v>
      </c>
      <c r="Q208" s="229">
        <v>0.001</v>
      </c>
      <c r="R208" s="229">
        <f>Q208*H208</f>
        <v>0.044999999999999998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342</v>
      </c>
      <c r="AT208" s="231" t="s">
        <v>243</v>
      </c>
      <c r="AU208" s="231" t="s">
        <v>85</v>
      </c>
      <c r="AY208" s="18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248</v>
      </c>
      <c r="BM208" s="231" t="s">
        <v>1556</v>
      </c>
    </row>
    <row r="209" s="2" customFormat="1" ht="16.5" customHeight="1">
      <c r="A209" s="39"/>
      <c r="B209" s="40"/>
      <c r="C209" s="266" t="s">
        <v>580</v>
      </c>
      <c r="D209" s="266" t="s">
        <v>243</v>
      </c>
      <c r="E209" s="267" t="s">
        <v>1557</v>
      </c>
      <c r="F209" s="268" t="s">
        <v>1558</v>
      </c>
      <c r="G209" s="269" t="s">
        <v>357</v>
      </c>
      <c r="H209" s="270">
        <v>4</v>
      </c>
      <c r="I209" s="271"/>
      <c r="J209" s="270">
        <f>ROUND(I209*H209,2)</f>
        <v>0</v>
      </c>
      <c r="K209" s="272"/>
      <c r="L209" s="273"/>
      <c r="M209" s="274" t="s">
        <v>1</v>
      </c>
      <c r="N209" s="275" t="s">
        <v>40</v>
      </c>
      <c r="O209" s="92"/>
      <c r="P209" s="229">
        <f>O209*H209</f>
        <v>0</v>
      </c>
      <c r="Q209" s="229">
        <v>0.00029999999999999997</v>
      </c>
      <c r="R209" s="229">
        <f>Q209*H209</f>
        <v>0.0011999999999999999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342</v>
      </c>
      <c r="AT209" s="231" t="s">
        <v>243</v>
      </c>
      <c r="AU209" s="231" t="s">
        <v>85</v>
      </c>
      <c r="AY209" s="18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248</v>
      </c>
      <c r="BM209" s="231" t="s">
        <v>1559</v>
      </c>
    </row>
    <row r="210" s="2" customFormat="1" ht="16.5" customHeight="1">
      <c r="A210" s="39"/>
      <c r="B210" s="40"/>
      <c r="C210" s="266" t="s">
        <v>585</v>
      </c>
      <c r="D210" s="266" t="s">
        <v>243</v>
      </c>
      <c r="E210" s="267" t="s">
        <v>1560</v>
      </c>
      <c r="F210" s="268" t="s">
        <v>1561</v>
      </c>
      <c r="G210" s="269" t="s">
        <v>357</v>
      </c>
      <c r="H210" s="270">
        <v>45</v>
      </c>
      <c r="I210" s="271"/>
      <c r="J210" s="270">
        <f>ROUND(I210*H210,2)</f>
        <v>0</v>
      </c>
      <c r="K210" s="272"/>
      <c r="L210" s="273"/>
      <c r="M210" s="274" t="s">
        <v>1</v>
      </c>
      <c r="N210" s="275" t="s">
        <v>40</v>
      </c>
      <c r="O210" s="92"/>
      <c r="P210" s="229">
        <f>O210*H210</f>
        <v>0</v>
      </c>
      <c r="Q210" s="229">
        <v>0.00010000000000000001</v>
      </c>
      <c r="R210" s="229">
        <f>Q210*H210</f>
        <v>0.0045000000000000005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342</v>
      </c>
      <c r="AT210" s="231" t="s">
        <v>243</v>
      </c>
      <c r="AU210" s="231" t="s">
        <v>85</v>
      </c>
      <c r="AY210" s="18" t="s">
        <v>158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83</v>
      </c>
      <c r="BK210" s="232">
        <f>ROUND(I210*H210,2)</f>
        <v>0</v>
      </c>
      <c r="BL210" s="18" t="s">
        <v>248</v>
      </c>
      <c r="BM210" s="231" t="s">
        <v>1562</v>
      </c>
    </row>
    <row r="211" s="2" customFormat="1" ht="49.05" customHeight="1">
      <c r="A211" s="39"/>
      <c r="B211" s="40"/>
      <c r="C211" s="220" t="s">
        <v>590</v>
      </c>
      <c r="D211" s="220" t="s">
        <v>160</v>
      </c>
      <c r="E211" s="221" t="s">
        <v>1563</v>
      </c>
      <c r="F211" s="222" t="s">
        <v>1564</v>
      </c>
      <c r="G211" s="223" t="s">
        <v>274</v>
      </c>
      <c r="H211" s="224">
        <v>2</v>
      </c>
      <c r="I211" s="225"/>
      <c r="J211" s="224">
        <f>ROUND(I211*H211,2)</f>
        <v>0</v>
      </c>
      <c r="K211" s="226"/>
      <c r="L211" s="45"/>
      <c r="M211" s="227" t="s">
        <v>1</v>
      </c>
      <c r="N211" s="228" t="s">
        <v>40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248</v>
      </c>
      <c r="AT211" s="231" t="s">
        <v>160</v>
      </c>
      <c r="AU211" s="231" t="s">
        <v>85</v>
      </c>
      <c r="AY211" s="18" t="s">
        <v>158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248</v>
      </c>
      <c r="BM211" s="231" t="s">
        <v>1565</v>
      </c>
    </row>
    <row r="212" s="2" customFormat="1" ht="16.5" customHeight="1">
      <c r="A212" s="39"/>
      <c r="B212" s="40"/>
      <c r="C212" s="266" t="s">
        <v>596</v>
      </c>
      <c r="D212" s="266" t="s">
        <v>243</v>
      </c>
      <c r="E212" s="267" t="s">
        <v>1566</v>
      </c>
      <c r="F212" s="268" t="s">
        <v>1567</v>
      </c>
      <c r="G212" s="269" t="s">
        <v>255</v>
      </c>
      <c r="H212" s="270">
        <v>2</v>
      </c>
      <c r="I212" s="271"/>
      <c r="J212" s="270">
        <f>ROUND(I212*H212,2)</f>
        <v>0</v>
      </c>
      <c r="K212" s="272"/>
      <c r="L212" s="273"/>
      <c r="M212" s="274" t="s">
        <v>1</v>
      </c>
      <c r="N212" s="275" t="s">
        <v>40</v>
      </c>
      <c r="O212" s="92"/>
      <c r="P212" s="229">
        <f>O212*H212</f>
        <v>0</v>
      </c>
      <c r="Q212" s="229">
        <v>0.001</v>
      </c>
      <c r="R212" s="229">
        <f>Q212*H212</f>
        <v>0.002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342</v>
      </c>
      <c r="AT212" s="231" t="s">
        <v>243</v>
      </c>
      <c r="AU212" s="231" t="s">
        <v>85</v>
      </c>
      <c r="AY212" s="18" t="s">
        <v>158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248</v>
      </c>
      <c r="BM212" s="231" t="s">
        <v>1568</v>
      </c>
    </row>
    <row r="213" s="2" customFormat="1" ht="24.15" customHeight="1">
      <c r="A213" s="39"/>
      <c r="B213" s="40"/>
      <c r="C213" s="220" t="s">
        <v>603</v>
      </c>
      <c r="D213" s="220" t="s">
        <v>160</v>
      </c>
      <c r="E213" s="221" t="s">
        <v>1569</v>
      </c>
      <c r="F213" s="222" t="s">
        <v>1570</v>
      </c>
      <c r="G213" s="223" t="s">
        <v>274</v>
      </c>
      <c r="H213" s="224">
        <v>35</v>
      </c>
      <c r="I213" s="225"/>
      <c r="J213" s="224">
        <f>ROUND(I213*H213,2)</f>
        <v>0</v>
      </c>
      <c r="K213" s="226"/>
      <c r="L213" s="45"/>
      <c r="M213" s="227" t="s">
        <v>1</v>
      </c>
      <c r="N213" s="228" t="s">
        <v>40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248</v>
      </c>
      <c r="AT213" s="231" t="s">
        <v>160</v>
      </c>
      <c r="AU213" s="231" t="s">
        <v>85</v>
      </c>
      <c r="AY213" s="18" t="s">
        <v>158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83</v>
      </c>
      <c r="BK213" s="232">
        <f>ROUND(I213*H213,2)</f>
        <v>0</v>
      </c>
      <c r="BL213" s="18" t="s">
        <v>248</v>
      </c>
      <c r="BM213" s="231" t="s">
        <v>1571</v>
      </c>
    </row>
    <row r="214" s="2" customFormat="1" ht="16.5" customHeight="1">
      <c r="A214" s="39"/>
      <c r="B214" s="40"/>
      <c r="C214" s="266" t="s">
        <v>609</v>
      </c>
      <c r="D214" s="266" t="s">
        <v>243</v>
      </c>
      <c r="E214" s="267" t="s">
        <v>1572</v>
      </c>
      <c r="F214" s="268" t="s">
        <v>1573</v>
      </c>
      <c r="G214" s="269" t="s">
        <v>255</v>
      </c>
      <c r="H214" s="270">
        <v>7</v>
      </c>
      <c r="I214" s="271"/>
      <c r="J214" s="270">
        <f>ROUND(I214*H214,2)</f>
        <v>0</v>
      </c>
      <c r="K214" s="272"/>
      <c r="L214" s="273"/>
      <c r="M214" s="274" t="s">
        <v>1</v>
      </c>
      <c r="N214" s="275" t="s">
        <v>40</v>
      </c>
      <c r="O214" s="92"/>
      <c r="P214" s="229">
        <f>O214*H214</f>
        <v>0</v>
      </c>
      <c r="Q214" s="229">
        <v>0.001</v>
      </c>
      <c r="R214" s="229">
        <f>Q214*H214</f>
        <v>0.0070000000000000001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342</v>
      </c>
      <c r="AT214" s="231" t="s">
        <v>243</v>
      </c>
      <c r="AU214" s="231" t="s">
        <v>85</v>
      </c>
      <c r="AY214" s="18" t="s">
        <v>158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83</v>
      </c>
      <c r="BK214" s="232">
        <f>ROUND(I214*H214,2)</f>
        <v>0</v>
      </c>
      <c r="BL214" s="18" t="s">
        <v>248</v>
      </c>
      <c r="BM214" s="231" t="s">
        <v>1574</v>
      </c>
    </row>
    <row r="215" s="14" customFormat="1">
      <c r="A215" s="14"/>
      <c r="B215" s="244"/>
      <c r="C215" s="245"/>
      <c r="D215" s="235" t="s">
        <v>170</v>
      </c>
      <c r="E215" s="246" t="s">
        <v>1</v>
      </c>
      <c r="F215" s="247" t="s">
        <v>1575</v>
      </c>
      <c r="G215" s="245"/>
      <c r="H215" s="248">
        <v>7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170</v>
      </c>
      <c r="AU215" s="254" t="s">
        <v>85</v>
      </c>
      <c r="AV215" s="14" t="s">
        <v>85</v>
      </c>
      <c r="AW215" s="14" t="s">
        <v>31</v>
      </c>
      <c r="AX215" s="14" t="s">
        <v>83</v>
      </c>
      <c r="AY215" s="254" t="s">
        <v>158</v>
      </c>
    </row>
    <row r="216" s="2" customFormat="1" ht="16.5" customHeight="1">
      <c r="A216" s="39"/>
      <c r="B216" s="40"/>
      <c r="C216" s="266" t="s">
        <v>614</v>
      </c>
      <c r="D216" s="266" t="s">
        <v>243</v>
      </c>
      <c r="E216" s="267" t="s">
        <v>1576</v>
      </c>
      <c r="F216" s="268" t="s">
        <v>1577</v>
      </c>
      <c r="G216" s="269" t="s">
        <v>357</v>
      </c>
      <c r="H216" s="270">
        <v>22</v>
      </c>
      <c r="I216" s="271"/>
      <c r="J216" s="270">
        <f>ROUND(I216*H216,2)</f>
        <v>0</v>
      </c>
      <c r="K216" s="272"/>
      <c r="L216" s="273"/>
      <c r="M216" s="274" t="s">
        <v>1</v>
      </c>
      <c r="N216" s="275" t="s">
        <v>40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342</v>
      </c>
      <c r="AT216" s="231" t="s">
        <v>243</v>
      </c>
      <c r="AU216" s="231" t="s">
        <v>85</v>
      </c>
      <c r="AY216" s="18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83</v>
      </c>
      <c r="BK216" s="232">
        <f>ROUND(I216*H216,2)</f>
        <v>0</v>
      </c>
      <c r="BL216" s="18" t="s">
        <v>248</v>
      </c>
      <c r="BM216" s="231" t="s">
        <v>1578</v>
      </c>
    </row>
    <row r="217" s="2" customFormat="1" ht="16.5" customHeight="1">
      <c r="A217" s="39"/>
      <c r="B217" s="40"/>
      <c r="C217" s="266" t="s">
        <v>620</v>
      </c>
      <c r="D217" s="266" t="s">
        <v>243</v>
      </c>
      <c r="E217" s="267" t="s">
        <v>1579</v>
      </c>
      <c r="F217" s="268" t="s">
        <v>1580</v>
      </c>
      <c r="G217" s="269" t="s">
        <v>357</v>
      </c>
      <c r="H217" s="270">
        <v>6</v>
      </c>
      <c r="I217" s="271"/>
      <c r="J217" s="270">
        <f>ROUND(I217*H217,2)</f>
        <v>0</v>
      </c>
      <c r="K217" s="272"/>
      <c r="L217" s="273"/>
      <c r="M217" s="274" t="s">
        <v>1</v>
      </c>
      <c r="N217" s="275" t="s">
        <v>40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342</v>
      </c>
      <c r="AT217" s="231" t="s">
        <v>243</v>
      </c>
      <c r="AU217" s="231" t="s">
        <v>85</v>
      </c>
      <c r="AY217" s="18" t="s">
        <v>158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83</v>
      </c>
      <c r="BK217" s="232">
        <f>ROUND(I217*H217,2)</f>
        <v>0</v>
      </c>
      <c r="BL217" s="18" t="s">
        <v>248</v>
      </c>
      <c r="BM217" s="231" t="s">
        <v>1581</v>
      </c>
    </row>
    <row r="218" s="2" customFormat="1" ht="24.15" customHeight="1">
      <c r="A218" s="39"/>
      <c r="B218" s="40"/>
      <c r="C218" s="220" t="s">
        <v>625</v>
      </c>
      <c r="D218" s="220" t="s">
        <v>160</v>
      </c>
      <c r="E218" s="221" t="s">
        <v>1582</v>
      </c>
      <c r="F218" s="222" t="s">
        <v>1583</v>
      </c>
      <c r="G218" s="223" t="s">
        <v>357</v>
      </c>
      <c r="H218" s="224">
        <v>6</v>
      </c>
      <c r="I218" s="225"/>
      <c r="J218" s="224">
        <f>ROUND(I218*H218,2)</f>
        <v>0</v>
      </c>
      <c r="K218" s="226"/>
      <c r="L218" s="45"/>
      <c r="M218" s="227" t="s">
        <v>1</v>
      </c>
      <c r="N218" s="228" t="s">
        <v>40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248</v>
      </c>
      <c r="AT218" s="231" t="s">
        <v>160</v>
      </c>
      <c r="AU218" s="231" t="s">
        <v>85</v>
      </c>
      <c r="AY218" s="18" t="s">
        <v>158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83</v>
      </c>
      <c r="BK218" s="232">
        <f>ROUND(I218*H218,2)</f>
        <v>0</v>
      </c>
      <c r="BL218" s="18" t="s">
        <v>248</v>
      </c>
      <c r="BM218" s="231" t="s">
        <v>1584</v>
      </c>
    </row>
    <row r="219" s="2" customFormat="1" ht="16.5" customHeight="1">
      <c r="A219" s="39"/>
      <c r="B219" s="40"/>
      <c r="C219" s="266" t="s">
        <v>629</v>
      </c>
      <c r="D219" s="266" t="s">
        <v>243</v>
      </c>
      <c r="E219" s="267" t="s">
        <v>1585</v>
      </c>
      <c r="F219" s="268" t="s">
        <v>1586</v>
      </c>
      <c r="G219" s="269" t="s">
        <v>357</v>
      </c>
      <c r="H219" s="270">
        <v>5</v>
      </c>
      <c r="I219" s="271"/>
      <c r="J219" s="270">
        <f>ROUND(I219*H219,2)</f>
        <v>0</v>
      </c>
      <c r="K219" s="272"/>
      <c r="L219" s="273"/>
      <c r="M219" s="274" t="s">
        <v>1</v>
      </c>
      <c r="N219" s="275" t="s">
        <v>40</v>
      </c>
      <c r="O219" s="92"/>
      <c r="P219" s="229">
        <f>O219*H219</f>
        <v>0</v>
      </c>
      <c r="Q219" s="229">
        <v>0.00011</v>
      </c>
      <c r="R219" s="229">
        <f>Q219*H219</f>
        <v>0.00055000000000000003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342</v>
      </c>
      <c r="AT219" s="231" t="s">
        <v>243</v>
      </c>
      <c r="AU219" s="231" t="s">
        <v>85</v>
      </c>
      <c r="AY219" s="18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248</v>
      </c>
      <c r="BM219" s="231" t="s">
        <v>1587</v>
      </c>
    </row>
    <row r="220" s="2" customFormat="1" ht="16.5" customHeight="1">
      <c r="A220" s="39"/>
      <c r="B220" s="40"/>
      <c r="C220" s="266" t="s">
        <v>635</v>
      </c>
      <c r="D220" s="266" t="s">
        <v>243</v>
      </c>
      <c r="E220" s="267" t="s">
        <v>1588</v>
      </c>
      <c r="F220" s="268" t="s">
        <v>1589</v>
      </c>
      <c r="G220" s="269" t="s">
        <v>357</v>
      </c>
      <c r="H220" s="270">
        <v>1</v>
      </c>
      <c r="I220" s="271"/>
      <c r="J220" s="270">
        <f>ROUND(I220*H220,2)</f>
        <v>0</v>
      </c>
      <c r="K220" s="272"/>
      <c r="L220" s="273"/>
      <c r="M220" s="274" t="s">
        <v>1</v>
      </c>
      <c r="N220" s="275" t="s">
        <v>40</v>
      </c>
      <c r="O220" s="92"/>
      <c r="P220" s="229">
        <f>O220*H220</f>
        <v>0</v>
      </c>
      <c r="Q220" s="229">
        <v>0.00012999999999999999</v>
      </c>
      <c r="R220" s="229">
        <f>Q220*H220</f>
        <v>0.00012999999999999999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342</v>
      </c>
      <c r="AT220" s="231" t="s">
        <v>243</v>
      </c>
      <c r="AU220" s="231" t="s">
        <v>85</v>
      </c>
      <c r="AY220" s="18" t="s">
        <v>158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83</v>
      </c>
      <c r="BK220" s="232">
        <f>ROUND(I220*H220,2)</f>
        <v>0</v>
      </c>
      <c r="BL220" s="18" t="s">
        <v>248</v>
      </c>
      <c r="BM220" s="231" t="s">
        <v>1590</v>
      </c>
    </row>
    <row r="221" s="2" customFormat="1" ht="24.15" customHeight="1">
      <c r="A221" s="39"/>
      <c r="B221" s="40"/>
      <c r="C221" s="220" t="s">
        <v>641</v>
      </c>
      <c r="D221" s="220" t="s">
        <v>160</v>
      </c>
      <c r="E221" s="221" t="s">
        <v>1591</v>
      </c>
      <c r="F221" s="222" t="s">
        <v>1592</v>
      </c>
      <c r="G221" s="223" t="s">
        <v>357</v>
      </c>
      <c r="H221" s="224">
        <v>6</v>
      </c>
      <c r="I221" s="225"/>
      <c r="J221" s="224">
        <f>ROUND(I221*H221,2)</f>
        <v>0</v>
      </c>
      <c r="K221" s="226"/>
      <c r="L221" s="45"/>
      <c r="M221" s="227" t="s">
        <v>1</v>
      </c>
      <c r="N221" s="228" t="s">
        <v>40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248</v>
      </c>
      <c r="AT221" s="231" t="s">
        <v>160</v>
      </c>
      <c r="AU221" s="231" t="s">
        <v>85</v>
      </c>
      <c r="AY221" s="18" t="s">
        <v>158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83</v>
      </c>
      <c r="BK221" s="232">
        <f>ROUND(I221*H221,2)</f>
        <v>0</v>
      </c>
      <c r="BL221" s="18" t="s">
        <v>248</v>
      </c>
      <c r="BM221" s="231" t="s">
        <v>1593</v>
      </c>
    </row>
    <row r="222" s="2" customFormat="1" ht="16.5" customHeight="1">
      <c r="A222" s="39"/>
      <c r="B222" s="40"/>
      <c r="C222" s="266" t="s">
        <v>647</v>
      </c>
      <c r="D222" s="266" t="s">
        <v>243</v>
      </c>
      <c r="E222" s="267" t="s">
        <v>1594</v>
      </c>
      <c r="F222" s="268" t="s">
        <v>1595</v>
      </c>
      <c r="G222" s="269" t="s">
        <v>357</v>
      </c>
      <c r="H222" s="270">
        <v>2</v>
      </c>
      <c r="I222" s="271"/>
      <c r="J222" s="270">
        <f>ROUND(I222*H222,2)</f>
        <v>0</v>
      </c>
      <c r="K222" s="272"/>
      <c r="L222" s="273"/>
      <c r="M222" s="274" t="s">
        <v>1</v>
      </c>
      <c r="N222" s="275" t="s">
        <v>40</v>
      </c>
      <c r="O222" s="92"/>
      <c r="P222" s="229">
        <f>O222*H222</f>
        <v>0</v>
      </c>
      <c r="Q222" s="229">
        <v>0.00035</v>
      </c>
      <c r="R222" s="229">
        <f>Q222*H222</f>
        <v>0.00069999999999999999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342</v>
      </c>
      <c r="AT222" s="231" t="s">
        <v>243</v>
      </c>
      <c r="AU222" s="231" t="s">
        <v>85</v>
      </c>
      <c r="AY222" s="18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83</v>
      </c>
      <c r="BK222" s="232">
        <f>ROUND(I222*H222,2)</f>
        <v>0</v>
      </c>
      <c r="BL222" s="18" t="s">
        <v>248</v>
      </c>
      <c r="BM222" s="231" t="s">
        <v>1596</v>
      </c>
    </row>
    <row r="223" s="2" customFormat="1" ht="16.5" customHeight="1">
      <c r="A223" s="39"/>
      <c r="B223" s="40"/>
      <c r="C223" s="266" t="s">
        <v>654</v>
      </c>
      <c r="D223" s="266" t="s">
        <v>243</v>
      </c>
      <c r="E223" s="267" t="s">
        <v>1597</v>
      </c>
      <c r="F223" s="268" t="s">
        <v>1598</v>
      </c>
      <c r="G223" s="269" t="s">
        <v>357</v>
      </c>
      <c r="H223" s="270">
        <v>2</v>
      </c>
      <c r="I223" s="271"/>
      <c r="J223" s="270">
        <f>ROUND(I223*H223,2)</f>
        <v>0</v>
      </c>
      <c r="K223" s="272"/>
      <c r="L223" s="273"/>
      <c r="M223" s="274" t="s">
        <v>1</v>
      </c>
      <c r="N223" s="275" t="s">
        <v>40</v>
      </c>
      <c r="O223" s="92"/>
      <c r="P223" s="229">
        <f>O223*H223</f>
        <v>0</v>
      </c>
      <c r="Q223" s="229">
        <v>0.00020000000000000001</v>
      </c>
      <c r="R223" s="229">
        <f>Q223*H223</f>
        <v>0.00040000000000000002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342</v>
      </c>
      <c r="AT223" s="231" t="s">
        <v>243</v>
      </c>
      <c r="AU223" s="231" t="s">
        <v>85</v>
      </c>
      <c r="AY223" s="18" t="s">
        <v>158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83</v>
      </c>
      <c r="BK223" s="232">
        <f>ROUND(I223*H223,2)</f>
        <v>0</v>
      </c>
      <c r="BL223" s="18" t="s">
        <v>248</v>
      </c>
      <c r="BM223" s="231" t="s">
        <v>1599</v>
      </c>
    </row>
    <row r="224" s="2" customFormat="1" ht="16.5" customHeight="1">
      <c r="A224" s="39"/>
      <c r="B224" s="40"/>
      <c r="C224" s="266" t="s">
        <v>660</v>
      </c>
      <c r="D224" s="266" t="s">
        <v>243</v>
      </c>
      <c r="E224" s="267" t="s">
        <v>1600</v>
      </c>
      <c r="F224" s="268" t="s">
        <v>1601</v>
      </c>
      <c r="G224" s="269" t="s">
        <v>357</v>
      </c>
      <c r="H224" s="270">
        <v>2</v>
      </c>
      <c r="I224" s="271"/>
      <c r="J224" s="270">
        <f>ROUND(I224*H224,2)</f>
        <v>0</v>
      </c>
      <c r="K224" s="272"/>
      <c r="L224" s="273"/>
      <c r="M224" s="274" t="s">
        <v>1</v>
      </c>
      <c r="N224" s="275" t="s">
        <v>40</v>
      </c>
      <c r="O224" s="92"/>
      <c r="P224" s="229">
        <f>O224*H224</f>
        <v>0</v>
      </c>
      <c r="Q224" s="229">
        <v>0.00020000000000000001</v>
      </c>
      <c r="R224" s="229">
        <f>Q224*H224</f>
        <v>0.00040000000000000002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342</v>
      </c>
      <c r="AT224" s="231" t="s">
        <v>243</v>
      </c>
      <c r="AU224" s="231" t="s">
        <v>85</v>
      </c>
      <c r="AY224" s="18" t="s">
        <v>158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83</v>
      </c>
      <c r="BK224" s="232">
        <f>ROUND(I224*H224,2)</f>
        <v>0</v>
      </c>
      <c r="BL224" s="18" t="s">
        <v>248</v>
      </c>
      <c r="BM224" s="231" t="s">
        <v>1602</v>
      </c>
    </row>
    <row r="225" s="2" customFormat="1" ht="24.15" customHeight="1">
      <c r="A225" s="39"/>
      <c r="B225" s="40"/>
      <c r="C225" s="220" t="s">
        <v>666</v>
      </c>
      <c r="D225" s="220" t="s">
        <v>160</v>
      </c>
      <c r="E225" s="221" t="s">
        <v>1603</v>
      </c>
      <c r="F225" s="222" t="s">
        <v>1604</v>
      </c>
      <c r="G225" s="223" t="s">
        <v>357</v>
      </c>
      <c r="H225" s="224">
        <v>2</v>
      </c>
      <c r="I225" s="225"/>
      <c r="J225" s="224">
        <f>ROUND(I225*H225,2)</f>
        <v>0</v>
      </c>
      <c r="K225" s="226"/>
      <c r="L225" s="45"/>
      <c r="M225" s="227" t="s">
        <v>1</v>
      </c>
      <c r="N225" s="228" t="s">
        <v>40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248</v>
      </c>
      <c r="AT225" s="231" t="s">
        <v>160</v>
      </c>
      <c r="AU225" s="231" t="s">
        <v>85</v>
      </c>
      <c r="AY225" s="18" t="s">
        <v>158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83</v>
      </c>
      <c r="BK225" s="232">
        <f>ROUND(I225*H225,2)</f>
        <v>0</v>
      </c>
      <c r="BL225" s="18" t="s">
        <v>248</v>
      </c>
      <c r="BM225" s="231" t="s">
        <v>1605</v>
      </c>
    </row>
    <row r="226" s="2" customFormat="1" ht="16.5" customHeight="1">
      <c r="A226" s="39"/>
      <c r="B226" s="40"/>
      <c r="C226" s="266" t="s">
        <v>672</v>
      </c>
      <c r="D226" s="266" t="s">
        <v>243</v>
      </c>
      <c r="E226" s="267" t="s">
        <v>1606</v>
      </c>
      <c r="F226" s="268" t="s">
        <v>1607</v>
      </c>
      <c r="G226" s="269" t="s">
        <v>357</v>
      </c>
      <c r="H226" s="270">
        <v>2</v>
      </c>
      <c r="I226" s="271"/>
      <c r="J226" s="270">
        <f>ROUND(I226*H226,2)</f>
        <v>0</v>
      </c>
      <c r="K226" s="272"/>
      <c r="L226" s="273"/>
      <c r="M226" s="274" t="s">
        <v>1</v>
      </c>
      <c r="N226" s="275" t="s">
        <v>40</v>
      </c>
      <c r="O226" s="92"/>
      <c r="P226" s="229">
        <f>O226*H226</f>
        <v>0</v>
      </c>
      <c r="Q226" s="229">
        <v>0.00017000000000000001</v>
      </c>
      <c r="R226" s="229">
        <f>Q226*H226</f>
        <v>0.00034000000000000002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342</v>
      </c>
      <c r="AT226" s="231" t="s">
        <v>243</v>
      </c>
      <c r="AU226" s="231" t="s">
        <v>85</v>
      </c>
      <c r="AY226" s="18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83</v>
      </c>
      <c r="BK226" s="232">
        <f>ROUND(I226*H226,2)</f>
        <v>0</v>
      </c>
      <c r="BL226" s="18" t="s">
        <v>248</v>
      </c>
      <c r="BM226" s="231" t="s">
        <v>1608</v>
      </c>
    </row>
    <row r="227" s="2" customFormat="1" ht="24.15" customHeight="1">
      <c r="A227" s="39"/>
      <c r="B227" s="40"/>
      <c r="C227" s="220" t="s">
        <v>678</v>
      </c>
      <c r="D227" s="220" t="s">
        <v>160</v>
      </c>
      <c r="E227" s="221" t="s">
        <v>1609</v>
      </c>
      <c r="F227" s="222" t="s">
        <v>1610</v>
      </c>
      <c r="G227" s="223" t="s">
        <v>357</v>
      </c>
      <c r="H227" s="224">
        <v>2</v>
      </c>
      <c r="I227" s="225"/>
      <c r="J227" s="224">
        <f>ROUND(I227*H227,2)</f>
        <v>0</v>
      </c>
      <c r="K227" s="226"/>
      <c r="L227" s="45"/>
      <c r="M227" s="227" t="s">
        <v>1</v>
      </c>
      <c r="N227" s="228" t="s">
        <v>40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248</v>
      </c>
      <c r="AT227" s="231" t="s">
        <v>160</v>
      </c>
      <c r="AU227" s="231" t="s">
        <v>85</v>
      </c>
      <c r="AY227" s="18" t="s">
        <v>158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83</v>
      </c>
      <c r="BK227" s="232">
        <f>ROUND(I227*H227,2)</f>
        <v>0</v>
      </c>
      <c r="BL227" s="18" t="s">
        <v>248</v>
      </c>
      <c r="BM227" s="231" t="s">
        <v>1611</v>
      </c>
    </row>
    <row r="228" s="2" customFormat="1" ht="16.5" customHeight="1">
      <c r="A228" s="39"/>
      <c r="B228" s="40"/>
      <c r="C228" s="266" t="s">
        <v>685</v>
      </c>
      <c r="D228" s="266" t="s">
        <v>243</v>
      </c>
      <c r="E228" s="267" t="s">
        <v>1612</v>
      </c>
      <c r="F228" s="268" t="s">
        <v>1613</v>
      </c>
      <c r="G228" s="269" t="s">
        <v>357</v>
      </c>
      <c r="H228" s="270">
        <v>2</v>
      </c>
      <c r="I228" s="271"/>
      <c r="J228" s="270">
        <f>ROUND(I228*H228,2)</f>
        <v>0</v>
      </c>
      <c r="K228" s="272"/>
      <c r="L228" s="273"/>
      <c r="M228" s="274" t="s">
        <v>1</v>
      </c>
      <c r="N228" s="275" t="s">
        <v>40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342</v>
      </c>
      <c r="AT228" s="231" t="s">
        <v>243</v>
      </c>
      <c r="AU228" s="231" t="s">
        <v>85</v>
      </c>
      <c r="AY228" s="18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83</v>
      </c>
      <c r="BK228" s="232">
        <f>ROUND(I228*H228,2)</f>
        <v>0</v>
      </c>
      <c r="BL228" s="18" t="s">
        <v>248</v>
      </c>
      <c r="BM228" s="231" t="s">
        <v>1614</v>
      </c>
    </row>
    <row r="229" s="2" customFormat="1" ht="21.75" customHeight="1">
      <c r="A229" s="39"/>
      <c r="B229" s="40"/>
      <c r="C229" s="220" t="s">
        <v>578</v>
      </c>
      <c r="D229" s="220" t="s">
        <v>160</v>
      </c>
      <c r="E229" s="221" t="s">
        <v>1615</v>
      </c>
      <c r="F229" s="222" t="s">
        <v>1616</v>
      </c>
      <c r="G229" s="223" t="s">
        <v>357</v>
      </c>
      <c r="H229" s="224">
        <v>1</v>
      </c>
      <c r="I229" s="225"/>
      <c r="J229" s="224">
        <f>ROUND(I229*H229,2)</f>
        <v>0</v>
      </c>
      <c r="K229" s="226"/>
      <c r="L229" s="45"/>
      <c r="M229" s="227" t="s">
        <v>1</v>
      </c>
      <c r="N229" s="228" t="s">
        <v>40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248</v>
      </c>
      <c r="AT229" s="231" t="s">
        <v>160</v>
      </c>
      <c r="AU229" s="231" t="s">
        <v>85</v>
      </c>
      <c r="AY229" s="18" t="s">
        <v>158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83</v>
      </c>
      <c r="BK229" s="232">
        <f>ROUND(I229*H229,2)</f>
        <v>0</v>
      </c>
      <c r="BL229" s="18" t="s">
        <v>248</v>
      </c>
      <c r="BM229" s="231" t="s">
        <v>1617</v>
      </c>
    </row>
    <row r="230" s="2" customFormat="1" ht="16.5" customHeight="1">
      <c r="A230" s="39"/>
      <c r="B230" s="40"/>
      <c r="C230" s="266" t="s">
        <v>695</v>
      </c>
      <c r="D230" s="266" t="s">
        <v>243</v>
      </c>
      <c r="E230" s="267" t="s">
        <v>1618</v>
      </c>
      <c r="F230" s="268" t="s">
        <v>1619</v>
      </c>
      <c r="G230" s="269" t="s">
        <v>357</v>
      </c>
      <c r="H230" s="270">
        <v>1</v>
      </c>
      <c r="I230" s="271"/>
      <c r="J230" s="270">
        <f>ROUND(I230*H230,2)</f>
        <v>0</v>
      </c>
      <c r="K230" s="272"/>
      <c r="L230" s="273"/>
      <c r="M230" s="274" t="s">
        <v>1</v>
      </c>
      <c r="N230" s="275" t="s">
        <v>40</v>
      </c>
      <c r="O230" s="92"/>
      <c r="P230" s="229">
        <f>O230*H230</f>
        <v>0</v>
      </c>
      <c r="Q230" s="229">
        <v>0.002</v>
      </c>
      <c r="R230" s="229">
        <f>Q230*H230</f>
        <v>0.002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342</v>
      </c>
      <c r="AT230" s="231" t="s">
        <v>243</v>
      </c>
      <c r="AU230" s="231" t="s">
        <v>85</v>
      </c>
      <c r="AY230" s="18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83</v>
      </c>
      <c r="BK230" s="232">
        <f>ROUND(I230*H230,2)</f>
        <v>0</v>
      </c>
      <c r="BL230" s="18" t="s">
        <v>248</v>
      </c>
      <c r="BM230" s="231" t="s">
        <v>1620</v>
      </c>
    </row>
    <row r="231" s="2" customFormat="1" ht="37.8" customHeight="1">
      <c r="A231" s="39"/>
      <c r="B231" s="40"/>
      <c r="C231" s="220" t="s">
        <v>601</v>
      </c>
      <c r="D231" s="220" t="s">
        <v>160</v>
      </c>
      <c r="E231" s="221" t="s">
        <v>1621</v>
      </c>
      <c r="F231" s="222" t="s">
        <v>1622</v>
      </c>
      <c r="G231" s="223" t="s">
        <v>357</v>
      </c>
      <c r="H231" s="224">
        <v>2</v>
      </c>
      <c r="I231" s="225"/>
      <c r="J231" s="224">
        <f>ROUND(I231*H231,2)</f>
        <v>0</v>
      </c>
      <c r="K231" s="226"/>
      <c r="L231" s="45"/>
      <c r="M231" s="227" t="s">
        <v>1</v>
      </c>
      <c r="N231" s="228" t="s">
        <v>40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248</v>
      </c>
      <c r="AT231" s="231" t="s">
        <v>160</v>
      </c>
      <c r="AU231" s="231" t="s">
        <v>85</v>
      </c>
      <c r="AY231" s="18" t="s">
        <v>158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83</v>
      </c>
      <c r="BK231" s="232">
        <f>ROUND(I231*H231,2)</f>
        <v>0</v>
      </c>
      <c r="BL231" s="18" t="s">
        <v>248</v>
      </c>
      <c r="BM231" s="231" t="s">
        <v>1623</v>
      </c>
    </row>
    <row r="232" s="2" customFormat="1" ht="16.5" customHeight="1">
      <c r="A232" s="39"/>
      <c r="B232" s="40"/>
      <c r="C232" s="266" t="s">
        <v>607</v>
      </c>
      <c r="D232" s="266" t="s">
        <v>243</v>
      </c>
      <c r="E232" s="267" t="s">
        <v>1624</v>
      </c>
      <c r="F232" s="268" t="s">
        <v>1625</v>
      </c>
      <c r="G232" s="269" t="s">
        <v>357</v>
      </c>
      <c r="H232" s="270">
        <v>2</v>
      </c>
      <c r="I232" s="271"/>
      <c r="J232" s="270">
        <f>ROUND(I232*H232,2)</f>
        <v>0</v>
      </c>
      <c r="K232" s="272"/>
      <c r="L232" s="273"/>
      <c r="M232" s="274" t="s">
        <v>1</v>
      </c>
      <c r="N232" s="275" t="s">
        <v>40</v>
      </c>
      <c r="O232" s="92"/>
      <c r="P232" s="229">
        <f>O232*H232</f>
        <v>0</v>
      </c>
      <c r="Q232" s="229">
        <v>0.0027100000000000002</v>
      </c>
      <c r="R232" s="229">
        <f>Q232*H232</f>
        <v>0.0054200000000000003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342</v>
      </c>
      <c r="AT232" s="231" t="s">
        <v>243</v>
      </c>
      <c r="AU232" s="231" t="s">
        <v>85</v>
      </c>
      <c r="AY232" s="18" t="s">
        <v>158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83</v>
      </c>
      <c r="BK232" s="232">
        <f>ROUND(I232*H232,2)</f>
        <v>0</v>
      </c>
      <c r="BL232" s="18" t="s">
        <v>248</v>
      </c>
      <c r="BM232" s="231" t="s">
        <v>1626</v>
      </c>
    </row>
    <row r="233" s="2" customFormat="1" ht="21.75" customHeight="1">
      <c r="A233" s="39"/>
      <c r="B233" s="40"/>
      <c r="C233" s="266" t="s">
        <v>633</v>
      </c>
      <c r="D233" s="266" t="s">
        <v>243</v>
      </c>
      <c r="E233" s="267" t="s">
        <v>1627</v>
      </c>
      <c r="F233" s="268" t="s">
        <v>1628</v>
      </c>
      <c r="G233" s="269" t="s">
        <v>357</v>
      </c>
      <c r="H233" s="270">
        <v>4</v>
      </c>
      <c r="I233" s="271"/>
      <c r="J233" s="270">
        <f>ROUND(I233*H233,2)</f>
        <v>0</v>
      </c>
      <c r="K233" s="272"/>
      <c r="L233" s="273"/>
      <c r="M233" s="274" t="s">
        <v>1</v>
      </c>
      <c r="N233" s="275" t="s">
        <v>40</v>
      </c>
      <c r="O233" s="92"/>
      <c r="P233" s="229">
        <f>O233*H233</f>
        <v>0</v>
      </c>
      <c r="Q233" s="229">
        <v>5.0000000000000002E-05</v>
      </c>
      <c r="R233" s="229">
        <f>Q233*H233</f>
        <v>0.00020000000000000001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342</v>
      </c>
      <c r="AT233" s="231" t="s">
        <v>243</v>
      </c>
      <c r="AU233" s="231" t="s">
        <v>85</v>
      </c>
      <c r="AY233" s="18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83</v>
      </c>
      <c r="BK233" s="232">
        <f>ROUND(I233*H233,2)</f>
        <v>0</v>
      </c>
      <c r="BL233" s="18" t="s">
        <v>248</v>
      </c>
      <c r="BM233" s="231" t="s">
        <v>1629</v>
      </c>
    </row>
    <row r="234" s="2" customFormat="1" ht="44.25" customHeight="1">
      <c r="A234" s="39"/>
      <c r="B234" s="40"/>
      <c r="C234" s="220" t="s">
        <v>652</v>
      </c>
      <c r="D234" s="220" t="s">
        <v>160</v>
      </c>
      <c r="E234" s="221" t="s">
        <v>1630</v>
      </c>
      <c r="F234" s="222" t="s">
        <v>1631</v>
      </c>
      <c r="G234" s="223" t="s">
        <v>357</v>
      </c>
      <c r="H234" s="224">
        <v>1</v>
      </c>
      <c r="I234" s="225"/>
      <c r="J234" s="224">
        <f>ROUND(I234*H234,2)</f>
        <v>0</v>
      </c>
      <c r="K234" s="226"/>
      <c r="L234" s="45"/>
      <c r="M234" s="227" t="s">
        <v>1</v>
      </c>
      <c r="N234" s="228" t="s">
        <v>40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248</v>
      </c>
      <c r="AT234" s="231" t="s">
        <v>160</v>
      </c>
      <c r="AU234" s="231" t="s">
        <v>85</v>
      </c>
      <c r="AY234" s="18" t="s">
        <v>158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83</v>
      </c>
      <c r="BK234" s="232">
        <f>ROUND(I234*H234,2)</f>
        <v>0</v>
      </c>
      <c r="BL234" s="18" t="s">
        <v>248</v>
      </c>
      <c r="BM234" s="231" t="s">
        <v>1632</v>
      </c>
    </row>
    <row r="235" s="2" customFormat="1" ht="24.15" customHeight="1">
      <c r="A235" s="39"/>
      <c r="B235" s="40"/>
      <c r="C235" s="220" t="s">
        <v>690</v>
      </c>
      <c r="D235" s="220" t="s">
        <v>160</v>
      </c>
      <c r="E235" s="221" t="s">
        <v>1633</v>
      </c>
      <c r="F235" s="222" t="s">
        <v>1634</v>
      </c>
      <c r="G235" s="223" t="s">
        <v>357</v>
      </c>
      <c r="H235" s="224">
        <v>1</v>
      </c>
      <c r="I235" s="225"/>
      <c r="J235" s="224">
        <f>ROUND(I235*H235,2)</f>
        <v>0</v>
      </c>
      <c r="K235" s="226"/>
      <c r="L235" s="45"/>
      <c r="M235" s="227" t="s">
        <v>1</v>
      </c>
      <c r="N235" s="228" t="s">
        <v>40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248</v>
      </c>
      <c r="AT235" s="231" t="s">
        <v>160</v>
      </c>
      <c r="AU235" s="231" t="s">
        <v>85</v>
      </c>
      <c r="AY235" s="18" t="s">
        <v>158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83</v>
      </c>
      <c r="BK235" s="232">
        <f>ROUND(I235*H235,2)</f>
        <v>0</v>
      </c>
      <c r="BL235" s="18" t="s">
        <v>248</v>
      </c>
      <c r="BM235" s="231" t="s">
        <v>1635</v>
      </c>
    </row>
    <row r="236" s="2" customFormat="1" ht="33" customHeight="1">
      <c r="A236" s="39"/>
      <c r="B236" s="40"/>
      <c r="C236" s="220" t="s">
        <v>724</v>
      </c>
      <c r="D236" s="220" t="s">
        <v>160</v>
      </c>
      <c r="E236" s="221" t="s">
        <v>1636</v>
      </c>
      <c r="F236" s="222" t="s">
        <v>1637</v>
      </c>
      <c r="G236" s="223" t="s">
        <v>274</v>
      </c>
      <c r="H236" s="224">
        <v>25</v>
      </c>
      <c r="I236" s="225"/>
      <c r="J236" s="224">
        <f>ROUND(I236*H236,2)</f>
        <v>0</v>
      </c>
      <c r="K236" s="226"/>
      <c r="L236" s="45"/>
      <c r="M236" s="227" t="s">
        <v>1</v>
      </c>
      <c r="N236" s="228" t="s">
        <v>40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248</v>
      </c>
      <c r="AT236" s="231" t="s">
        <v>160</v>
      </c>
      <c r="AU236" s="231" t="s">
        <v>85</v>
      </c>
      <c r="AY236" s="18" t="s">
        <v>158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83</v>
      </c>
      <c r="BK236" s="232">
        <f>ROUND(I236*H236,2)</f>
        <v>0</v>
      </c>
      <c r="BL236" s="18" t="s">
        <v>248</v>
      </c>
      <c r="BM236" s="231" t="s">
        <v>1638</v>
      </c>
    </row>
    <row r="237" s="2" customFormat="1" ht="16.5" customHeight="1">
      <c r="A237" s="39"/>
      <c r="B237" s="40"/>
      <c r="C237" s="266" t="s">
        <v>731</v>
      </c>
      <c r="D237" s="266" t="s">
        <v>243</v>
      </c>
      <c r="E237" s="267" t="s">
        <v>1639</v>
      </c>
      <c r="F237" s="268" t="s">
        <v>1640</v>
      </c>
      <c r="G237" s="269" t="s">
        <v>274</v>
      </c>
      <c r="H237" s="270">
        <v>25</v>
      </c>
      <c r="I237" s="271"/>
      <c r="J237" s="270">
        <f>ROUND(I237*H237,2)</f>
        <v>0</v>
      </c>
      <c r="K237" s="272"/>
      <c r="L237" s="273"/>
      <c r="M237" s="274" t="s">
        <v>1</v>
      </c>
      <c r="N237" s="275" t="s">
        <v>40</v>
      </c>
      <c r="O237" s="92"/>
      <c r="P237" s="229">
        <f>O237*H237</f>
        <v>0</v>
      </c>
      <c r="Q237" s="229">
        <v>0.00063000000000000003</v>
      </c>
      <c r="R237" s="229">
        <f>Q237*H237</f>
        <v>0.01575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342</v>
      </c>
      <c r="AT237" s="231" t="s">
        <v>243</v>
      </c>
      <c r="AU237" s="231" t="s">
        <v>85</v>
      </c>
      <c r="AY237" s="18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83</v>
      </c>
      <c r="BK237" s="232">
        <f>ROUND(I237*H237,2)</f>
        <v>0</v>
      </c>
      <c r="BL237" s="18" t="s">
        <v>248</v>
      </c>
      <c r="BM237" s="231" t="s">
        <v>1641</v>
      </c>
    </row>
    <row r="238" s="2" customFormat="1" ht="44.25" customHeight="1">
      <c r="A238" s="39"/>
      <c r="B238" s="40"/>
      <c r="C238" s="220" t="s">
        <v>735</v>
      </c>
      <c r="D238" s="220" t="s">
        <v>160</v>
      </c>
      <c r="E238" s="221" t="s">
        <v>1642</v>
      </c>
      <c r="F238" s="222" t="s">
        <v>1643</v>
      </c>
      <c r="G238" s="223" t="s">
        <v>220</v>
      </c>
      <c r="H238" s="224">
        <v>0.23000000000000001</v>
      </c>
      <c r="I238" s="225"/>
      <c r="J238" s="224">
        <f>ROUND(I238*H238,2)</f>
        <v>0</v>
      </c>
      <c r="K238" s="226"/>
      <c r="L238" s="45"/>
      <c r="M238" s="227" t="s">
        <v>1</v>
      </c>
      <c r="N238" s="228" t="s">
        <v>40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248</v>
      </c>
      <c r="AT238" s="231" t="s">
        <v>160</v>
      </c>
      <c r="AU238" s="231" t="s">
        <v>85</v>
      </c>
      <c r="AY238" s="18" t="s">
        <v>158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83</v>
      </c>
      <c r="BK238" s="232">
        <f>ROUND(I238*H238,2)</f>
        <v>0</v>
      </c>
      <c r="BL238" s="18" t="s">
        <v>248</v>
      </c>
      <c r="BM238" s="231" t="s">
        <v>1644</v>
      </c>
    </row>
    <row r="239" s="2" customFormat="1" ht="16.5" customHeight="1">
      <c r="A239" s="39"/>
      <c r="B239" s="40"/>
      <c r="C239" s="220" t="s">
        <v>741</v>
      </c>
      <c r="D239" s="220" t="s">
        <v>160</v>
      </c>
      <c r="E239" s="221" t="s">
        <v>1645</v>
      </c>
      <c r="F239" s="222" t="s">
        <v>1646</v>
      </c>
      <c r="G239" s="223" t="s">
        <v>357</v>
      </c>
      <c r="H239" s="224">
        <v>1</v>
      </c>
      <c r="I239" s="225"/>
      <c r="J239" s="224">
        <f>ROUND(I239*H239,2)</f>
        <v>0</v>
      </c>
      <c r="K239" s="226"/>
      <c r="L239" s="45"/>
      <c r="M239" s="227" t="s">
        <v>1</v>
      </c>
      <c r="N239" s="228" t="s">
        <v>40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248</v>
      </c>
      <c r="AT239" s="231" t="s">
        <v>160</v>
      </c>
      <c r="AU239" s="231" t="s">
        <v>85</v>
      </c>
      <c r="AY239" s="18" t="s">
        <v>158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83</v>
      </c>
      <c r="BK239" s="232">
        <f>ROUND(I239*H239,2)</f>
        <v>0</v>
      </c>
      <c r="BL239" s="18" t="s">
        <v>248</v>
      </c>
      <c r="BM239" s="231" t="s">
        <v>1647</v>
      </c>
    </row>
    <row r="240" s="2" customFormat="1" ht="21.75" customHeight="1">
      <c r="A240" s="39"/>
      <c r="B240" s="40"/>
      <c r="C240" s="266" t="s">
        <v>747</v>
      </c>
      <c r="D240" s="266" t="s">
        <v>243</v>
      </c>
      <c r="E240" s="267" t="s">
        <v>1648</v>
      </c>
      <c r="F240" s="268" t="s">
        <v>1649</v>
      </c>
      <c r="G240" s="269" t="s">
        <v>357</v>
      </c>
      <c r="H240" s="270">
        <v>1</v>
      </c>
      <c r="I240" s="271"/>
      <c r="J240" s="270">
        <f>ROUND(I240*H240,2)</f>
        <v>0</v>
      </c>
      <c r="K240" s="272"/>
      <c r="L240" s="273"/>
      <c r="M240" s="274" t="s">
        <v>1</v>
      </c>
      <c r="N240" s="275" t="s">
        <v>40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342</v>
      </c>
      <c r="AT240" s="231" t="s">
        <v>243</v>
      </c>
      <c r="AU240" s="231" t="s">
        <v>85</v>
      </c>
      <c r="AY240" s="18" t="s">
        <v>158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83</v>
      </c>
      <c r="BK240" s="232">
        <f>ROUND(I240*H240,2)</f>
        <v>0</v>
      </c>
      <c r="BL240" s="18" t="s">
        <v>248</v>
      </c>
      <c r="BM240" s="231" t="s">
        <v>1650</v>
      </c>
    </row>
    <row r="241" s="2" customFormat="1" ht="24.15" customHeight="1">
      <c r="A241" s="39"/>
      <c r="B241" s="40"/>
      <c r="C241" s="220" t="s">
        <v>753</v>
      </c>
      <c r="D241" s="220" t="s">
        <v>160</v>
      </c>
      <c r="E241" s="221" t="s">
        <v>1651</v>
      </c>
      <c r="F241" s="222" t="s">
        <v>1652</v>
      </c>
      <c r="G241" s="223" t="s">
        <v>163</v>
      </c>
      <c r="H241" s="224">
        <v>1</v>
      </c>
      <c r="I241" s="225"/>
      <c r="J241" s="224">
        <f>ROUND(I241*H241,2)</f>
        <v>0</v>
      </c>
      <c r="K241" s="226"/>
      <c r="L241" s="45"/>
      <c r="M241" s="227" t="s">
        <v>1</v>
      </c>
      <c r="N241" s="228" t="s">
        <v>40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248</v>
      </c>
      <c r="AT241" s="231" t="s">
        <v>160</v>
      </c>
      <c r="AU241" s="231" t="s">
        <v>85</v>
      </c>
      <c r="AY241" s="18" t="s">
        <v>158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83</v>
      </c>
      <c r="BK241" s="232">
        <f>ROUND(I241*H241,2)</f>
        <v>0</v>
      </c>
      <c r="BL241" s="18" t="s">
        <v>248</v>
      </c>
      <c r="BM241" s="231" t="s">
        <v>1653</v>
      </c>
    </row>
    <row r="242" s="12" customFormat="1" ht="22.8" customHeight="1">
      <c r="A242" s="12"/>
      <c r="B242" s="204"/>
      <c r="C242" s="205"/>
      <c r="D242" s="206" t="s">
        <v>74</v>
      </c>
      <c r="E242" s="218" t="s">
        <v>1654</v>
      </c>
      <c r="F242" s="218" t="s">
        <v>1655</v>
      </c>
      <c r="G242" s="205"/>
      <c r="H242" s="205"/>
      <c r="I242" s="208"/>
      <c r="J242" s="219">
        <f>BK242</f>
        <v>0</v>
      </c>
      <c r="K242" s="205"/>
      <c r="L242" s="210"/>
      <c r="M242" s="211"/>
      <c r="N242" s="212"/>
      <c r="O242" s="212"/>
      <c r="P242" s="213">
        <f>SUM(P243:P260)</f>
        <v>0</v>
      </c>
      <c r="Q242" s="212"/>
      <c r="R242" s="213">
        <f>SUM(R243:R260)</f>
        <v>0.01183</v>
      </c>
      <c r="S242" s="212"/>
      <c r="T242" s="214">
        <f>SUM(T243:T260)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5" t="s">
        <v>85</v>
      </c>
      <c r="AT242" s="216" t="s">
        <v>74</v>
      </c>
      <c r="AU242" s="216" t="s">
        <v>83</v>
      </c>
      <c r="AY242" s="215" t="s">
        <v>158</v>
      </c>
      <c r="BK242" s="217">
        <f>SUM(BK243:BK260)</f>
        <v>0</v>
      </c>
    </row>
    <row r="243" s="2" customFormat="1" ht="24.15" customHeight="1">
      <c r="A243" s="39"/>
      <c r="B243" s="40"/>
      <c r="C243" s="220" t="s">
        <v>760</v>
      </c>
      <c r="D243" s="220" t="s">
        <v>160</v>
      </c>
      <c r="E243" s="221" t="s">
        <v>1656</v>
      </c>
      <c r="F243" s="222" t="s">
        <v>1657</v>
      </c>
      <c r="G243" s="223" t="s">
        <v>274</v>
      </c>
      <c r="H243" s="224">
        <v>20</v>
      </c>
      <c r="I243" s="225"/>
      <c r="J243" s="224">
        <f>ROUND(I243*H243,2)</f>
        <v>0</v>
      </c>
      <c r="K243" s="226"/>
      <c r="L243" s="45"/>
      <c r="M243" s="227" t="s">
        <v>1</v>
      </c>
      <c r="N243" s="228" t="s">
        <v>40</v>
      </c>
      <c r="O243" s="92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248</v>
      </c>
      <c r="AT243" s="231" t="s">
        <v>160</v>
      </c>
      <c r="AU243" s="231" t="s">
        <v>85</v>
      </c>
      <c r="AY243" s="18" t="s">
        <v>158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83</v>
      </c>
      <c r="BK243" s="232">
        <f>ROUND(I243*H243,2)</f>
        <v>0</v>
      </c>
      <c r="BL243" s="18" t="s">
        <v>248</v>
      </c>
      <c r="BM243" s="231" t="s">
        <v>1658</v>
      </c>
    </row>
    <row r="244" s="2" customFormat="1" ht="24.15" customHeight="1">
      <c r="A244" s="39"/>
      <c r="B244" s="40"/>
      <c r="C244" s="266" t="s">
        <v>765</v>
      </c>
      <c r="D244" s="266" t="s">
        <v>243</v>
      </c>
      <c r="E244" s="267" t="s">
        <v>1659</v>
      </c>
      <c r="F244" s="268" t="s">
        <v>1660</v>
      </c>
      <c r="G244" s="269" t="s">
        <v>274</v>
      </c>
      <c r="H244" s="270">
        <v>21</v>
      </c>
      <c r="I244" s="271"/>
      <c r="J244" s="270">
        <f>ROUND(I244*H244,2)</f>
        <v>0</v>
      </c>
      <c r="K244" s="272"/>
      <c r="L244" s="273"/>
      <c r="M244" s="274" t="s">
        <v>1</v>
      </c>
      <c r="N244" s="275" t="s">
        <v>40</v>
      </c>
      <c r="O244" s="92"/>
      <c r="P244" s="229">
        <f>O244*H244</f>
        <v>0</v>
      </c>
      <c r="Q244" s="229">
        <v>0.00010000000000000001</v>
      </c>
      <c r="R244" s="229">
        <f>Q244*H244</f>
        <v>0.0021000000000000003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342</v>
      </c>
      <c r="AT244" s="231" t="s">
        <v>243</v>
      </c>
      <c r="AU244" s="231" t="s">
        <v>85</v>
      </c>
      <c r="AY244" s="18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83</v>
      </c>
      <c r="BK244" s="232">
        <f>ROUND(I244*H244,2)</f>
        <v>0</v>
      </c>
      <c r="BL244" s="18" t="s">
        <v>248</v>
      </c>
      <c r="BM244" s="231" t="s">
        <v>1661</v>
      </c>
    </row>
    <row r="245" s="14" customFormat="1">
      <c r="A245" s="14"/>
      <c r="B245" s="244"/>
      <c r="C245" s="245"/>
      <c r="D245" s="235" t="s">
        <v>170</v>
      </c>
      <c r="E245" s="246" t="s">
        <v>1</v>
      </c>
      <c r="F245" s="247" t="s">
        <v>1662</v>
      </c>
      <c r="G245" s="245"/>
      <c r="H245" s="248">
        <v>21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170</v>
      </c>
      <c r="AU245" s="254" t="s">
        <v>85</v>
      </c>
      <c r="AV245" s="14" t="s">
        <v>85</v>
      </c>
      <c r="AW245" s="14" t="s">
        <v>31</v>
      </c>
      <c r="AX245" s="14" t="s">
        <v>83</v>
      </c>
      <c r="AY245" s="254" t="s">
        <v>158</v>
      </c>
    </row>
    <row r="246" s="2" customFormat="1" ht="24.15" customHeight="1">
      <c r="A246" s="39"/>
      <c r="B246" s="40"/>
      <c r="C246" s="220" t="s">
        <v>768</v>
      </c>
      <c r="D246" s="220" t="s">
        <v>160</v>
      </c>
      <c r="E246" s="221" t="s">
        <v>1663</v>
      </c>
      <c r="F246" s="222" t="s">
        <v>1664</v>
      </c>
      <c r="G246" s="223" t="s">
        <v>274</v>
      </c>
      <c r="H246" s="224">
        <v>125</v>
      </c>
      <c r="I246" s="225"/>
      <c r="J246" s="224">
        <f>ROUND(I246*H246,2)</f>
        <v>0</v>
      </c>
      <c r="K246" s="226"/>
      <c r="L246" s="45"/>
      <c r="M246" s="227" t="s">
        <v>1</v>
      </c>
      <c r="N246" s="228" t="s">
        <v>40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248</v>
      </c>
      <c r="AT246" s="231" t="s">
        <v>160</v>
      </c>
      <c r="AU246" s="231" t="s">
        <v>85</v>
      </c>
      <c r="AY246" s="18" t="s">
        <v>158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83</v>
      </c>
      <c r="BK246" s="232">
        <f>ROUND(I246*H246,2)</f>
        <v>0</v>
      </c>
      <c r="BL246" s="18" t="s">
        <v>248</v>
      </c>
      <c r="BM246" s="231" t="s">
        <v>1665</v>
      </c>
    </row>
    <row r="247" s="2" customFormat="1" ht="16.5" customHeight="1">
      <c r="A247" s="39"/>
      <c r="B247" s="40"/>
      <c r="C247" s="266" t="s">
        <v>770</v>
      </c>
      <c r="D247" s="266" t="s">
        <v>243</v>
      </c>
      <c r="E247" s="267" t="s">
        <v>1666</v>
      </c>
      <c r="F247" s="268" t="s">
        <v>1667</v>
      </c>
      <c r="G247" s="269" t="s">
        <v>274</v>
      </c>
      <c r="H247" s="270">
        <v>30</v>
      </c>
      <c r="I247" s="271"/>
      <c r="J247" s="270">
        <f>ROUND(I247*H247,2)</f>
        <v>0</v>
      </c>
      <c r="K247" s="272"/>
      <c r="L247" s="273"/>
      <c r="M247" s="274" t="s">
        <v>1</v>
      </c>
      <c r="N247" s="275" t="s">
        <v>40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342</v>
      </c>
      <c r="AT247" s="231" t="s">
        <v>243</v>
      </c>
      <c r="AU247" s="231" t="s">
        <v>85</v>
      </c>
      <c r="AY247" s="18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83</v>
      </c>
      <c r="BK247" s="232">
        <f>ROUND(I247*H247,2)</f>
        <v>0</v>
      </c>
      <c r="BL247" s="18" t="s">
        <v>248</v>
      </c>
      <c r="BM247" s="231" t="s">
        <v>1668</v>
      </c>
    </row>
    <row r="248" s="14" customFormat="1">
      <c r="A248" s="14"/>
      <c r="B248" s="244"/>
      <c r="C248" s="245"/>
      <c r="D248" s="235" t="s">
        <v>170</v>
      </c>
      <c r="E248" s="246" t="s">
        <v>1</v>
      </c>
      <c r="F248" s="247" t="s">
        <v>1669</v>
      </c>
      <c r="G248" s="245"/>
      <c r="H248" s="248">
        <v>30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170</v>
      </c>
      <c r="AU248" s="254" t="s">
        <v>85</v>
      </c>
      <c r="AV248" s="14" t="s">
        <v>85</v>
      </c>
      <c r="AW248" s="14" t="s">
        <v>31</v>
      </c>
      <c r="AX248" s="14" t="s">
        <v>83</v>
      </c>
      <c r="AY248" s="254" t="s">
        <v>158</v>
      </c>
    </row>
    <row r="249" s="2" customFormat="1" ht="37.8" customHeight="1">
      <c r="A249" s="39"/>
      <c r="B249" s="40"/>
      <c r="C249" s="266" t="s">
        <v>773</v>
      </c>
      <c r="D249" s="266" t="s">
        <v>243</v>
      </c>
      <c r="E249" s="267" t="s">
        <v>1670</v>
      </c>
      <c r="F249" s="268" t="s">
        <v>1671</v>
      </c>
      <c r="G249" s="269" t="s">
        <v>274</v>
      </c>
      <c r="H249" s="270">
        <v>115</v>
      </c>
      <c r="I249" s="271"/>
      <c r="J249" s="270">
        <f>ROUND(I249*H249,2)</f>
        <v>0</v>
      </c>
      <c r="K249" s="272"/>
      <c r="L249" s="273"/>
      <c r="M249" s="274" t="s">
        <v>1</v>
      </c>
      <c r="N249" s="275" t="s">
        <v>40</v>
      </c>
      <c r="O249" s="92"/>
      <c r="P249" s="229">
        <f>O249*H249</f>
        <v>0</v>
      </c>
      <c r="Q249" s="229">
        <v>6.9999999999999994E-05</v>
      </c>
      <c r="R249" s="229">
        <f>Q249*H249</f>
        <v>0.0080499999999999999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342</v>
      </c>
      <c r="AT249" s="231" t="s">
        <v>243</v>
      </c>
      <c r="AU249" s="231" t="s">
        <v>85</v>
      </c>
      <c r="AY249" s="18" t="s">
        <v>158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83</v>
      </c>
      <c r="BK249" s="232">
        <f>ROUND(I249*H249,2)</f>
        <v>0</v>
      </c>
      <c r="BL249" s="18" t="s">
        <v>248</v>
      </c>
      <c r="BM249" s="231" t="s">
        <v>1672</v>
      </c>
    </row>
    <row r="250" s="14" customFormat="1">
      <c r="A250" s="14"/>
      <c r="B250" s="244"/>
      <c r="C250" s="245"/>
      <c r="D250" s="235" t="s">
        <v>170</v>
      </c>
      <c r="E250" s="246" t="s">
        <v>1</v>
      </c>
      <c r="F250" s="247" t="s">
        <v>1673</v>
      </c>
      <c r="G250" s="245"/>
      <c r="H250" s="248">
        <v>115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170</v>
      </c>
      <c r="AU250" s="254" t="s">
        <v>85</v>
      </c>
      <c r="AV250" s="14" t="s">
        <v>85</v>
      </c>
      <c r="AW250" s="14" t="s">
        <v>31</v>
      </c>
      <c r="AX250" s="14" t="s">
        <v>83</v>
      </c>
      <c r="AY250" s="254" t="s">
        <v>158</v>
      </c>
    </row>
    <row r="251" s="2" customFormat="1" ht="24.15" customHeight="1">
      <c r="A251" s="39"/>
      <c r="B251" s="40"/>
      <c r="C251" s="220" t="s">
        <v>782</v>
      </c>
      <c r="D251" s="220" t="s">
        <v>160</v>
      </c>
      <c r="E251" s="221" t="s">
        <v>1674</v>
      </c>
      <c r="F251" s="222" t="s">
        <v>1675</v>
      </c>
      <c r="G251" s="223" t="s">
        <v>357</v>
      </c>
      <c r="H251" s="224">
        <v>1</v>
      </c>
      <c r="I251" s="225"/>
      <c r="J251" s="224">
        <f>ROUND(I251*H251,2)</f>
        <v>0</v>
      </c>
      <c r="K251" s="226"/>
      <c r="L251" s="45"/>
      <c r="M251" s="227" t="s">
        <v>1</v>
      </c>
      <c r="N251" s="228" t="s">
        <v>40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248</v>
      </c>
      <c r="AT251" s="231" t="s">
        <v>160</v>
      </c>
      <c r="AU251" s="231" t="s">
        <v>85</v>
      </c>
      <c r="AY251" s="18" t="s">
        <v>158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83</v>
      </c>
      <c r="BK251" s="232">
        <f>ROUND(I251*H251,2)</f>
        <v>0</v>
      </c>
      <c r="BL251" s="18" t="s">
        <v>248</v>
      </c>
      <c r="BM251" s="231" t="s">
        <v>1676</v>
      </c>
    </row>
    <row r="252" s="2" customFormat="1" ht="16.5" customHeight="1">
      <c r="A252" s="39"/>
      <c r="B252" s="40"/>
      <c r="C252" s="266" t="s">
        <v>787</v>
      </c>
      <c r="D252" s="266" t="s">
        <v>243</v>
      </c>
      <c r="E252" s="267" t="s">
        <v>1677</v>
      </c>
      <c r="F252" s="268" t="s">
        <v>1678</v>
      </c>
      <c r="G252" s="269" t="s">
        <v>357</v>
      </c>
      <c r="H252" s="270">
        <v>1</v>
      </c>
      <c r="I252" s="271"/>
      <c r="J252" s="270">
        <f>ROUND(I252*H252,2)</f>
        <v>0</v>
      </c>
      <c r="K252" s="272"/>
      <c r="L252" s="273"/>
      <c r="M252" s="274" t="s">
        <v>1</v>
      </c>
      <c r="N252" s="275" t="s">
        <v>40</v>
      </c>
      <c r="O252" s="92"/>
      <c r="P252" s="229">
        <f>O252*H252</f>
        <v>0</v>
      </c>
      <c r="Q252" s="229">
        <v>0.00029999999999999997</v>
      </c>
      <c r="R252" s="229">
        <f>Q252*H252</f>
        <v>0.00029999999999999997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342</v>
      </c>
      <c r="AT252" s="231" t="s">
        <v>243</v>
      </c>
      <c r="AU252" s="231" t="s">
        <v>85</v>
      </c>
      <c r="AY252" s="18" t="s">
        <v>158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83</v>
      </c>
      <c r="BK252" s="232">
        <f>ROUND(I252*H252,2)</f>
        <v>0</v>
      </c>
      <c r="BL252" s="18" t="s">
        <v>248</v>
      </c>
      <c r="BM252" s="231" t="s">
        <v>1679</v>
      </c>
    </row>
    <row r="253" s="2" customFormat="1" ht="16.5" customHeight="1">
      <c r="A253" s="39"/>
      <c r="B253" s="40"/>
      <c r="C253" s="220" t="s">
        <v>793</v>
      </c>
      <c r="D253" s="220" t="s">
        <v>160</v>
      </c>
      <c r="E253" s="221" t="s">
        <v>1680</v>
      </c>
      <c r="F253" s="222" t="s">
        <v>1681</v>
      </c>
      <c r="G253" s="223" t="s">
        <v>357</v>
      </c>
      <c r="H253" s="224">
        <v>1</v>
      </c>
      <c r="I253" s="225"/>
      <c r="J253" s="224">
        <f>ROUND(I253*H253,2)</f>
        <v>0</v>
      </c>
      <c r="K253" s="226"/>
      <c r="L253" s="45"/>
      <c r="M253" s="227" t="s">
        <v>1</v>
      </c>
      <c r="N253" s="228" t="s">
        <v>40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248</v>
      </c>
      <c r="AT253" s="231" t="s">
        <v>160</v>
      </c>
      <c r="AU253" s="231" t="s">
        <v>85</v>
      </c>
      <c r="AY253" s="18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83</v>
      </c>
      <c r="BK253" s="232">
        <f>ROUND(I253*H253,2)</f>
        <v>0</v>
      </c>
      <c r="BL253" s="18" t="s">
        <v>248</v>
      </c>
      <c r="BM253" s="231" t="s">
        <v>1682</v>
      </c>
    </row>
    <row r="254" s="2" customFormat="1" ht="21.75" customHeight="1">
      <c r="A254" s="39"/>
      <c r="B254" s="40"/>
      <c r="C254" s="266" t="s">
        <v>800</v>
      </c>
      <c r="D254" s="266" t="s">
        <v>243</v>
      </c>
      <c r="E254" s="267" t="s">
        <v>1683</v>
      </c>
      <c r="F254" s="268" t="s">
        <v>1684</v>
      </c>
      <c r="G254" s="269" t="s">
        <v>357</v>
      </c>
      <c r="H254" s="270">
        <v>1</v>
      </c>
      <c r="I254" s="271"/>
      <c r="J254" s="270">
        <f>ROUND(I254*H254,2)</f>
        <v>0</v>
      </c>
      <c r="K254" s="272"/>
      <c r="L254" s="273"/>
      <c r="M254" s="274" t="s">
        <v>1</v>
      </c>
      <c r="N254" s="275" t="s">
        <v>40</v>
      </c>
      <c r="O254" s="92"/>
      <c r="P254" s="229">
        <f>O254*H254</f>
        <v>0</v>
      </c>
      <c r="Q254" s="229">
        <v>0.00059999999999999995</v>
      </c>
      <c r="R254" s="229">
        <f>Q254*H254</f>
        <v>0.00059999999999999995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342</v>
      </c>
      <c r="AT254" s="231" t="s">
        <v>243</v>
      </c>
      <c r="AU254" s="231" t="s">
        <v>85</v>
      </c>
      <c r="AY254" s="18" t="s">
        <v>158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83</v>
      </c>
      <c r="BK254" s="232">
        <f>ROUND(I254*H254,2)</f>
        <v>0</v>
      </c>
      <c r="BL254" s="18" t="s">
        <v>248</v>
      </c>
      <c r="BM254" s="231" t="s">
        <v>1685</v>
      </c>
    </row>
    <row r="255" s="2" customFormat="1" ht="24.15" customHeight="1">
      <c r="A255" s="39"/>
      <c r="B255" s="40"/>
      <c r="C255" s="220" t="s">
        <v>807</v>
      </c>
      <c r="D255" s="220" t="s">
        <v>160</v>
      </c>
      <c r="E255" s="221" t="s">
        <v>1686</v>
      </c>
      <c r="F255" s="222" t="s">
        <v>1687</v>
      </c>
      <c r="G255" s="223" t="s">
        <v>357</v>
      </c>
      <c r="H255" s="224">
        <v>5</v>
      </c>
      <c r="I255" s="225"/>
      <c r="J255" s="224">
        <f>ROUND(I255*H255,2)</f>
        <v>0</v>
      </c>
      <c r="K255" s="226"/>
      <c r="L255" s="45"/>
      <c r="M255" s="227" t="s">
        <v>1</v>
      </c>
      <c r="N255" s="228" t="s">
        <v>40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248</v>
      </c>
      <c r="AT255" s="231" t="s">
        <v>160</v>
      </c>
      <c r="AU255" s="231" t="s">
        <v>85</v>
      </c>
      <c r="AY255" s="18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83</v>
      </c>
      <c r="BK255" s="232">
        <f>ROUND(I255*H255,2)</f>
        <v>0</v>
      </c>
      <c r="BL255" s="18" t="s">
        <v>248</v>
      </c>
      <c r="BM255" s="231" t="s">
        <v>1688</v>
      </c>
    </row>
    <row r="256" s="2" customFormat="1" ht="16.5" customHeight="1">
      <c r="A256" s="39"/>
      <c r="B256" s="40"/>
      <c r="C256" s="266" t="s">
        <v>812</v>
      </c>
      <c r="D256" s="266" t="s">
        <v>243</v>
      </c>
      <c r="E256" s="267" t="s">
        <v>1689</v>
      </c>
      <c r="F256" s="268" t="s">
        <v>1690</v>
      </c>
      <c r="G256" s="269" t="s">
        <v>357</v>
      </c>
      <c r="H256" s="270">
        <v>1</v>
      </c>
      <c r="I256" s="271"/>
      <c r="J256" s="270">
        <f>ROUND(I256*H256,2)</f>
        <v>0</v>
      </c>
      <c r="K256" s="272"/>
      <c r="L256" s="273"/>
      <c r="M256" s="274" t="s">
        <v>1</v>
      </c>
      <c r="N256" s="275" t="s">
        <v>40</v>
      </c>
      <c r="O256" s="92"/>
      <c r="P256" s="229">
        <f>O256*H256</f>
        <v>0</v>
      </c>
      <c r="Q256" s="229">
        <v>8.0000000000000007E-05</v>
      </c>
      <c r="R256" s="229">
        <f>Q256*H256</f>
        <v>8.0000000000000007E-05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342</v>
      </c>
      <c r="AT256" s="231" t="s">
        <v>243</v>
      </c>
      <c r="AU256" s="231" t="s">
        <v>85</v>
      </c>
      <c r="AY256" s="18" t="s">
        <v>158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83</v>
      </c>
      <c r="BK256" s="232">
        <f>ROUND(I256*H256,2)</f>
        <v>0</v>
      </c>
      <c r="BL256" s="18" t="s">
        <v>248</v>
      </c>
      <c r="BM256" s="231" t="s">
        <v>1691</v>
      </c>
    </row>
    <row r="257" s="2" customFormat="1" ht="16.5" customHeight="1">
      <c r="A257" s="39"/>
      <c r="B257" s="40"/>
      <c r="C257" s="266" t="s">
        <v>819</v>
      </c>
      <c r="D257" s="266" t="s">
        <v>243</v>
      </c>
      <c r="E257" s="267" t="s">
        <v>1692</v>
      </c>
      <c r="F257" s="268" t="s">
        <v>1693</v>
      </c>
      <c r="G257" s="269" t="s">
        <v>357</v>
      </c>
      <c r="H257" s="270">
        <v>2</v>
      </c>
      <c r="I257" s="271"/>
      <c r="J257" s="270">
        <f>ROUND(I257*H257,2)</f>
        <v>0</v>
      </c>
      <c r="K257" s="272"/>
      <c r="L257" s="273"/>
      <c r="M257" s="274" t="s">
        <v>1</v>
      </c>
      <c r="N257" s="275" t="s">
        <v>40</v>
      </c>
      <c r="O257" s="92"/>
      <c r="P257" s="229">
        <f>O257*H257</f>
        <v>0</v>
      </c>
      <c r="Q257" s="229">
        <v>5.0000000000000002E-05</v>
      </c>
      <c r="R257" s="229">
        <f>Q257*H257</f>
        <v>0.00010000000000000001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342</v>
      </c>
      <c r="AT257" s="231" t="s">
        <v>243</v>
      </c>
      <c r="AU257" s="231" t="s">
        <v>85</v>
      </c>
      <c r="AY257" s="18" t="s">
        <v>158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83</v>
      </c>
      <c r="BK257" s="232">
        <f>ROUND(I257*H257,2)</f>
        <v>0</v>
      </c>
      <c r="BL257" s="18" t="s">
        <v>248</v>
      </c>
      <c r="BM257" s="231" t="s">
        <v>1694</v>
      </c>
    </row>
    <row r="258" s="2" customFormat="1" ht="24.15" customHeight="1">
      <c r="A258" s="39"/>
      <c r="B258" s="40"/>
      <c r="C258" s="266" t="s">
        <v>824</v>
      </c>
      <c r="D258" s="266" t="s">
        <v>243</v>
      </c>
      <c r="E258" s="267" t="s">
        <v>1695</v>
      </c>
      <c r="F258" s="268" t="s">
        <v>1696</v>
      </c>
      <c r="G258" s="269" t="s">
        <v>357</v>
      </c>
      <c r="H258" s="270">
        <v>2</v>
      </c>
      <c r="I258" s="271"/>
      <c r="J258" s="270">
        <f>ROUND(I258*H258,2)</f>
        <v>0</v>
      </c>
      <c r="K258" s="272"/>
      <c r="L258" s="273"/>
      <c r="M258" s="274" t="s">
        <v>1</v>
      </c>
      <c r="N258" s="275" t="s">
        <v>40</v>
      </c>
      <c r="O258" s="92"/>
      <c r="P258" s="229">
        <f>O258*H258</f>
        <v>0</v>
      </c>
      <c r="Q258" s="229">
        <v>0.00029999999999999997</v>
      </c>
      <c r="R258" s="229">
        <f>Q258*H258</f>
        <v>0.00059999999999999995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342</v>
      </c>
      <c r="AT258" s="231" t="s">
        <v>243</v>
      </c>
      <c r="AU258" s="231" t="s">
        <v>85</v>
      </c>
      <c r="AY258" s="18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83</v>
      </c>
      <c r="BK258" s="232">
        <f>ROUND(I258*H258,2)</f>
        <v>0</v>
      </c>
      <c r="BL258" s="18" t="s">
        <v>248</v>
      </c>
      <c r="BM258" s="231" t="s">
        <v>1697</v>
      </c>
    </row>
    <row r="259" s="2" customFormat="1" ht="24.15" customHeight="1">
      <c r="A259" s="39"/>
      <c r="B259" s="40"/>
      <c r="C259" s="220" t="s">
        <v>830</v>
      </c>
      <c r="D259" s="220" t="s">
        <v>160</v>
      </c>
      <c r="E259" s="221" t="s">
        <v>1698</v>
      </c>
      <c r="F259" s="222" t="s">
        <v>1699</v>
      </c>
      <c r="G259" s="223" t="s">
        <v>357</v>
      </c>
      <c r="H259" s="224">
        <v>5</v>
      </c>
      <c r="I259" s="225"/>
      <c r="J259" s="224">
        <f>ROUND(I259*H259,2)</f>
        <v>0</v>
      </c>
      <c r="K259" s="226"/>
      <c r="L259" s="45"/>
      <c r="M259" s="227" t="s">
        <v>1</v>
      </c>
      <c r="N259" s="228" t="s">
        <v>40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248</v>
      </c>
      <c r="AT259" s="231" t="s">
        <v>160</v>
      </c>
      <c r="AU259" s="231" t="s">
        <v>85</v>
      </c>
      <c r="AY259" s="18" t="s">
        <v>158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83</v>
      </c>
      <c r="BK259" s="232">
        <f>ROUND(I259*H259,2)</f>
        <v>0</v>
      </c>
      <c r="BL259" s="18" t="s">
        <v>248</v>
      </c>
      <c r="BM259" s="231" t="s">
        <v>1700</v>
      </c>
    </row>
    <row r="260" s="2" customFormat="1" ht="24.15" customHeight="1">
      <c r="A260" s="39"/>
      <c r="B260" s="40"/>
      <c r="C260" s="220" t="s">
        <v>835</v>
      </c>
      <c r="D260" s="220" t="s">
        <v>160</v>
      </c>
      <c r="E260" s="221" t="s">
        <v>1701</v>
      </c>
      <c r="F260" s="222" t="s">
        <v>1702</v>
      </c>
      <c r="G260" s="223" t="s">
        <v>357</v>
      </c>
      <c r="H260" s="224">
        <v>5</v>
      </c>
      <c r="I260" s="225"/>
      <c r="J260" s="224">
        <f>ROUND(I260*H260,2)</f>
        <v>0</v>
      </c>
      <c r="K260" s="226"/>
      <c r="L260" s="45"/>
      <c r="M260" s="227" t="s">
        <v>1</v>
      </c>
      <c r="N260" s="228" t="s">
        <v>40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248</v>
      </c>
      <c r="AT260" s="231" t="s">
        <v>160</v>
      </c>
      <c r="AU260" s="231" t="s">
        <v>85</v>
      </c>
      <c r="AY260" s="18" t="s">
        <v>158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83</v>
      </c>
      <c r="BK260" s="232">
        <f>ROUND(I260*H260,2)</f>
        <v>0</v>
      </c>
      <c r="BL260" s="18" t="s">
        <v>248</v>
      </c>
      <c r="BM260" s="231" t="s">
        <v>1703</v>
      </c>
    </row>
    <row r="261" s="12" customFormat="1" ht="25.92" customHeight="1">
      <c r="A261" s="12"/>
      <c r="B261" s="204"/>
      <c r="C261" s="205"/>
      <c r="D261" s="206" t="s">
        <v>74</v>
      </c>
      <c r="E261" s="207" t="s">
        <v>243</v>
      </c>
      <c r="F261" s="207" t="s">
        <v>1704</v>
      </c>
      <c r="G261" s="205"/>
      <c r="H261" s="205"/>
      <c r="I261" s="208"/>
      <c r="J261" s="209">
        <f>BK261</f>
        <v>0</v>
      </c>
      <c r="K261" s="205"/>
      <c r="L261" s="210"/>
      <c r="M261" s="211"/>
      <c r="N261" s="212"/>
      <c r="O261" s="212"/>
      <c r="P261" s="213">
        <f>P262+P271</f>
        <v>0</v>
      </c>
      <c r="Q261" s="212"/>
      <c r="R261" s="213">
        <f>R262+R271</f>
        <v>0.1292035</v>
      </c>
      <c r="S261" s="212"/>
      <c r="T261" s="214">
        <f>T262+T271</f>
        <v>1.0611200000000001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5" t="s">
        <v>177</v>
      </c>
      <c r="AT261" s="216" t="s">
        <v>74</v>
      </c>
      <c r="AU261" s="216" t="s">
        <v>75</v>
      </c>
      <c r="AY261" s="215" t="s">
        <v>158</v>
      </c>
      <c r="BK261" s="217">
        <f>BK262+BK271</f>
        <v>0</v>
      </c>
    </row>
    <row r="262" s="12" customFormat="1" ht="22.8" customHeight="1">
      <c r="A262" s="12"/>
      <c r="B262" s="204"/>
      <c r="C262" s="205"/>
      <c r="D262" s="206" t="s">
        <v>74</v>
      </c>
      <c r="E262" s="218" t="s">
        <v>1705</v>
      </c>
      <c r="F262" s="218" t="s">
        <v>1706</v>
      </c>
      <c r="G262" s="205"/>
      <c r="H262" s="205"/>
      <c r="I262" s="208"/>
      <c r="J262" s="219">
        <f>BK262</f>
        <v>0</v>
      </c>
      <c r="K262" s="205"/>
      <c r="L262" s="210"/>
      <c r="M262" s="211"/>
      <c r="N262" s="212"/>
      <c r="O262" s="212"/>
      <c r="P262" s="213">
        <f>SUM(P263:P270)</f>
        <v>0</v>
      </c>
      <c r="Q262" s="212"/>
      <c r="R262" s="213">
        <f>SUM(R263:R270)</f>
        <v>0</v>
      </c>
      <c r="S262" s="212"/>
      <c r="T262" s="214">
        <f>SUM(T263:T270)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5" t="s">
        <v>177</v>
      </c>
      <c r="AT262" s="216" t="s">
        <v>74</v>
      </c>
      <c r="AU262" s="216" t="s">
        <v>83</v>
      </c>
      <c r="AY262" s="215" t="s">
        <v>158</v>
      </c>
      <c r="BK262" s="217">
        <f>SUM(BK263:BK270)</f>
        <v>0</v>
      </c>
    </row>
    <row r="263" s="2" customFormat="1" ht="37.8" customHeight="1">
      <c r="A263" s="39"/>
      <c r="B263" s="40"/>
      <c r="C263" s="220" t="s">
        <v>841</v>
      </c>
      <c r="D263" s="220" t="s">
        <v>160</v>
      </c>
      <c r="E263" s="221" t="s">
        <v>1707</v>
      </c>
      <c r="F263" s="222" t="s">
        <v>1708</v>
      </c>
      <c r="G263" s="223" t="s">
        <v>357</v>
      </c>
      <c r="H263" s="224">
        <v>1</v>
      </c>
      <c r="I263" s="225"/>
      <c r="J263" s="224">
        <f>ROUND(I263*H263,2)</f>
        <v>0</v>
      </c>
      <c r="K263" s="226"/>
      <c r="L263" s="45"/>
      <c r="M263" s="227" t="s">
        <v>1</v>
      </c>
      <c r="N263" s="228" t="s">
        <v>40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536</v>
      </c>
      <c r="AT263" s="231" t="s">
        <v>160</v>
      </c>
      <c r="AU263" s="231" t="s">
        <v>85</v>
      </c>
      <c r="AY263" s="18" t="s">
        <v>158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83</v>
      </c>
      <c r="BK263" s="232">
        <f>ROUND(I263*H263,2)</f>
        <v>0</v>
      </c>
      <c r="BL263" s="18" t="s">
        <v>536</v>
      </c>
      <c r="BM263" s="231" t="s">
        <v>1709</v>
      </c>
    </row>
    <row r="264" s="2" customFormat="1" ht="37.8" customHeight="1">
      <c r="A264" s="39"/>
      <c r="B264" s="40"/>
      <c r="C264" s="220" t="s">
        <v>845</v>
      </c>
      <c r="D264" s="220" t="s">
        <v>160</v>
      </c>
      <c r="E264" s="221" t="s">
        <v>1710</v>
      </c>
      <c r="F264" s="222" t="s">
        <v>1711</v>
      </c>
      <c r="G264" s="223" t="s">
        <v>357</v>
      </c>
      <c r="H264" s="224">
        <v>1</v>
      </c>
      <c r="I264" s="225"/>
      <c r="J264" s="224">
        <f>ROUND(I264*H264,2)</f>
        <v>0</v>
      </c>
      <c r="K264" s="226"/>
      <c r="L264" s="45"/>
      <c r="M264" s="227" t="s">
        <v>1</v>
      </c>
      <c r="N264" s="228" t="s">
        <v>40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536</v>
      </c>
      <c r="AT264" s="231" t="s">
        <v>160</v>
      </c>
      <c r="AU264" s="231" t="s">
        <v>85</v>
      </c>
      <c r="AY264" s="18" t="s">
        <v>158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83</v>
      </c>
      <c r="BK264" s="232">
        <f>ROUND(I264*H264,2)</f>
        <v>0</v>
      </c>
      <c r="BL264" s="18" t="s">
        <v>536</v>
      </c>
      <c r="BM264" s="231" t="s">
        <v>1712</v>
      </c>
    </row>
    <row r="265" s="2" customFormat="1" ht="44.25" customHeight="1">
      <c r="A265" s="39"/>
      <c r="B265" s="40"/>
      <c r="C265" s="220" t="s">
        <v>851</v>
      </c>
      <c r="D265" s="220" t="s">
        <v>160</v>
      </c>
      <c r="E265" s="221" t="s">
        <v>1713</v>
      </c>
      <c r="F265" s="222" t="s">
        <v>1714</v>
      </c>
      <c r="G265" s="223" t="s">
        <v>274</v>
      </c>
      <c r="H265" s="224">
        <v>20</v>
      </c>
      <c r="I265" s="225"/>
      <c r="J265" s="224">
        <f>ROUND(I265*H265,2)</f>
        <v>0</v>
      </c>
      <c r="K265" s="226"/>
      <c r="L265" s="45"/>
      <c r="M265" s="227" t="s">
        <v>1</v>
      </c>
      <c r="N265" s="228" t="s">
        <v>40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536</v>
      </c>
      <c r="AT265" s="231" t="s">
        <v>160</v>
      </c>
      <c r="AU265" s="231" t="s">
        <v>85</v>
      </c>
      <c r="AY265" s="18" t="s">
        <v>158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83</v>
      </c>
      <c r="BK265" s="232">
        <f>ROUND(I265*H265,2)</f>
        <v>0</v>
      </c>
      <c r="BL265" s="18" t="s">
        <v>536</v>
      </c>
      <c r="BM265" s="231" t="s">
        <v>1715</v>
      </c>
    </row>
    <row r="266" s="2" customFormat="1" ht="44.25" customHeight="1">
      <c r="A266" s="39"/>
      <c r="B266" s="40"/>
      <c r="C266" s="220" t="s">
        <v>855</v>
      </c>
      <c r="D266" s="220" t="s">
        <v>160</v>
      </c>
      <c r="E266" s="221" t="s">
        <v>1716</v>
      </c>
      <c r="F266" s="222" t="s">
        <v>1717</v>
      </c>
      <c r="G266" s="223" t="s">
        <v>274</v>
      </c>
      <c r="H266" s="224">
        <v>4</v>
      </c>
      <c r="I266" s="225"/>
      <c r="J266" s="224">
        <f>ROUND(I266*H266,2)</f>
        <v>0</v>
      </c>
      <c r="K266" s="226"/>
      <c r="L266" s="45"/>
      <c r="M266" s="227" t="s">
        <v>1</v>
      </c>
      <c r="N266" s="228" t="s">
        <v>40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536</v>
      </c>
      <c r="AT266" s="231" t="s">
        <v>160</v>
      </c>
      <c r="AU266" s="231" t="s">
        <v>85</v>
      </c>
      <c r="AY266" s="18" t="s">
        <v>158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83</v>
      </c>
      <c r="BK266" s="232">
        <f>ROUND(I266*H266,2)</f>
        <v>0</v>
      </c>
      <c r="BL266" s="18" t="s">
        <v>536</v>
      </c>
      <c r="BM266" s="231" t="s">
        <v>1718</v>
      </c>
    </row>
    <row r="267" s="2" customFormat="1" ht="24.15" customHeight="1">
      <c r="A267" s="39"/>
      <c r="B267" s="40"/>
      <c r="C267" s="220" t="s">
        <v>857</v>
      </c>
      <c r="D267" s="220" t="s">
        <v>160</v>
      </c>
      <c r="E267" s="221" t="s">
        <v>1719</v>
      </c>
      <c r="F267" s="222" t="s">
        <v>1720</v>
      </c>
      <c r="G267" s="223" t="s">
        <v>274</v>
      </c>
      <c r="H267" s="224">
        <v>30</v>
      </c>
      <c r="I267" s="225"/>
      <c r="J267" s="224">
        <f>ROUND(I267*H267,2)</f>
        <v>0</v>
      </c>
      <c r="K267" s="226"/>
      <c r="L267" s="45"/>
      <c r="M267" s="227" t="s">
        <v>1</v>
      </c>
      <c r="N267" s="228" t="s">
        <v>40</v>
      </c>
      <c r="O267" s="92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536</v>
      </c>
      <c r="AT267" s="231" t="s">
        <v>160</v>
      </c>
      <c r="AU267" s="231" t="s">
        <v>85</v>
      </c>
      <c r="AY267" s="18" t="s">
        <v>158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83</v>
      </c>
      <c r="BK267" s="232">
        <f>ROUND(I267*H267,2)</f>
        <v>0</v>
      </c>
      <c r="BL267" s="18" t="s">
        <v>536</v>
      </c>
      <c r="BM267" s="231" t="s">
        <v>1721</v>
      </c>
    </row>
    <row r="268" s="2" customFormat="1" ht="21.75" customHeight="1">
      <c r="A268" s="39"/>
      <c r="B268" s="40"/>
      <c r="C268" s="220" t="s">
        <v>859</v>
      </c>
      <c r="D268" s="220" t="s">
        <v>160</v>
      </c>
      <c r="E268" s="221" t="s">
        <v>1722</v>
      </c>
      <c r="F268" s="222" t="s">
        <v>1723</v>
      </c>
      <c r="G268" s="223" t="s">
        <v>357</v>
      </c>
      <c r="H268" s="224">
        <v>10</v>
      </c>
      <c r="I268" s="225"/>
      <c r="J268" s="224">
        <f>ROUND(I268*H268,2)</f>
        <v>0</v>
      </c>
      <c r="K268" s="226"/>
      <c r="L268" s="45"/>
      <c r="M268" s="227" t="s">
        <v>1</v>
      </c>
      <c r="N268" s="228" t="s">
        <v>40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536</v>
      </c>
      <c r="AT268" s="231" t="s">
        <v>160</v>
      </c>
      <c r="AU268" s="231" t="s">
        <v>85</v>
      </c>
      <c r="AY268" s="18" t="s">
        <v>158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83</v>
      </c>
      <c r="BK268" s="232">
        <f>ROUND(I268*H268,2)</f>
        <v>0</v>
      </c>
      <c r="BL268" s="18" t="s">
        <v>536</v>
      </c>
      <c r="BM268" s="231" t="s">
        <v>1724</v>
      </c>
    </row>
    <row r="269" s="2" customFormat="1" ht="33" customHeight="1">
      <c r="A269" s="39"/>
      <c r="B269" s="40"/>
      <c r="C269" s="220" t="s">
        <v>862</v>
      </c>
      <c r="D269" s="220" t="s">
        <v>160</v>
      </c>
      <c r="E269" s="221" t="s">
        <v>1725</v>
      </c>
      <c r="F269" s="222" t="s">
        <v>1726</v>
      </c>
      <c r="G269" s="223" t="s">
        <v>357</v>
      </c>
      <c r="H269" s="224">
        <v>2</v>
      </c>
      <c r="I269" s="225"/>
      <c r="J269" s="224">
        <f>ROUND(I269*H269,2)</f>
        <v>0</v>
      </c>
      <c r="K269" s="226"/>
      <c r="L269" s="45"/>
      <c r="M269" s="227" t="s">
        <v>1</v>
      </c>
      <c r="N269" s="228" t="s">
        <v>40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536</v>
      </c>
      <c r="AT269" s="231" t="s">
        <v>160</v>
      </c>
      <c r="AU269" s="231" t="s">
        <v>85</v>
      </c>
      <c r="AY269" s="18" t="s">
        <v>158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83</v>
      </c>
      <c r="BK269" s="232">
        <f>ROUND(I269*H269,2)</f>
        <v>0</v>
      </c>
      <c r="BL269" s="18" t="s">
        <v>536</v>
      </c>
      <c r="BM269" s="231" t="s">
        <v>1727</v>
      </c>
    </row>
    <row r="270" s="2" customFormat="1" ht="24.15" customHeight="1">
      <c r="A270" s="39"/>
      <c r="B270" s="40"/>
      <c r="C270" s="220" t="s">
        <v>868</v>
      </c>
      <c r="D270" s="220" t="s">
        <v>160</v>
      </c>
      <c r="E270" s="221" t="s">
        <v>1728</v>
      </c>
      <c r="F270" s="222" t="s">
        <v>1729</v>
      </c>
      <c r="G270" s="223" t="s">
        <v>357</v>
      </c>
      <c r="H270" s="224">
        <v>2</v>
      </c>
      <c r="I270" s="225"/>
      <c r="J270" s="224">
        <f>ROUND(I270*H270,2)</f>
        <v>0</v>
      </c>
      <c r="K270" s="226"/>
      <c r="L270" s="45"/>
      <c r="M270" s="227" t="s">
        <v>1</v>
      </c>
      <c r="N270" s="228" t="s">
        <v>40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536</v>
      </c>
      <c r="AT270" s="231" t="s">
        <v>160</v>
      </c>
      <c r="AU270" s="231" t="s">
        <v>85</v>
      </c>
      <c r="AY270" s="18" t="s">
        <v>158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83</v>
      </c>
      <c r="BK270" s="232">
        <f>ROUND(I270*H270,2)</f>
        <v>0</v>
      </c>
      <c r="BL270" s="18" t="s">
        <v>536</v>
      </c>
      <c r="BM270" s="231" t="s">
        <v>1730</v>
      </c>
    </row>
    <row r="271" s="12" customFormat="1" ht="22.8" customHeight="1">
      <c r="A271" s="12"/>
      <c r="B271" s="204"/>
      <c r="C271" s="205"/>
      <c r="D271" s="206" t="s">
        <v>74</v>
      </c>
      <c r="E271" s="218" t="s">
        <v>1731</v>
      </c>
      <c r="F271" s="218" t="s">
        <v>1732</v>
      </c>
      <c r="G271" s="205"/>
      <c r="H271" s="205"/>
      <c r="I271" s="208"/>
      <c r="J271" s="219">
        <f>BK271</f>
        <v>0</v>
      </c>
      <c r="K271" s="205"/>
      <c r="L271" s="210"/>
      <c r="M271" s="211"/>
      <c r="N271" s="212"/>
      <c r="O271" s="212"/>
      <c r="P271" s="213">
        <f>SUM(P272:P313)</f>
        <v>0</v>
      </c>
      <c r="Q271" s="212"/>
      <c r="R271" s="213">
        <f>SUM(R272:R313)</f>
        <v>0.1292035</v>
      </c>
      <c r="S271" s="212"/>
      <c r="T271" s="214">
        <f>SUM(T272:T313)</f>
        <v>1.0611200000000001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5" t="s">
        <v>177</v>
      </c>
      <c r="AT271" s="216" t="s">
        <v>74</v>
      </c>
      <c r="AU271" s="216" t="s">
        <v>83</v>
      </c>
      <c r="AY271" s="215" t="s">
        <v>158</v>
      </c>
      <c r="BK271" s="217">
        <f>SUM(BK272:BK313)</f>
        <v>0</v>
      </c>
    </row>
    <row r="272" s="2" customFormat="1" ht="24.15" customHeight="1">
      <c r="A272" s="39"/>
      <c r="B272" s="40"/>
      <c r="C272" s="220" t="s">
        <v>873</v>
      </c>
      <c r="D272" s="220" t="s">
        <v>160</v>
      </c>
      <c r="E272" s="221" t="s">
        <v>1733</v>
      </c>
      <c r="F272" s="222" t="s">
        <v>1734</v>
      </c>
      <c r="G272" s="223" t="s">
        <v>1735</v>
      </c>
      <c r="H272" s="224">
        <v>0.040000000000000001</v>
      </c>
      <c r="I272" s="225"/>
      <c r="J272" s="224">
        <f>ROUND(I272*H272,2)</f>
        <v>0</v>
      </c>
      <c r="K272" s="226"/>
      <c r="L272" s="45"/>
      <c r="M272" s="227" t="s">
        <v>1</v>
      </c>
      <c r="N272" s="228" t="s">
        <v>40</v>
      </c>
      <c r="O272" s="92"/>
      <c r="P272" s="229">
        <f>O272*H272</f>
        <v>0</v>
      </c>
      <c r="Q272" s="229">
        <v>0.0088000000000000005</v>
      </c>
      <c r="R272" s="229">
        <f>Q272*H272</f>
        <v>0.00035200000000000005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536</v>
      </c>
      <c r="AT272" s="231" t="s">
        <v>160</v>
      </c>
      <c r="AU272" s="231" t="s">
        <v>85</v>
      </c>
      <c r="AY272" s="18" t="s">
        <v>158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83</v>
      </c>
      <c r="BK272" s="232">
        <f>ROUND(I272*H272,2)</f>
        <v>0</v>
      </c>
      <c r="BL272" s="18" t="s">
        <v>536</v>
      </c>
      <c r="BM272" s="231" t="s">
        <v>1736</v>
      </c>
    </row>
    <row r="273" s="2" customFormat="1" ht="44.25" customHeight="1">
      <c r="A273" s="39"/>
      <c r="B273" s="40"/>
      <c r="C273" s="220" t="s">
        <v>878</v>
      </c>
      <c r="D273" s="220" t="s">
        <v>160</v>
      </c>
      <c r="E273" s="221" t="s">
        <v>1737</v>
      </c>
      <c r="F273" s="222" t="s">
        <v>1738</v>
      </c>
      <c r="G273" s="223" t="s">
        <v>225</v>
      </c>
      <c r="H273" s="224">
        <v>40</v>
      </c>
      <c r="I273" s="225"/>
      <c r="J273" s="224">
        <f>ROUND(I273*H273,2)</f>
        <v>0</v>
      </c>
      <c r="K273" s="226"/>
      <c r="L273" s="45"/>
      <c r="M273" s="227" t="s">
        <v>1</v>
      </c>
      <c r="N273" s="228" t="s">
        <v>40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536</v>
      </c>
      <c r="AT273" s="231" t="s">
        <v>160</v>
      </c>
      <c r="AU273" s="231" t="s">
        <v>85</v>
      </c>
      <c r="AY273" s="18" t="s">
        <v>158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83</v>
      </c>
      <c r="BK273" s="232">
        <f>ROUND(I273*H273,2)</f>
        <v>0</v>
      </c>
      <c r="BL273" s="18" t="s">
        <v>536</v>
      </c>
      <c r="BM273" s="231" t="s">
        <v>1739</v>
      </c>
    </row>
    <row r="274" s="2" customFormat="1" ht="24.15" customHeight="1">
      <c r="A274" s="39"/>
      <c r="B274" s="40"/>
      <c r="C274" s="220" t="s">
        <v>882</v>
      </c>
      <c r="D274" s="220" t="s">
        <v>160</v>
      </c>
      <c r="E274" s="221" t="s">
        <v>1740</v>
      </c>
      <c r="F274" s="222" t="s">
        <v>1741</v>
      </c>
      <c r="G274" s="223" t="s">
        <v>225</v>
      </c>
      <c r="H274" s="224">
        <v>40</v>
      </c>
      <c r="I274" s="225"/>
      <c r="J274" s="224">
        <f>ROUND(I274*H274,2)</f>
        <v>0</v>
      </c>
      <c r="K274" s="226"/>
      <c r="L274" s="45"/>
      <c r="M274" s="227" t="s">
        <v>1</v>
      </c>
      <c r="N274" s="228" t="s">
        <v>40</v>
      </c>
      <c r="O274" s="92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536</v>
      </c>
      <c r="AT274" s="231" t="s">
        <v>160</v>
      </c>
      <c r="AU274" s="231" t="s">
        <v>85</v>
      </c>
      <c r="AY274" s="18" t="s">
        <v>158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83</v>
      </c>
      <c r="BK274" s="232">
        <f>ROUND(I274*H274,2)</f>
        <v>0</v>
      </c>
      <c r="BL274" s="18" t="s">
        <v>536</v>
      </c>
      <c r="BM274" s="231" t="s">
        <v>1742</v>
      </c>
    </row>
    <row r="275" s="2" customFormat="1" ht="62.7" customHeight="1">
      <c r="A275" s="39"/>
      <c r="B275" s="40"/>
      <c r="C275" s="220" t="s">
        <v>887</v>
      </c>
      <c r="D275" s="220" t="s">
        <v>160</v>
      </c>
      <c r="E275" s="221" t="s">
        <v>1743</v>
      </c>
      <c r="F275" s="222" t="s">
        <v>1744</v>
      </c>
      <c r="G275" s="223" t="s">
        <v>274</v>
      </c>
      <c r="H275" s="224">
        <v>33</v>
      </c>
      <c r="I275" s="225"/>
      <c r="J275" s="224">
        <f>ROUND(I275*H275,2)</f>
        <v>0</v>
      </c>
      <c r="K275" s="226"/>
      <c r="L275" s="45"/>
      <c r="M275" s="227" t="s">
        <v>1</v>
      </c>
      <c r="N275" s="228" t="s">
        <v>40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536</v>
      </c>
      <c r="AT275" s="231" t="s">
        <v>160</v>
      </c>
      <c r="AU275" s="231" t="s">
        <v>85</v>
      </c>
      <c r="AY275" s="18" t="s">
        <v>158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83</v>
      </c>
      <c r="BK275" s="232">
        <f>ROUND(I275*H275,2)</f>
        <v>0</v>
      </c>
      <c r="BL275" s="18" t="s">
        <v>536</v>
      </c>
      <c r="BM275" s="231" t="s">
        <v>1745</v>
      </c>
    </row>
    <row r="276" s="2" customFormat="1" ht="62.7" customHeight="1">
      <c r="A276" s="39"/>
      <c r="B276" s="40"/>
      <c r="C276" s="220" t="s">
        <v>891</v>
      </c>
      <c r="D276" s="220" t="s">
        <v>160</v>
      </c>
      <c r="E276" s="221" t="s">
        <v>1746</v>
      </c>
      <c r="F276" s="222" t="s">
        <v>1747</v>
      </c>
      <c r="G276" s="223" t="s">
        <v>274</v>
      </c>
      <c r="H276" s="224">
        <v>7</v>
      </c>
      <c r="I276" s="225"/>
      <c r="J276" s="224">
        <f>ROUND(I276*H276,2)</f>
        <v>0</v>
      </c>
      <c r="K276" s="226"/>
      <c r="L276" s="45"/>
      <c r="M276" s="227" t="s">
        <v>1</v>
      </c>
      <c r="N276" s="228" t="s">
        <v>40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536</v>
      </c>
      <c r="AT276" s="231" t="s">
        <v>160</v>
      </c>
      <c r="AU276" s="231" t="s">
        <v>85</v>
      </c>
      <c r="AY276" s="18" t="s">
        <v>158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83</v>
      </c>
      <c r="BK276" s="232">
        <f>ROUND(I276*H276,2)</f>
        <v>0</v>
      </c>
      <c r="BL276" s="18" t="s">
        <v>536</v>
      </c>
      <c r="BM276" s="231" t="s">
        <v>1748</v>
      </c>
    </row>
    <row r="277" s="2" customFormat="1" ht="49.05" customHeight="1">
      <c r="A277" s="39"/>
      <c r="B277" s="40"/>
      <c r="C277" s="220" t="s">
        <v>896</v>
      </c>
      <c r="D277" s="220" t="s">
        <v>160</v>
      </c>
      <c r="E277" s="221" t="s">
        <v>1749</v>
      </c>
      <c r="F277" s="222" t="s">
        <v>1750</v>
      </c>
      <c r="G277" s="223" t="s">
        <v>168</v>
      </c>
      <c r="H277" s="224">
        <v>0.37</v>
      </c>
      <c r="I277" s="225"/>
      <c r="J277" s="224">
        <f>ROUND(I277*H277,2)</f>
        <v>0</v>
      </c>
      <c r="K277" s="226"/>
      <c r="L277" s="45"/>
      <c r="M277" s="227" t="s">
        <v>1</v>
      </c>
      <c r="N277" s="228" t="s">
        <v>40</v>
      </c>
      <c r="O277" s="92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536</v>
      </c>
      <c r="AT277" s="231" t="s">
        <v>160</v>
      </c>
      <c r="AU277" s="231" t="s">
        <v>85</v>
      </c>
      <c r="AY277" s="18" t="s">
        <v>158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83</v>
      </c>
      <c r="BK277" s="232">
        <f>ROUND(I277*H277,2)</f>
        <v>0</v>
      </c>
      <c r="BL277" s="18" t="s">
        <v>536</v>
      </c>
      <c r="BM277" s="231" t="s">
        <v>1751</v>
      </c>
    </row>
    <row r="278" s="2" customFormat="1" ht="55.5" customHeight="1">
      <c r="A278" s="39"/>
      <c r="B278" s="40"/>
      <c r="C278" s="220" t="s">
        <v>903</v>
      </c>
      <c r="D278" s="220" t="s">
        <v>160</v>
      </c>
      <c r="E278" s="221" t="s">
        <v>1752</v>
      </c>
      <c r="F278" s="222" t="s">
        <v>1753</v>
      </c>
      <c r="G278" s="223" t="s">
        <v>168</v>
      </c>
      <c r="H278" s="224">
        <v>0.37</v>
      </c>
      <c r="I278" s="225"/>
      <c r="J278" s="224">
        <f>ROUND(I278*H278,2)</f>
        <v>0</v>
      </c>
      <c r="K278" s="226"/>
      <c r="L278" s="45"/>
      <c r="M278" s="227" t="s">
        <v>1</v>
      </c>
      <c r="N278" s="228" t="s">
        <v>40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536</v>
      </c>
      <c r="AT278" s="231" t="s">
        <v>160</v>
      </c>
      <c r="AU278" s="231" t="s">
        <v>85</v>
      </c>
      <c r="AY278" s="18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83</v>
      </c>
      <c r="BK278" s="232">
        <f>ROUND(I278*H278,2)</f>
        <v>0</v>
      </c>
      <c r="BL278" s="18" t="s">
        <v>536</v>
      </c>
      <c r="BM278" s="231" t="s">
        <v>1754</v>
      </c>
    </row>
    <row r="279" s="2" customFormat="1" ht="44.25" customHeight="1">
      <c r="A279" s="39"/>
      <c r="B279" s="40"/>
      <c r="C279" s="220" t="s">
        <v>909</v>
      </c>
      <c r="D279" s="220" t="s">
        <v>160</v>
      </c>
      <c r="E279" s="221" t="s">
        <v>1755</v>
      </c>
      <c r="F279" s="222" t="s">
        <v>1756</v>
      </c>
      <c r="G279" s="223" t="s">
        <v>168</v>
      </c>
      <c r="H279" s="224">
        <v>0.37</v>
      </c>
      <c r="I279" s="225"/>
      <c r="J279" s="224">
        <f>ROUND(I279*H279,2)</f>
        <v>0</v>
      </c>
      <c r="K279" s="226"/>
      <c r="L279" s="45"/>
      <c r="M279" s="227" t="s">
        <v>1</v>
      </c>
      <c r="N279" s="228" t="s">
        <v>40</v>
      </c>
      <c r="O279" s="92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536</v>
      </c>
      <c r="AT279" s="231" t="s">
        <v>160</v>
      </c>
      <c r="AU279" s="231" t="s">
        <v>85</v>
      </c>
      <c r="AY279" s="18" t="s">
        <v>158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83</v>
      </c>
      <c r="BK279" s="232">
        <f>ROUND(I279*H279,2)</f>
        <v>0</v>
      </c>
      <c r="BL279" s="18" t="s">
        <v>536</v>
      </c>
      <c r="BM279" s="231" t="s">
        <v>1757</v>
      </c>
    </row>
    <row r="280" s="2" customFormat="1" ht="55.5" customHeight="1">
      <c r="A280" s="39"/>
      <c r="B280" s="40"/>
      <c r="C280" s="220" t="s">
        <v>921</v>
      </c>
      <c r="D280" s="220" t="s">
        <v>160</v>
      </c>
      <c r="E280" s="221" t="s">
        <v>1758</v>
      </c>
      <c r="F280" s="222" t="s">
        <v>1759</v>
      </c>
      <c r="G280" s="223" t="s">
        <v>168</v>
      </c>
      <c r="H280" s="224">
        <v>3.7000000000000002</v>
      </c>
      <c r="I280" s="225"/>
      <c r="J280" s="224">
        <f>ROUND(I280*H280,2)</f>
        <v>0</v>
      </c>
      <c r="K280" s="226"/>
      <c r="L280" s="45"/>
      <c r="M280" s="227" t="s">
        <v>1</v>
      </c>
      <c r="N280" s="228" t="s">
        <v>40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536</v>
      </c>
      <c r="AT280" s="231" t="s">
        <v>160</v>
      </c>
      <c r="AU280" s="231" t="s">
        <v>85</v>
      </c>
      <c r="AY280" s="18" t="s">
        <v>158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83</v>
      </c>
      <c r="BK280" s="232">
        <f>ROUND(I280*H280,2)</f>
        <v>0</v>
      </c>
      <c r="BL280" s="18" t="s">
        <v>536</v>
      </c>
      <c r="BM280" s="231" t="s">
        <v>1760</v>
      </c>
    </row>
    <row r="281" s="14" customFormat="1">
      <c r="A281" s="14"/>
      <c r="B281" s="244"/>
      <c r="C281" s="245"/>
      <c r="D281" s="235" t="s">
        <v>170</v>
      </c>
      <c r="E281" s="246" t="s">
        <v>1</v>
      </c>
      <c r="F281" s="247" t="s">
        <v>1761</v>
      </c>
      <c r="G281" s="245"/>
      <c r="H281" s="248">
        <v>3.7000000000000002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170</v>
      </c>
      <c r="AU281" s="254" t="s">
        <v>85</v>
      </c>
      <c r="AV281" s="14" t="s">
        <v>85</v>
      </c>
      <c r="AW281" s="14" t="s">
        <v>31</v>
      </c>
      <c r="AX281" s="14" t="s">
        <v>83</v>
      </c>
      <c r="AY281" s="254" t="s">
        <v>158</v>
      </c>
    </row>
    <row r="282" s="2" customFormat="1" ht="33" customHeight="1">
      <c r="A282" s="39"/>
      <c r="B282" s="40"/>
      <c r="C282" s="220" t="s">
        <v>928</v>
      </c>
      <c r="D282" s="220" t="s">
        <v>160</v>
      </c>
      <c r="E282" s="221" t="s">
        <v>1762</v>
      </c>
      <c r="F282" s="222" t="s">
        <v>1763</v>
      </c>
      <c r="G282" s="223" t="s">
        <v>220</v>
      </c>
      <c r="H282" s="224">
        <v>0.37</v>
      </c>
      <c r="I282" s="225"/>
      <c r="J282" s="224">
        <f>ROUND(I282*H282,2)</f>
        <v>0</v>
      </c>
      <c r="K282" s="226"/>
      <c r="L282" s="45"/>
      <c r="M282" s="227" t="s">
        <v>1</v>
      </c>
      <c r="N282" s="228" t="s">
        <v>40</v>
      </c>
      <c r="O282" s="92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536</v>
      </c>
      <c r="AT282" s="231" t="s">
        <v>160</v>
      </c>
      <c r="AU282" s="231" t="s">
        <v>85</v>
      </c>
      <c r="AY282" s="18" t="s">
        <v>158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83</v>
      </c>
      <c r="BK282" s="232">
        <f>ROUND(I282*H282,2)</f>
        <v>0</v>
      </c>
      <c r="BL282" s="18" t="s">
        <v>536</v>
      </c>
      <c r="BM282" s="231" t="s">
        <v>1764</v>
      </c>
    </row>
    <row r="283" s="2" customFormat="1" ht="55.5" customHeight="1">
      <c r="A283" s="39"/>
      <c r="B283" s="40"/>
      <c r="C283" s="220" t="s">
        <v>933</v>
      </c>
      <c r="D283" s="220" t="s">
        <v>160</v>
      </c>
      <c r="E283" s="221" t="s">
        <v>1765</v>
      </c>
      <c r="F283" s="222" t="s">
        <v>1766</v>
      </c>
      <c r="G283" s="223" t="s">
        <v>274</v>
      </c>
      <c r="H283" s="224">
        <v>33</v>
      </c>
      <c r="I283" s="225"/>
      <c r="J283" s="224">
        <f>ROUND(I283*H283,2)</f>
        <v>0</v>
      </c>
      <c r="K283" s="226"/>
      <c r="L283" s="45"/>
      <c r="M283" s="227" t="s">
        <v>1</v>
      </c>
      <c r="N283" s="228" t="s">
        <v>40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536</v>
      </c>
      <c r="AT283" s="231" t="s">
        <v>160</v>
      </c>
      <c r="AU283" s="231" t="s">
        <v>85</v>
      </c>
      <c r="AY283" s="18" t="s">
        <v>158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83</v>
      </c>
      <c r="BK283" s="232">
        <f>ROUND(I283*H283,2)</f>
        <v>0</v>
      </c>
      <c r="BL283" s="18" t="s">
        <v>536</v>
      </c>
      <c r="BM283" s="231" t="s">
        <v>1767</v>
      </c>
    </row>
    <row r="284" s="2" customFormat="1" ht="55.5" customHeight="1">
      <c r="A284" s="39"/>
      <c r="B284" s="40"/>
      <c r="C284" s="220" t="s">
        <v>938</v>
      </c>
      <c r="D284" s="220" t="s">
        <v>160</v>
      </c>
      <c r="E284" s="221" t="s">
        <v>1768</v>
      </c>
      <c r="F284" s="222" t="s">
        <v>1769</v>
      </c>
      <c r="G284" s="223" t="s">
        <v>274</v>
      </c>
      <c r="H284" s="224">
        <v>7</v>
      </c>
      <c r="I284" s="225"/>
      <c r="J284" s="224">
        <f>ROUND(I284*H284,2)</f>
        <v>0</v>
      </c>
      <c r="K284" s="226"/>
      <c r="L284" s="45"/>
      <c r="M284" s="227" t="s">
        <v>1</v>
      </c>
      <c r="N284" s="228" t="s">
        <v>40</v>
      </c>
      <c r="O284" s="92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536</v>
      </c>
      <c r="AT284" s="231" t="s">
        <v>160</v>
      </c>
      <c r="AU284" s="231" t="s">
        <v>85</v>
      </c>
      <c r="AY284" s="18" t="s">
        <v>158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83</v>
      </c>
      <c r="BK284" s="232">
        <f>ROUND(I284*H284,2)</f>
        <v>0</v>
      </c>
      <c r="BL284" s="18" t="s">
        <v>536</v>
      </c>
      <c r="BM284" s="231" t="s">
        <v>1770</v>
      </c>
    </row>
    <row r="285" s="2" customFormat="1" ht="24.15" customHeight="1">
      <c r="A285" s="39"/>
      <c r="B285" s="40"/>
      <c r="C285" s="220" t="s">
        <v>944</v>
      </c>
      <c r="D285" s="220" t="s">
        <v>160</v>
      </c>
      <c r="E285" s="221" t="s">
        <v>1771</v>
      </c>
      <c r="F285" s="222" t="s">
        <v>1772</v>
      </c>
      <c r="G285" s="223" t="s">
        <v>225</v>
      </c>
      <c r="H285" s="224">
        <v>15.050000000000001</v>
      </c>
      <c r="I285" s="225"/>
      <c r="J285" s="224">
        <f>ROUND(I285*H285,2)</f>
        <v>0</v>
      </c>
      <c r="K285" s="226"/>
      <c r="L285" s="45"/>
      <c r="M285" s="227" t="s">
        <v>1</v>
      </c>
      <c r="N285" s="228" t="s">
        <v>40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536</v>
      </c>
      <c r="AT285" s="231" t="s">
        <v>160</v>
      </c>
      <c r="AU285" s="231" t="s">
        <v>85</v>
      </c>
      <c r="AY285" s="18" t="s">
        <v>158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83</v>
      </c>
      <c r="BK285" s="232">
        <f>ROUND(I285*H285,2)</f>
        <v>0</v>
      </c>
      <c r="BL285" s="18" t="s">
        <v>536</v>
      </c>
      <c r="BM285" s="231" t="s">
        <v>1773</v>
      </c>
    </row>
    <row r="286" s="14" customFormat="1">
      <c r="A286" s="14"/>
      <c r="B286" s="244"/>
      <c r="C286" s="245"/>
      <c r="D286" s="235" t="s">
        <v>170</v>
      </c>
      <c r="E286" s="246" t="s">
        <v>1</v>
      </c>
      <c r="F286" s="247" t="s">
        <v>1774</v>
      </c>
      <c r="G286" s="245"/>
      <c r="H286" s="248">
        <v>11.550000000000001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170</v>
      </c>
      <c r="AU286" s="254" t="s">
        <v>85</v>
      </c>
      <c r="AV286" s="14" t="s">
        <v>85</v>
      </c>
      <c r="AW286" s="14" t="s">
        <v>31</v>
      </c>
      <c r="AX286" s="14" t="s">
        <v>75</v>
      </c>
      <c r="AY286" s="254" t="s">
        <v>158</v>
      </c>
    </row>
    <row r="287" s="14" customFormat="1">
      <c r="A287" s="14"/>
      <c r="B287" s="244"/>
      <c r="C287" s="245"/>
      <c r="D287" s="235" t="s">
        <v>170</v>
      </c>
      <c r="E287" s="246" t="s">
        <v>1</v>
      </c>
      <c r="F287" s="247" t="s">
        <v>1775</v>
      </c>
      <c r="G287" s="245"/>
      <c r="H287" s="248">
        <v>3.5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170</v>
      </c>
      <c r="AU287" s="254" t="s">
        <v>85</v>
      </c>
      <c r="AV287" s="14" t="s">
        <v>85</v>
      </c>
      <c r="AW287" s="14" t="s">
        <v>31</v>
      </c>
      <c r="AX287" s="14" t="s">
        <v>75</v>
      </c>
      <c r="AY287" s="254" t="s">
        <v>158</v>
      </c>
    </row>
    <row r="288" s="15" customFormat="1">
      <c r="A288" s="15"/>
      <c r="B288" s="255"/>
      <c r="C288" s="256"/>
      <c r="D288" s="235" t="s">
        <v>170</v>
      </c>
      <c r="E288" s="257" t="s">
        <v>1</v>
      </c>
      <c r="F288" s="258" t="s">
        <v>176</v>
      </c>
      <c r="G288" s="256"/>
      <c r="H288" s="259">
        <v>15.050000000000001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170</v>
      </c>
      <c r="AU288" s="265" t="s">
        <v>85</v>
      </c>
      <c r="AV288" s="15" t="s">
        <v>164</v>
      </c>
      <c r="AW288" s="15" t="s">
        <v>31</v>
      </c>
      <c r="AX288" s="15" t="s">
        <v>83</v>
      </c>
      <c r="AY288" s="265" t="s">
        <v>158</v>
      </c>
    </row>
    <row r="289" s="2" customFormat="1" ht="24.15" customHeight="1">
      <c r="A289" s="39"/>
      <c r="B289" s="40"/>
      <c r="C289" s="220" t="s">
        <v>948</v>
      </c>
      <c r="D289" s="220" t="s">
        <v>160</v>
      </c>
      <c r="E289" s="221" t="s">
        <v>1776</v>
      </c>
      <c r="F289" s="222" t="s">
        <v>1777</v>
      </c>
      <c r="G289" s="223" t="s">
        <v>225</v>
      </c>
      <c r="H289" s="224">
        <v>15.050000000000001</v>
      </c>
      <c r="I289" s="225"/>
      <c r="J289" s="224">
        <f>ROUND(I289*H289,2)</f>
        <v>0</v>
      </c>
      <c r="K289" s="226"/>
      <c r="L289" s="45"/>
      <c r="M289" s="227" t="s">
        <v>1</v>
      </c>
      <c r="N289" s="228" t="s">
        <v>40</v>
      </c>
      <c r="O289" s="92"/>
      <c r="P289" s="229">
        <f>O289*H289</f>
        <v>0</v>
      </c>
      <c r="Q289" s="229">
        <v>3.0000000000000001E-05</v>
      </c>
      <c r="R289" s="229">
        <f>Q289*H289</f>
        <v>0.00045150000000000002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536</v>
      </c>
      <c r="AT289" s="231" t="s">
        <v>160</v>
      </c>
      <c r="AU289" s="231" t="s">
        <v>85</v>
      </c>
      <c r="AY289" s="18" t="s">
        <v>158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83</v>
      </c>
      <c r="BK289" s="232">
        <f>ROUND(I289*H289,2)</f>
        <v>0</v>
      </c>
      <c r="BL289" s="18" t="s">
        <v>536</v>
      </c>
      <c r="BM289" s="231" t="s">
        <v>1778</v>
      </c>
    </row>
    <row r="290" s="2" customFormat="1" ht="33" customHeight="1">
      <c r="A290" s="39"/>
      <c r="B290" s="40"/>
      <c r="C290" s="220" t="s">
        <v>953</v>
      </c>
      <c r="D290" s="220" t="s">
        <v>160</v>
      </c>
      <c r="E290" s="221" t="s">
        <v>1779</v>
      </c>
      <c r="F290" s="222" t="s">
        <v>1780</v>
      </c>
      <c r="G290" s="223" t="s">
        <v>168</v>
      </c>
      <c r="H290" s="224">
        <v>0.029999999999999999</v>
      </c>
      <c r="I290" s="225"/>
      <c r="J290" s="224">
        <f>ROUND(I290*H290,2)</f>
        <v>0</v>
      </c>
      <c r="K290" s="226"/>
      <c r="L290" s="45"/>
      <c r="M290" s="227" t="s">
        <v>1</v>
      </c>
      <c r="N290" s="228" t="s">
        <v>40</v>
      </c>
      <c r="O290" s="92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536</v>
      </c>
      <c r="AT290" s="231" t="s">
        <v>160</v>
      </c>
      <c r="AU290" s="231" t="s">
        <v>85</v>
      </c>
      <c r="AY290" s="18" t="s">
        <v>158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83</v>
      </c>
      <c r="BK290" s="232">
        <f>ROUND(I290*H290,2)</f>
        <v>0</v>
      </c>
      <c r="BL290" s="18" t="s">
        <v>536</v>
      </c>
      <c r="BM290" s="231" t="s">
        <v>1781</v>
      </c>
    </row>
    <row r="291" s="14" customFormat="1">
      <c r="A291" s="14"/>
      <c r="B291" s="244"/>
      <c r="C291" s="245"/>
      <c r="D291" s="235" t="s">
        <v>170</v>
      </c>
      <c r="E291" s="246" t="s">
        <v>1</v>
      </c>
      <c r="F291" s="247" t="s">
        <v>1782</v>
      </c>
      <c r="G291" s="245"/>
      <c r="H291" s="248">
        <v>0.0089999999999999993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170</v>
      </c>
      <c r="AU291" s="254" t="s">
        <v>85</v>
      </c>
      <c r="AV291" s="14" t="s">
        <v>85</v>
      </c>
      <c r="AW291" s="14" t="s">
        <v>31</v>
      </c>
      <c r="AX291" s="14" t="s">
        <v>75</v>
      </c>
      <c r="AY291" s="254" t="s">
        <v>158</v>
      </c>
    </row>
    <row r="292" s="14" customFormat="1">
      <c r="A292" s="14"/>
      <c r="B292" s="244"/>
      <c r="C292" s="245"/>
      <c r="D292" s="235" t="s">
        <v>170</v>
      </c>
      <c r="E292" s="246" t="s">
        <v>1</v>
      </c>
      <c r="F292" s="247" t="s">
        <v>1783</v>
      </c>
      <c r="G292" s="245"/>
      <c r="H292" s="248">
        <v>0.017999999999999999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170</v>
      </c>
      <c r="AU292" s="254" t="s">
        <v>85</v>
      </c>
      <c r="AV292" s="14" t="s">
        <v>85</v>
      </c>
      <c r="AW292" s="14" t="s">
        <v>31</v>
      </c>
      <c r="AX292" s="14" t="s">
        <v>75</v>
      </c>
      <c r="AY292" s="254" t="s">
        <v>158</v>
      </c>
    </row>
    <row r="293" s="15" customFormat="1">
      <c r="A293" s="15"/>
      <c r="B293" s="255"/>
      <c r="C293" s="256"/>
      <c r="D293" s="235" t="s">
        <v>170</v>
      </c>
      <c r="E293" s="257" t="s">
        <v>1</v>
      </c>
      <c r="F293" s="258" t="s">
        <v>176</v>
      </c>
      <c r="G293" s="256"/>
      <c r="H293" s="259">
        <v>0.026999999999999996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5" t="s">
        <v>170</v>
      </c>
      <c r="AU293" s="265" t="s">
        <v>85</v>
      </c>
      <c r="AV293" s="15" t="s">
        <v>164</v>
      </c>
      <c r="AW293" s="15" t="s">
        <v>31</v>
      </c>
      <c r="AX293" s="15" t="s">
        <v>83</v>
      </c>
      <c r="AY293" s="265" t="s">
        <v>158</v>
      </c>
    </row>
    <row r="294" s="2" customFormat="1" ht="37.8" customHeight="1">
      <c r="A294" s="39"/>
      <c r="B294" s="40"/>
      <c r="C294" s="220" t="s">
        <v>958</v>
      </c>
      <c r="D294" s="220" t="s">
        <v>160</v>
      </c>
      <c r="E294" s="221" t="s">
        <v>1784</v>
      </c>
      <c r="F294" s="222" t="s">
        <v>1785</v>
      </c>
      <c r="G294" s="223" t="s">
        <v>274</v>
      </c>
      <c r="H294" s="224">
        <v>40</v>
      </c>
      <c r="I294" s="225"/>
      <c r="J294" s="224">
        <f>ROUND(I294*H294,2)</f>
        <v>0</v>
      </c>
      <c r="K294" s="226"/>
      <c r="L294" s="45"/>
      <c r="M294" s="227" t="s">
        <v>1</v>
      </c>
      <c r="N294" s="228" t="s">
        <v>40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536</v>
      </c>
      <c r="AT294" s="231" t="s">
        <v>160</v>
      </c>
      <c r="AU294" s="231" t="s">
        <v>85</v>
      </c>
      <c r="AY294" s="18" t="s">
        <v>158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83</v>
      </c>
      <c r="BK294" s="232">
        <f>ROUND(I294*H294,2)</f>
        <v>0</v>
      </c>
      <c r="BL294" s="18" t="s">
        <v>536</v>
      </c>
      <c r="BM294" s="231" t="s">
        <v>1786</v>
      </c>
    </row>
    <row r="295" s="2" customFormat="1" ht="37.8" customHeight="1">
      <c r="A295" s="39"/>
      <c r="B295" s="40"/>
      <c r="C295" s="220" t="s">
        <v>963</v>
      </c>
      <c r="D295" s="220" t="s">
        <v>160</v>
      </c>
      <c r="E295" s="221" t="s">
        <v>1787</v>
      </c>
      <c r="F295" s="222" t="s">
        <v>1788</v>
      </c>
      <c r="G295" s="223" t="s">
        <v>274</v>
      </c>
      <c r="H295" s="224">
        <v>40</v>
      </c>
      <c r="I295" s="225"/>
      <c r="J295" s="224">
        <f>ROUND(I295*H295,2)</f>
        <v>0</v>
      </c>
      <c r="K295" s="226"/>
      <c r="L295" s="45"/>
      <c r="M295" s="227" t="s">
        <v>1</v>
      </c>
      <c r="N295" s="228" t="s">
        <v>40</v>
      </c>
      <c r="O295" s="92"/>
      <c r="P295" s="229">
        <f>O295*H295</f>
        <v>0</v>
      </c>
      <c r="Q295" s="229">
        <v>9.0000000000000006E-05</v>
      </c>
      <c r="R295" s="229">
        <f>Q295*H295</f>
        <v>0.0036000000000000003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536</v>
      </c>
      <c r="AT295" s="231" t="s">
        <v>160</v>
      </c>
      <c r="AU295" s="231" t="s">
        <v>85</v>
      </c>
      <c r="AY295" s="18" t="s">
        <v>158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83</v>
      </c>
      <c r="BK295" s="232">
        <f>ROUND(I295*H295,2)</f>
        <v>0</v>
      </c>
      <c r="BL295" s="18" t="s">
        <v>536</v>
      </c>
      <c r="BM295" s="231" t="s">
        <v>1789</v>
      </c>
    </row>
    <row r="296" s="2" customFormat="1" ht="37.8" customHeight="1">
      <c r="A296" s="39"/>
      <c r="B296" s="40"/>
      <c r="C296" s="220" t="s">
        <v>968</v>
      </c>
      <c r="D296" s="220" t="s">
        <v>160</v>
      </c>
      <c r="E296" s="221" t="s">
        <v>1790</v>
      </c>
      <c r="F296" s="222" t="s">
        <v>1791</v>
      </c>
      <c r="G296" s="223" t="s">
        <v>274</v>
      </c>
      <c r="H296" s="224">
        <v>18</v>
      </c>
      <c r="I296" s="225"/>
      <c r="J296" s="224">
        <f>ROUND(I296*H296,2)</f>
        <v>0</v>
      </c>
      <c r="K296" s="226"/>
      <c r="L296" s="45"/>
      <c r="M296" s="227" t="s">
        <v>1</v>
      </c>
      <c r="N296" s="228" t="s">
        <v>40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536</v>
      </c>
      <c r="AT296" s="231" t="s">
        <v>160</v>
      </c>
      <c r="AU296" s="231" t="s">
        <v>85</v>
      </c>
      <c r="AY296" s="18" t="s">
        <v>158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83</v>
      </c>
      <c r="BK296" s="232">
        <f>ROUND(I296*H296,2)</f>
        <v>0</v>
      </c>
      <c r="BL296" s="18" t="s">
        <v>536</v>
      </c>
      <c r="BM296" s="231" t="s">
        <v>1792</v>
      </c>
    </row>
    <row r="297" s="2" customFormat="1" ht="24.15" customHeight="1">
      <c r="A297" s="39"/>
      <c r="B297" s="40"/>
      <c r="C297" s="266" t="s">
        <v>973</v>
      </c>
      <c r="D297" s="266" t="s">
        <v>243</v>
      </c>
      <c r="E297" s="267" t="s">
        <v>1793</v>
      </c>
      <c r="F297" s="268" t="s">
        <v>1794</v>
      </c>
      <c r="G297" s="269" t="s">
        <v>274</v>
      </c>
      <c r="H297" s="270">
        <v>18.899999999999999</v>
      </c>
      <c r="I297" s="271"/>
      <c r="J297" s="270">
        <f>ROUND(I297*H297,2)</f>
        <v>0</v>
      </c>
      <c r="K297" s="272"/>
      <c r="L297" s="273"/>
      <c r="M297" s="274" t="s">
        <v>1</v>
      </c>
      <c r="N297" s="275" t="s">
        <v>40</v>
      </c>
      <c r="O297" s="92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878</v>
      </c>
      <c r="AT297" s="231" t="s">
        <v>243</v>
      </c>
      <c r="AU297" s="231" t="s">
        <v>85</v>
      </c>
      <c r="AY297" s="18" t="s">
        <v>158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83</v>
      </c>
      <c r="BK297" s="232">
        <f>ROUND(I297*H297,2)</f>
        <v>0</v>
      </c>
      <c r="BL297" s="18" t="s">
        <v>878</v>
      </c>
      <c r="BM297" s="231" t="s">
        <v>1795</v>
      </c>
    </row>
    <row r="298" s="14" customFormat="1">
      <c r="A298" s="14"/>
      <c r="B298" s="244"/>
      <c r="C298" s="245"/>
      <c r="D298" s="235" t="s">
        <v>170</v>
      </c>
      <c r="E298" s="246" t="s">
        <v>1</v>
      </c>
      <c r="F298" s="247" t="s">
        <v>1796</v>
      </c>
      <c r="G298" s="245"/>
      <c r="H298" s="248">
        <v>18.899999999999999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170</v>
      </c>
      <c r="AU298" s="254" t="s">
        <v>85</v>
      </c>
      <c r="AV298" s="14" t="s">
        <v>85</v>
      </c>
      <c r="AW298" s="14" t="s">
        <v>31</v>
      </c>
      <c r="AX298" s="14" t="s">
        <v>83</v>
      </c>
      <c r="AY298" s="254" t="s">
        <v>158</v>
      </c>
    </row>
    <row r="299" s="2" customFormat="1" ht="62.7" customHeight="1">
      <c r="A299" s="39"/>
      <c r="B299" s="40"/>
      <c r="C299" s="220" t="s">
        <v>977</v>
      </c>
      <c r="D299" s="220" t="s">
        <v>160</v>
      </c>
      <c r="E299" s="221" t="s">
        <v>1797</v>
      </c>
      <c r="F299" s="222" t="s">
        <v>1798</v>
      </c>
      <c r="G299" s="223" t="s">
        <v>225</v>
      </c>
      <c r="H299" s="224">
        <v>1</v>
      </c>
      <c r="I299" s="225"/>
      <c r="J299" s="224">
        <f>ROUND(I299*H299,2)</f>
        <v>0</v>
      </c>
      <c r="K299" s="226"/>
      <c r="L299" s="45"/>
      <c r="M299" s="227" t="s">
        <v>1</v>
      </c>
      <c r="N299" s="228" t="s">
        <v>40</v>
      </c>
      <c r="O299" s="92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536</v>
      </c>
      <c r="AT299" s="231" t="s">
        <v>160</v>
      </c>
      <c r="AU299" s="231" t="s">
        <v>85</v>
      </c>
      <c r="AY299" s="18" t="s">
        <v>158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83</v>
      </c>
      <c r="BK299" s="232">
        <f>ROUND(I299*H299,2)</f>
        <v>0</v>
      </c>
      <c r="BL299" s="18" t="s">
        <v>536</v>
      </c>
      <c r="BM299" s="231" t="s">
        <v>1799</v>
      </c>
    </row>
    <row r="300" s="2" customFormat="1" ht="62.7" customHeight="1">
      <c r="A300" s="39"/>
      <c r="B300" s="40"/>
      <c r="C300" s="220" t="s">
        <v>983</v>
      </c>
      <c r="D300" s="220" t="s">
        <v>160</v>
      </c>
      <c r="E300" s="221" t="s">
        <v>1800</v>
      </c>
      <c r="F300" s="222" t="s">
        <v>1801</v>
      </c>
      <c r="G300" s="223" t="s">
        <v>225</v>
      </c>
      <c r="H300" s="224">
        <v>1</v>
      </c>
      <c r="I300" s="225"/>
      <c r="J300" s="224">
        <f>ROUND(I300*H300,2)</f>
        <v>0</v>
      </c>
      <c r="K300" s="226"/>
      <c r="L300" s="45"/>
      <c r="M300" s="227" t="s">
        <v>1</v>
      </c>
      <c r="N300" s="228" t="s">
        <v>40</v>
      </c>
      <c r="O300" s="92"/>
      <c r="P300" s="229">
        <f>O300*H300</f>
        <v>0</v>
      </c>
      <c r="Q300" s="229">
        <v>0.084250000000000005</v>
      </c>
      <c r="R300" s="229">
        <f>Q300*H300</f>
        <v>0.084250000000000005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536</v>
      </c>
      <c r="AT300" s="231" t="s">
        <v>160</v>
      </c>
      <c r="AU300" s="231" t="s">
        <v>85</v>
      </c>
      <c r="AY300" s="18" t="s">
        <v>158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83</v>
      </c>
      <c r="BK300" s="232">
        <f>ROUND(I300*H300,2)</f>
        <v>0</v>
      </c>
      <c r="BL300" s="18" t="s">
        <v>536</v>
      </c>
      <c r="BM300" s="231" t="s">
        <v>1802</v>
      </c>
    </row>
    <row r="301" s="2" customFormat="1" ht="24.15" customHeight="1">
      <c r="A301" s="39"/>
      <c r="B301" s="40"/>
      <c r="C301" s="220" t="s">
        <v>988</v>
      </c>
      <c r="D301" s="220" t="s">
        <v>160</v>
      </c>
      <c r="E301" s="221" t="s">
        <v>1803</v>
      </c>
      <c r="F301" s="222" t="s">
        <v>1804</v>
      </c>
      <c r="G301" s="223" t="s">
        <v>274</v>
      </c>
      <c r="H301" s="224">
        <v>40</v>
      </c>
      <c r="I301" s="225"/>
      <c r="J301" s="224">
        <f>ROUND(I301*H301,2)</f>
        <v>0</v>
      </c>
      <c r="K301" s="226"/>
      <c r="L301" s="45"/>
      <c r="M301" s="227" t="s">
        <v>1</v>
      </c>
      <c r="N301" s="228" t="s">
        <v>40</v>
      </c>
      <c r="O301" s="92"/>
      <c r="P301" s="229">
        <f>O301*H301</f>
        <v>0</v>
      </c>
      <c r="Q301" s="229">
        <v>0.00014999999999999999</v>
      </c>
      <c r="R301" s="229">
        <f>Q301*H301</f>
        <v>0.0059999999999999993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536</v>
      </c>
      <c r="AT301" s="231" t="s">
        <v>160</v>
      </c>
      <c r="AU301" s="231" t="s">
        <v>85</v>
      </c>
      <c r="AY301" s="18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83</v>
      </c>
      <c r="BK301" s="232">
        <f>ROUND(I301*H301,2)</f>
        <v>0</v>
      </c>
      <c r="BL301" s="18" t="s">
        <v>536</v>
      </c>
      <c r="BM301" s="231" t="s">
        <v>1805</v>
      </c>
    </row>
    <row r="302" s="2" customFormat="1" ht="24.15" customHeight="1">
      <c r="A302" s="39"/>
      <c r="B302" s="40"/>
      <c r="C302" s="220" t="s">
        <v>992</v>
      </c>
      <c r="D302" s="220" t="s">
        <v>160</v>
      </c>
      <c r="E302" s="221" t="s">
        <v>1806</v>
      </c>
      <c r="F302" s="222" t="s">
        <v>1807</v>
      </c>
      <c r="G302" s="223" t="s">
        <v>274</v>
      </c>
      <c r="H302" s="224">
        <v>35</v>
      </c>
      <c r="I302" s="225"/>
      <c r="J302" s="224">
        <f>ROUND(I302*H302,2)</f>
        <v>0</v>
      </c>
      <c r="K302" s="226"/>
      <c r="L302" s="45"/>
      <c r="M302" s="227" t="s">
        <v>1</v>
      </c>
      <c r="N302" s="228" t="s">
        <v>40</v>
      </c>
      <c r="O302" s="92"/>
      <c r="P302" s="229">
        <f>O302*H302</f>
        <v>0</v>
      </c>
      <c r="Q302" s="229">
        <v>0.00076999999999999996</v>
      </c>
      <c r="R302" s="229">
        <f>Q302*H302</f>
        <v>0.026949999999999998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536</v>
      </c>
      <c r="AT302" s="231" t="s">
        <v>160</v>
      </c>
      <c r="AU302" s="231" t="s">
        <v>85</v>
      </c>
      <c r="AY302" s="18" t="s">
        <v>158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83</v>
      </c>
      <c r="BK302" s="232">
        <f>ROUND(I302*H302,2)</f>
        <v>0</v>
      </c>
      <c r="BL302" s="18" t="s">
        <v>536</v>
      </c>
      <c r="BM302" s="231" t="s">
        <v>1808</v>
      </c>
    </row>
    <row r="303" s="2" customFormat="1" ht="24.15" customHeight="1">
      <c r="A303" s="39"/>
      <c r="B303" s="40"/>
      <c r="C303" s="220" t="s">
        <v>998</v>
      </c>
      <c r="D303" s="220" t="s">
        <v>160</v>
      </c>
      <c r="E303" s="221" t="s">
        <v>1809</v>
      </c>
      <c r="F303" s="222" t="s">
        <v>1810</v>
      </c>
      <c r="G303" s="223" t="s">
        <v>274</v>
      </c>
      <c r="H303" s="224">
        <v>40</v>
      </c>
      <c r="I303" s="225"/>
      <c r="J303" s="224">
        <f>ROUND(I303*H303,2)</f>
        <v>0</v>
      </c>
      <c r="K303" s="226"/>
      <c r="L303" s="45"/>
      <c r="M303" s="227" t="s">
        <v>1</v>
      </c>
      <c r="N303" s="228" t="s">
        <v>40</v>
      </c>
      <c r="O303" s="92"/>
      <c r="P303" s="229">
        <f>O303*H303</f>
        <v>0</v>
      </c>
      <c r="Q303" s="229">
        <v>0.00014999999999999999</v>
      </c>
      <c r="R303" s="229">
        <f>Q303*H303</f>
        <v>0.0059999999999999993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536</v>
      </c>
      <c r="AT303" s="231" t="s">
        <v>160</v>
      </c>
      <c r="AU303" s="231" t="s">
        <v>85</v>
      </c>
      <c r="AY303" s="18" t="s">
        <v>158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83</v>
      </c>
      <c r="BK303" s="232">
        <f>ROUND(I303*H303,2)</f>
        <v>0</v>
      </c>
      <c r="BL303" s="18" t="s">
        <v>536</v>
      </c>
      <c r="BM303" s="231" t="s">
        <v>1811</v>
      </c>
    </row>
    <row r="304" s="2" customFormat="1" ht="55.5" customHeight="1">
      <c r="A304" s="39"/>
      <c r="B304" s="40"/>
      <c r="C304" s="220" t="s">
        <v>1003</v>
      </c>
      <c r="D304" s="220" t="s">
        <v>160</v>
      </c>
      <c r="E304" s="221" t="s">
        <v>1812</v>
      </c>
      <c r="F304" s="222" t="s">
        <v>1813</v>
      </c>
      <c r="G304" s="223" t="s">
        <v>225</v>
      </c>
      <c r="H304" s="224">
        <v>1</v>
      </c>
      <c r="I304" s="225"/>
      <c r="J304" s="224">
        <f>ROUND(I304*H304,2)</f>
        <v>0</v>
      </c>
      <c r="K304" s="226"/>
      <c r="L304" s="45"/>
      <c r="M304" s="227" t="s">
        <v>1</v>
      </c>
      <c r="N304" s="228" t="s">
        <v>40</v>
      </c>
      <c r="O304" s="92"/>
      <c r="P304" s="229">
        <f>O304*H304</f>
        <v>0</v>
      </c>
      <c r="Q304" s="229">
        <v>0</v>
      </c>
      <c r="R304" s="229">
        <f>Q304*H304</f>
        <v>0</v>
      </c>
      <c r="S304" s="229">
        <v>0.29499999999999998</v>
      </c>
      <c r="T304" s="230">
        <f>S304*H304</f>
        <v>0.29499999999999998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536</v>
      </c>
      <c r="AT304" s="231" t="s">
        <v>160</v>
      </c>
      <c r="AU304" s="231" t="s">
        <v>85</v>
      </c>
      <c r="AY304" s="18" t="s">
        <v>158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83</v>
      </c>
      <c r="BK304" s="232">
        <f>ROUND(I304*H304,2)</f>
        <v>0</v>
      </c>
      <c r="BL304" s="18" t="s">
        <v>536</v>
      </c>
      <c r="BM304" s="231" t="s">
        <v>1814</v>
      </c>
    </row>
    <row r="305" s="2" customFormat="1" ht="24.15" customHeight="1">
      <c r="A305" s="39"/>
      <c r="B305" s="40"/>
      <c r="C305" s="220" t="s">
        <v>1010</v>
      </c>
      <c r="D305" s="220" t="s">
        <v>160</v>
      </c>
      <c r="E305" s="221" t="s">
        <v>1815</v>
      </c>
      <c r="F305" s="222" t="s">
        <v>1816</v>
      </c>
      <c r="G305" s="223" t="s">
        <v>357</v>
      </c>
      <c r="H305" s="224">
        <v>18</v>
      </c>
      <c r="I305" s="225"/>
      <c r="J305" s="224">
        <f>ROUND(I305*H305,2)</f>
        <v>0</v>
      </c>
      <c r="K305" s="226"/>
      <c r="L305" s="45"/>
      <c r="M305" s="227" t="s">
        <v>1</v>
      </c>
      <c r="N305" s="228" t="s">
        <v>40</v>
      </c>
      <c r="O305" s="92"/>
      <c r="P305" s="229">
        <f>O305*H305</f>
        <v>0</v>
      </c>
      <c r="Q305" s="229">
        <v>0</v>
      </c>
      <c r="R305" s="229">
        <f>Q305*H305</f>
        <v>0</v>
      </c>
      <c r="S305" s="229">
        <v>0.00056999999999999998</v>
      </c>
      <c r="T305" s="230">
        <f>S305*H305</f>
        <v>0.01026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536</v>
      </c>
      <c r="AT305" s="231" t="s">
        <v>160</v>
      </c>
      <c r="AU305" s="231" t="s">
        <v>85</v>
      </c>
      <c r="AY305" s="18" t="s">
        <v>158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83</v>
      </c>
      <c r="BK305" s="232">
        <f>ROUND(I305*H305,2)</f>
        <v>0</v>
      </c>
      <c r="BL305" s="18" t="s">
        <v>536</v>
      </c>
      <c r="BM305" s="231" t="s">
        <v>1817</v>
      </c>
    </row>
    <row r="306" s="2" customFormat="1" ht="24.15" customHeight="1">
      <c r="A306" s="39"/>
      <c r="B306" s="40"/>
      <c r="C306" s="220" t="s">
        <v>1015</v>
      </c>
      <c r="D306" s="220" t="s">
        <v>160</v>
      </c>
      <c r="E306" s="221" t="s">
        <v>1818</v>
      </c>
      <c r="F306" s="222" t="s">
        <v>1819</v>
      </c>
      <c r="G306" s="223" t="s">
        <v>357</v>
      </c>
      <c r="H306" s="224">
        <v>1</v>
      </c>
      <c r="I306" s="225"/>
      <c r="J306" s="224">
        <f>ROUND(I306*H306,2)</f>
        <v>0</v>
      </c>
      <c r="K306" s="226"/>
      <c r="L306" s="45"/>
      <c r="M306" s="227" t="s">
        <v>1</v>
      </c>
      <c r="N306" s="228" t="s">
        <v>40</v>
      </c>
      <c r="O306" s="92"/>
      <c r="P306" s="229">
        <f>O306*H306</f>
        <v>0</v>
      </c>
      <c r="Q306" s="229">
        <v>0</v>
      </c>
      <c r="R306" s="229">
        <f>Q306*H306</f>
        <v>0</v>
      </c>
      <c r="S306" s="229">
        <v>0.00085999999999999998</v>
      </c>
      <c r="T306" s="230">
        <f>S306*H306</f>
        <v>0.00085999999999999998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536</v>
      </c>
      <c r="AT306" s="231" t="s">
        <v>160</v>
      </c>
      <c r="AU306" s="231" t="s">
        <v>85</v>
      </c>
      <c r="AY306" s="18" t="s">
        <v>158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83</v>
      </c>
      <c r="BK306" s="232">
        <f>ROUND(I306*H306,2)</f>
        <v>0</v>
      </c>
      <c r="BL306" s="18" t="s">
        <v>536</v>
      </c>
      <c r="BM306" s="231" t="s">
        <v>1820</v>
      </c>
    </row>
    <row r="307" s="2" customFormat="1" ht="37.8" customHeight="1">
      <c r="A307" s="39"/>
      <c r="B307" s="40"/>
      <c r="C307" s="220" t="s">
        <v>1021</v>
      </c>
      <c r="D307" s="220" t="s">
        <v>160</v>
      </c>
      <c r="E307" s="221" t="s">
        <v>1821</v>
      </c>
      <c r="F307" s="222" t="s">
        <v>1822</v>
      </c>
      <c r="G307" s="223" t="s">
        <v>274</v>
      </c>
      <c r="H307" s="224">
        <v>35</v>
      </c>
      <c r="I307" s="225"/>
      <c r="J307" s="224">
        <f>ROUND(I307*H307,2)</f>
        <v>0</v>
      </c>
      <c r="K307" s="226"/>
      <c r="L307" s="45"/>
      <c r="M307" s="227" t="s">
        <v>1</v>
      </c>
      <c r="N307" s="228" t="s">
        <v>40</v>
      </c>
      <c r="O307" s="92"/>
      <c r="P307" s="229">
        <f>O307*H307</f>
        <v>0</v>
      </c>
      <c r="Q307" s="229">
        <v>0</v>
      </c>
      <c r="R307" s="229">
        <f>Q307*H307</f>
        <v>0</v>
      </c>
      <c r="S307" s="229">
        <v>0.017000000000000001</v>
      </c>
      <c r="T307" s="230">
        <f>S307*H307</f>
        <v>0.59500000000000008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536</v>
      </c>
      <c r="AT307" s="231" t="s">
        <v>160</v>
      </c>
      <c r="AU307" s="231" t="s">
        <v>85</v>
      </c>
      <c r="AY307" s="18" t="s">
        <v>158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83</v>
      </c>
      <c r="BK307" s="232">
        <f>ROUND(I307*H307,2)</f>
        <v>0</v>
      </c>
      <c r="BL307" s="18" t="s">
        <v>536</v>
      </c>
      <c r="BM307" s="231" t="s">
        <v>1823</v>
      </c>
    </row>
    <row r="308" s="2" customFormat="1" ht="24.15" customHeight="1">
      <c r="A308" s="39"/>
      <c r="B308" s="40"/>
      <c r="C308" s="220" t="s">
        <v>1025</v>
      </c>
      <c r="D308" s="220" t="s">
        <v>160</v>
      </c>
      <c r="E308" s="221" t="s">
        <v>1824</v>
      </c>
      <c r="F308" s="222" t="s">
        <v>1825</v>
      </c>
      <c r="G308" s="223" t="s">
        <v>274</v>
      </c>
      <c r="H308" s="224">
        <v>40</v>
      </c>
      <c r="I308" s="225"/>
      <c r="J308" s="224">
        <f>ROUND(I308*H308,2)</f>
        <v>0</v>
      </c>
      <c r="K308" s="226"/>
      <c r="L308" s="45"/>
      <c r="M308" s="227" t="s">
        <v>1</v>
      </c>
      <c r="N308" s="228" t="s">
        <v>40</v>
      </c>
      <c r="O308" s="92"/>
      <c r="P308" s="229">
        <f>O308*H308</f>
        <v>0</v>
      </c>
      <c r="Q308" s="229">
        <v>2.0000000000000002E-05</v>
      </c>
      <c r="R308" s="229">
        <f>Q308*H308</f>
        <v>0.00080000000000000004</v>
      </c>
      <c r="S308" s="229">
        <v>0.002</v>
      </c>
      <c r="T308" s="230">
        <f>S308*H308</f>
        <v>0.080000000000000002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536</v>
      </c>
      <c r="AT308" s="231" t="s">
        <v>160</v>
      </c>
      <c r="AU308" s="231" t="s">
        <v>85</v>
      </c>
      <c r="AY308" s="18" t="s">
        <v>158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83</v>
      </c>
      <c r="BK308" s="232">
        <f>ROUND(I308*H308,2)</f>
        <v>0</v>
      </c>
      <c r="BL308" s="18" t="s">
        <v>536</v>
      </c>
      <c r="BM308" s="231" t="s">
        <v>1826</v>
      </c>
    </row>
    <row r="309" s="2" customFormat="1" ht="24.15" customHeight="1">
      <c r="A309" s="39"/>
      <c r="B309" s="40"/>
      <c r="C309" s="220" t="s">
        <v>1030</v>
      </c>
      <c r="D309" s="220" t="s">
        <v>160</v>
      </c>
      <c r="E309" s="221" t="s">
        <v>1827</v>
      </c>
      <c r="F309" s="222" t="s">
        <v>1828</v>
      </c>
      <c r="G309" s="223" t="s">
        <v>274</v>
      </c>
      <c r="H309" s="224">
        <v>40</v>
      </c>
      <c r="I309" s="225"/>
      <c r="J309" s="224">
        <f>ROUND(I309*H309,2)</f>
        <v>0</v>
      </c>
      <c r="K309" s="226"/>
      <c r="L309" s="45"/>
      <c r="M309" s="227" t="s">
        <v>1</v>
      </c>
      <c r="N309" s="228" t="s">
        <v>40</v>
      </c>
      <c r="O309" s="92"/>
      <c r="P309" s="229">
        <f>O309*H309</f>
        <v>0</v>
      </c>
      <c r="Q309" s="229">
        <v>2.0000000000000002E-05</v>
      </c>
      <c r="R309" s="229">
        <f>Q309*H309</f>
        <v>0.00080000000000000004</v>
      </c>
      <c r="S309" s="229">
        <v>0.002</v>
      </c>
      <c r="T309" s="230">
        <f>S309*H309</f>
        <v>0.080000000000000002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536</v>
      </c>
      <c r="AT309" s="231" t="s">
        <v>160</v>
      </c>
      <c r="AU309" s="231" t="s">
        <v>85</v>
      </c>
      <c r="AY309" s="18" t="s">
        <v>158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83</v>
      </c>
      <c r="BK309" s="232">
        <f>ROUND(I309*H309,2)</f>
        <v>0</v>
      </c>
      <c r="BL309" s="18" t="s">
        <v>536</v>
      </c>
      <c r="BM309" s="231" t="s">
        <v>1829</v>
      </c>
    </row>
    <row r="310" s="2" customFormat="1" ht="24.15" customHeight="1">
      <c r="A310" s="39"/>
      <c r="B310" s="40"/>
      <c r="C310" s="220" t="s">
        <v>1035</v>
      </c>
      <c r="D310" s="220" t="s">
        <v>160</v>
      </c>
      <c r="E310" s="221" t="s">
        <v>1830</v>
      </c>
      <c r="F310" s="222" t="s">
        <v>1831</v>
      </c>
      <c r="G310" s="223" t="s">
        <v>220</v>
      </c>
      <c r="H310" s="224">
        <v>1.5</v>
      </c>
      <c r="I310" s="225"/>
      <c r="J310" s="224">
        <f>ROUND(I310*H310,2)</f>
        <v>0</v>
      </c>
      <c r="K310" s="226"/>
      <c r="L310" s="45"/>
      <c r="M310" s="227" t="s">
        <v>1</v>
      </c>
      <c r="N310" s="228" t="s">
        <v>40</v>
      </c>
      <c r="O310" s="92"/>
      <c r="P310" s="229">
        <f>O310*H310</f>
        <v>0</v>
      </c>
      <c r="Q310" s="229">
        <v>0</v>
      </c>
      <c r="R310" s="229">
        <f>Q310*H310</f>
        <v>0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536</v>
      </c>
      <c r="AT310" s="231" t="s">
        <v>160</v>
      </c>
      <c r="AU310" s="231" t="s">
        <v>85</v>
      </c>
      <c r="AY310" s="18" t="s">
        <v>158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83</v>
      </c>
      <c r="BK310" s="232">
        <f>ROUND(I310*H310,2)</f>
        <v>0</v>
      </c>
      <c r="BL310" s="18" t="s">
        <v>536</v>
      </c>
      <c r="BM310" s="231" t="s">
        <v>1832</v>
      </c>
    </row>
    <row r="311" s="2" customFormat="1" ht="37.8" customHeight="1">
      <c r="A311" s="39"/>
      <c r="B311" s="40"/>
      <c r="C311" s="220" t="s">
        <v>1040</v>
      </c>
      <c r="D311" s="220" t="s">
        <v>160</v>
      </c>
      <c r="E311" s="221" t="s">
        <v>1833</v>
      </c>
      <c r="F311" s="222" t="s">
        <v>1834</v>
      </c>
      <c r="G311" s="223" t="s">
        <v>220</v>
      </c>
      <c r="H311" s="224">
        <v>15</v>
      </c>
      <c r="I311" s="225"/>
      <c r="J311" s="224">
        <f>ROUND(I311*H311,2)</f>
        <v>0</v>
      </c>
      <c r="K311" s="226"/>
      <c r="L311" s="45"/>
      <c r="M311" s="227" t="s">
        <v>1</v>
      </c>
      <c r="N311" s="228" t="s">
        <v>40</v>
      </c>
      <c r="O311" s="92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536</v>
      </c>
      <c r="AT311" s="231" t="s">
        <v>160</v>
      </c>
      <c r="AU311" s="231" t="s">
        <v>85</v>
      </c>
      <c r="AY311" s="18" t="s">
        <v>158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83</v>
      </c>
      <c r="BK311" s="232">
        <f>ROUND(I311*H311,2)</f>
        <v>0</v>
      </c>
      <c r="BL311" s="18" t="s">
        <v>536</v>
      </c>
      <c r="BM311" s="231" t="s">
        <v>1835</v>
      </c>
    </row>
    <row r="312" s="14" customFormat="1">
      <c r="A312" s="14"/>
      <c r="B312" s="244"/>
      <c r="C312" s="245"/>
      <c r="D312" s="235" t="s">
        <v>170</v>
      </c>
      <c r="E312" s="246" t="s">
        <v>1</v>
      </c>
      <c r="F312" s="247" t="s">
        <v>1836</v>
      </c>
      <c r="G312" s="245"/>
      <c r="H312" s="248">
        <v>15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170</v>
      </c>
      <c r="AU312" s="254" t="s">
        <v>85</v>
      </c>
      <c r="AV312" s="14" t="s">
        <v>85</v>
      </c>
      <c r="AW312" s="14" t="s">
        <v>31</v>
      </c>
      <c r="AX312" s="14" t="s">
        <v>83</v>
      </c>
      <c r="AY312" s="254" t="s">
        <v>158</v>
      </c>
    </row>
    <row r="313" s="2" customFormat="1" ht="44.25" customHeight="1">
      <c r="A313" s="39"/>
      <c r="B313" s="40"/>
      <c r="C313" s="220" t="s">
        <v>1045</v>
      </c>
      <c r="D313" s="220" t="s">
        <v>160</v>
      </c>
      <c r="E313" s="221" t="s">
        <v>1837</v>
      </c>
      <c r="F313" s="222" t="s">
        <v>1838</v>
      </c>
      <c r="G313" s="223" t="s">
        <v>220</v>
      </c>
      <c r="H313" s="224">
        <v>1.5</v>
      </c>
      <c r="I313" s="225"/>
      <c r="J313" s="224">
        <f>ROUND(I313*H313,2)</f>
        <v>0</v>
      </c>
      <c r="K313" s="226"/>
      <c r="L313" s="45"/>
      <c r="M313" s="294" t="s">
        <v>1</v>
      </c>
      <c r="N313" s="295" t="s">
        <v>40</v>
      </c>
      <c r="O313" s="296"/>
      <c r="P313" s="297">
        <f>O313*H313</f>
        <v>0</v>
      </c>
      <c r="Q313" s="297">
        <v>0</v>
      </c>
      <c r="R313" s="297">
        <f>Q313*H313</f>
        <v>0</v>
      </c>
      <c r="S313" s="297">
        <v>0</v>
      </c>
      <c r="T313" s="29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536</v>
      </c>
      <c r="AT313" s="231" t="s">
        <v>160</v>
      </c>
      <c r="AU313" s="231" t="s">
        <v>85</v>
      </c>
      <c r="AY313" s="18" t="s">
        <v>158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83</v>
      </c>
      <c r="BK313" s="232">
        <f>ROUND(I313*H313,2)</f>
        <v>0</v>
      </c>
      <c r="BL313" s="18" t="s">
        <v>536</v>
      </c>
      <c r="BM313" s="231" t="s">
        <v>1839</v>
      </c>
    </row>
    <row r="314" s="2" customFormat="1" ht="6.96" customHeight="1">
      <c r="A314" s="39"/>
      <c r="B314" s="67"/>
      <c r="C314" s="68"/>
      <c r="D314" s="68"/>
      <c r="E314" s="68"/>
      <c r="F314" s="68"/>
      <c r="G314" s="68"/>
      <c r="H314" s="68"/>
      <c r="I314" s="68"/>
      <c r="J314" s="68"/>
      <c r="K314" s="68"/>
      <c r="L314" s="45"/>
      <c r="M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</row>
  </sheetData>
  <sheetProtection sheet="1" autoFilter="0" formatColumns="0" formatRows="0" objects="1" scenarios="1" spinCount="100000" saltValue="eJGTgWrzVY0Ntz3icB3ZRSiXA7Bjdc2FhzyS3QF+GcdCslm0sHQejtec2IdgnL0Dvrx75XN1CahsW5Vo6opmDA==" hashValue="yIjtqTFecWiXzcOFA20YVYwM+ShCAR4CHT16MsrJNJggQUIO2wGJzfSD4z52Klgah/q1YHhN/B2kGcxb0FMTpA==" algorithmName="SHA-512" password="CC35"/>
  <autoFilter ref="C121:K31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Rozšíření parkovací kapacity pro RZP vozidlo v Ostrově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1840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11. 3. 2025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Zdravotnická záchranná služba Karl.kraje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ROUND((SUM(BE121:BE150)),  2)</f>
        <v>0</v>
      </c>
      <c r="G33" s="39"/>
      <c r="H33" s="39"/>
      <c r="I33" s="156">
        <v>0.20999999999999999</v>
      </c>
      <c r="J33" s="155">
        <f>ROUND(((SUM(BE121:BE150))*I33),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ROUND((SUM(BF121:BF150)),  2)</f>
        <v>0</v>
      </c>
      <c r="G34" s="39"/>
      <c r="H34" s="39"/>
      <c r="I34" s="156">
        <v>0.12</v>
      </c>
      <c r="J34" s="155">
        <f>ROUND(((SUM(BF121:BF150))*I34),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ROUND((SUM(BG121:BG150)),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ROUND((SUM(BH121:BH150)),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ROUND((SUM(BI121:BI150)),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Rozšíření parkovací kapacity pro RZP vozidlo v Ostrově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11. 3. 2025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Zdravotnická záchranná služba Karl.kraje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129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1841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1842</v>
      </c>
      <c r="E99" s="189"/>
      <c r="F99" s="189"/>
      <c r="G99" s="189"/>
      <c r="H99" s="189"/>
      <c r="I99" s="189"/>
      <c r="J99" s="190">
        <f>J134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1843</v>
      </c>
      <c r="E100" s="189"/>
      <c r="F100" s="189"/>
      <c r="G100" s="189"/>
      <c r="H100" s="189"/>
      <c r="I100" s="189"/>
      <c r="J100" s="190">
        <f>J141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1844</v>
      </c>
      <c r="E101" s="183"/>
      <c r="F101" s="183"/>
      <c r="G101" s="183"/>
      <c r="H101" s="183"/>
      <c r="I101" s="183"/>
      <c r="J101" s="184">
        <f>J148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143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Rozšíření parkovací kapacity pro RZP vozidlo v Ostrově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99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03 - Vytápění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19</v>
      </c>
      <c r="D115" s="41"/>
      <c r="E115" s="41"/>
      <c r="F115" s="28" t="str">
        <f>F12</f>
        <v xml:space="preserve"> </v>
      </c>
      <c r="G115" s="41"/>
      <c r="H115" s="41"/>
      <c r="I115" s="33" t="s">
        <v>21</v>
      </c>
      <c r="J115" s="80" t="str">
        <f>IF(J12="","",J12)</f>
        <v>11. 3. 2025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23</v>
      </c>
      <c r="D117" s="41"/>
      <c r="E117" s="41"/>
      <c r="F117" s="28" t="str">
        <f>E15</f>
        <v>Zdravotnická záchranná služba Karl.kraje</v>
      </c>
      <c r="G117" s="41"/>
      <c r="H117" s="41"/>
      <c r="I117" s="33" t="s">
        <v>29</v>
      </c>
      <c r="J117" s="37" t="str">
        <f>E21</f>
        <v>DPT s.r.o.Ostrov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27</v>
      </c>
      <c r="D118" s="41"/>
      <c r="E118" s="41"/>
      <c r="F118" s="28" t="str">
        <f>IF(E18="","",E18)</f>
        <v>Vyplň údaj</v>
      </c>
      <c r="G118" s="41"/>
      <c r="H118" s="41"/>
      <c r="I118" s="33" t="s">
        <v>32</v>
      </c>
      <c r="J118" s="37" t="str">
        <f>E24</f>
        <v>Neubauerová Soňa, SK-Projekt Ostrov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144</v>
      </c>
      <c r="D120" s="195" t="s">
        <v>60</v>
      </c>
      <c r="E120" s="195" t="s">
        <v>56</v>
      </c>
      <c r="F120" s="195" t="s">
        <v>57</v>
      </c>
      <c r="G120" s="195" t="s">
        <v>145</v>
      </c>
      <c r="H120" s="195" t="s">
        <v>146</v>
      </c>
      <c r="I120" s="195" t="s">
        <v>147</v>
      </c>
      <c r="J120" s="196" t="s">
        <v>103</v>
      </c>
      <c r="K120" s="197" t="s">
        <v>148</v>
      </c>
      <c r="L120" s="198"/>
      <c r="M120" s="101" t="s">
        <v>1</v>
      </c>
      <c r="N120" s="102" t="s">
        <v>39</v>
      </c>
      <c r="O120" s="102" t="s">
        <v>149</v>
      </c>
      <c r="P120" s="102" t="s">
        <v>150</v>
      </c>
      <c r="Q120" s="102" t="s">
        <v>151</v>
      </c>
      <c r="R120" s="102" t="s">
        <v>152</v>
      </c>
      <c r="S120" s="102" t="s">
        <v>153</v>
      </c>
      <c r="T120" s="103" t="s">
        <v>154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155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P122+P148</f>
        <v>0</v>
      </c>
      <c r="Q121" s="105"/>
      <c r="R121" s="201">
        <f>R122+R148</f>
        <v>0.15869999999999998</v>
      </c>
      <c r="S121" s="105"/>
      <c r="T121" s="202">
        <f>T122+T148</f>
        <v>0.05076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74</v>
      </c>
      <c r="AU121" s="18" t="s">
        <v>105</v>
      </c>
      <c r="BK121" s="203">
        <f>BK122+BK148</f>
        <v>0</v>
      </c>
    </row>
    <row r="122" s="12" customFormat="1" ht="25.92" customHeight="1">
      <c r="A122" s="12"/>
      <c r="B122" s="204"/>
      <c r="C122" s="205"/>
      <c r="D122" s="206" t="s">
        <v>74</v>
      </c>
      <c r="E122" s="207" t="s">
        <v>864</v>
      </c>
      <c r="F122" s="207" t="s">
        <v>865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P123+P134+P141</f>
        <v>0</v>
      </c>
      <c r="Q122" s="212"/>
      <c r="R122" s="213">
        <f>R123+R134+R141</f>
        <v>0.15869999999999998</v>
      </c>
      <c r="S122" s="212"/>
      <c r="T122" s="214">
        <f>T123+T134+T141</f>
        <v>0.05076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75</v>
      </c>
      <c r="AY122" s="215" t="s">
        <v>158</v>
      </c>
      <c r="BK122" s="217">
        <f>BK123+BK134+BK141</f>
        <v>0</v>
      </c>
    </row>
    <row r="123" s="12" customFormat="1" ht="22.8" customHeight="1">
      <c r="A123" s="12"/>
      <c r="B123" s="204"/>
      <c r="C123" s="205"/>
      <c r="D123" s="206" t="s">
        <v>74</v>
      </c>
      <c r="E123" s="218" t="s">
        <v>1845</v>
      </c>
      <c r="F123" s="218" t="s">
        <v>1846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SUM(P124:P133)</f>
        <v>0</v>
      </c>
      <c r="Q123" s="212"/>
      <c r="R123" s="213">
        <f>SUM(R124:R133)</f>
        <v>0.023519999999999999</v>
      </c>
      <c r="S123" s="212"/>
      <c r="T123" s="214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85</v>
      </c>
      <c r="AT123" s="216" t="s">
        <v>74</v>
      </c>
      <c r="AU123" s="216" t="s">
        <v>83</v>
      </c>
      <c r="AY123" s="215" t="s">
        <v>158</v>
      </c>
      <c r="BK123" s="217">
        <f>SUM(BK124:BK133)</f>
        <v>0</v>
      </c>
    </row>
    <row r="124" s="2" customFormat="1" ht="16.5" customHeight="1">
      <c r="A124" s="39"/>
      <c r="B124" s="40"/>
      <c r="C124" s="220" t="s">
        <v>83</v>
      </c>
      <c r="D124" s="220" t="s">
        <v>160</v>
      </c>
      <c r="E124" s="221" t="s">
        <v>1847</v>
      </c>
      <c r="F124" s="222" t="s">
        <v>1848</v>
      </c>
      <c r="G124" s="223" t="s">
        <v>357</v>
      </c>
      <c r="H124" s="224">
        <v>2</v>
      </c>
      <c r="I124" s="225"/>
      <c r="J124" s="224">
        <f>ROUND(I124*H124,2)</f>
        <v>0</v>
      </c>
      <c r="K124" s="226"/>
      <c r="L124" s="45"/>
      <c r="M124" s="227" t="s">
        <v>1</v>
      </c>
      <c r="N124" s="228" t="s">
        <v>40</v>
      </c>
      <c r="O124" s="92"/>
      <c r="P124" s="229">
        <f>O124*H124</f>
        <v>0</v>
      </c>
      <c r="Q124" s="229">
        <v>0.00029999999999999997</v>
      </c>
      <c r="R124" s="229">
        <f>Q124*H124</f>
        <v>0.00059999999999999995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248</v>
      </c>
      <c r="AT124" s="231" t="s">
        <v>160</v>
      </c>
      <c r="AU124" s="231" t="s">
        <v>85</v>
      </c>
      <c r="AY124" s="18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248</v>
      </c>
      <c r="BM124" s="231" t="s">
        <v>1849</v>
      </c>
    </row>
    <row r="125" s="2" customFormat="1" ht="21.75" customHeight="1">
      <c r="A125" s="39"/>
      <c r="B125" s="40"/>
      <c r="C125" s="220" t="s">
        <v>85</v>
      </c>
      <c r="D125" s="220" t="s">
        <v>160</v>
      </c>
      <c r="E125" s="221" t="s">
        <v>1850</v>
      </c>
      <c r="F125" s="222" t="s">
        <v>1851</v>
      </c>
      <c r="G125" s="223" t="s">
        <v>274</v>
      </c>
      <c r="H125" s="224">
        <v>12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0.00017000000000000001</v>
      </c>
      <c r="R125" s="229">
        <f>Q125*H125</f>
        <v>0.0020400000000000001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248</v>
      </c>
      <c r="AT125" s="231" t="s">
        <v>160</v>
      </c>
      <c r="AU125" s="231" t="s">
        <v>85</v>
      </c>
      <c r="AY125" s="18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248</v>
      </c>
      <c r="BM125" s="231" t="s">
        <v>1852</v>
      </c>
    </row>
    <row r="126" s="2" customFormat="1" ht="21.75" customHeight="1">
      <c r="A126" s="39"/>
      <c r="B126" s="40"/>
      <c r="C126" s="220" t="s">
        <v>177</v>
      </c>
      <c r="D126" s="220" t="s">
        <v>160</v>
      </c>
      <c r="E126" s="221" t="s">
        <v>1853</v>
      </c>
      <c r="F126" s="222" t="s">
        <v>1854</v>
      </c>
      <c r="G126" s="223" t="s">
        <v>274</v>
      </c>
      <c r="H126" s="224">
        <v>30</v>
      </c>
      <c r="I126" s="225"/>
      <c r="J126" s="224">
        <f>ROUND(I126*H126,2)</f>
        <v>0</v>
      </c>
      <c r="K126" s="226"/>
      <c r="L126" s="45"/>
      <c r="M126" s="227" t="s">
        <v>1</v>
      </c>
      <c r="N126" s="228" t="s">
        <v>40</v>
      </c>
      <c r="O126" s="92"/>
      <c r="P126" s="229">
        <f>O126*H126</f>
        <v>0</v>
      </c>
      <c r="Q126" s="229">
        <v>0.00022000000000000001</v>
      </c>
      <c r="R126" s="229">
        <f>Q126*H126</f>
        <v>0.0066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248</v>
      </c>
      <c r="AT126" s="231" t="s">
        <v>160</v>
      </c>
      <c r="AU126" s="231" t="s">
        <v>85</v>
      </c>
      <c r="AY126" s="18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248</v>
      </c>
      <c r="BM126" s="231" t="s">
        <v>1855</v>
      </c>
    </row>
    <row r="127" s="2" customFormat="1" ht="16.5" customHeight="1">
      <c r="A127" s="39"/>
      <c r="B127" s="40"/>
      <c r="C127" s="220" t="s">
        <v>164</v>
      </c>
      <c r="D127" s="220" t="s">
        <v>160</v>
      </c>
      <c r="E127" s="221" t="s">
        <v>1856</v>
      </c>
      <c r="F127" s="222" t="s">
        <v>1857</v>
      </c>
      <c r="G127" s="223" t="s">
        <v>274</v>
      </c>
      <c r="H127" s="224">
        <v>42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248</v>
      </c>
      <c r="AT127" s="231" t="s">
        <v>160</v>
      </c>
      <c r="AU127" s="231" t="s">
        <v>85</v>
      </c>
      <c r="AY127" s="18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248</v>
      </c>
      <c r="BM127" s="231" t="s">
        <v>1858</v>
      </c>
    </row>
    <row r="128" s="14" customFormat="1">
      <c r="A128" s="14"/>
      <c r="B128" s="244"/>
      <c r="C128" s="245"/>
      <c r="D128" s="235" t="s">
        <v>170</v>
      </c>
      <c r="E128" s="246" t="s">
        <v>1</v>
      </c>
      <c r="F128" s="247" t="s">
        <v>1859</v>
      </c>
      <c r="G128" s="245"/>
      <c r="H128" s="248">
        <v>42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170</v>
      </c>
      <c r="AU128" s="254" t="s">
        <v>85</v>
      </c>
      <c r="AV128" s="14" t="s">
        <v>85</v>
      </c>
      <c r="AW128" s="14" t="s">
        <v>31</v>
      </c>
      <c r="AX128" s="14" t="s">
        <v>75</v>
      </c>
      <c r="AY128" s="254" t="s">
        <v>158</v>
      </c>
    </row>
    <row r="129" s="15" customFormat="1">
      <c r="A129" s="15"/>
      <c r="B129" s="255"/>
      <c r="C129" s="256"/>
      <c r="D129" s="235" t="s">
        <v>170</v>
      </c>
      <c r="E129" s="257" t="s">
        <v>1</v>
      </c>
      <c r="F129" s="258" t="s">
        <v>176</v>
      </c>
      <c r="G129" s="256"/>
      <c r="H129" s="259">
        <v>42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170</v>
      </c>
      <c r="AU129" s="265" t="s">
        <v>85</v>
      </c>
      <c r="AV129" s="15" t="s">
        <v>164</v>
      </c>
      <c r="AW129" s="15" t="s">
        <v>31</v>
      </c>
      <c r="AX129" s="15" t="s">
        <v>83</v>
      </c>
      <c r="AY129" s="265" t="s">
        <v>158</v>
      </c>
    </row>
    <row r="130" s="2" customFormat="1" ht="33" customHeight="1">
      <c r="A130" s="39"/>
      <c r="B130" s="40"/>
      <c r="C130" s="220" t="s">
        <v>188</v>
      </c>
      <c r="D130" s="220" t="s">
        <v>160</v>
      </c>
      <c r="E130" s="221" t="s">
        <v>1860</v>
      </c>
      <c r="F130" s="222" t="s">
        <v>1861</v>
      </c>
      <c r="G130" s="223" t="s">
        <v>274</v>
      </c>
      <c r="H130" s="224">
        <v>42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0.00034000000000000002</v>
      </c>
      <c r="R130" s="229">
        <f>Q130*H130</f>
        <v>0.014280000000000001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248</v>
      </c>
      <c r="AT130" s="231" t="s">
        <v>160</v>
      </c>
      <c r="AU130" s="231" t="s">
        <v>85</v>
      </c>
      <c r="AY130" s="18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248</v>
      </c>
      <c r="BM130" s="231" t="s">
        <v>1862</v>
      </c>
    </row>
    <row r="131" s="14" customFormat="1">
      <c r="A131" s="14"/>
      <c r="B131" s="244"/>
      <c r="C131" s="245"/>
      <c r="D131" s="235" t="s">
        <v>170</v>
      </c>
      <c r="E131" s="246" t="s">
        <v>1</v>
      </c>
      <c r="F131" s="247" t="s">
        <v>1859</v>
      </c>
      <c r="G131" s="245"/>
      <c r="H131" s="248">
        <v>42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170</v>
      </c>
      <c r="AU131" s="254" t="s">
        <v>85</v>
      </c>
      <c r="AV131" s="14" t="s">
        <v>85</v>
      </c>
      <c r="AW131" s="14" t="s">
        <v>31</v>
      </c>
      <c r="AX131" s="14" t="s">
        <v>75</v>
      </c>
      <c r="AY131" s="254" t="s">
        <v>158</v>
      </c>
    </row>
    <row r="132" s="15" customFormat="1">
      <c r="A132" s="15"/>
      <c r="B132" s="255"/>
      <c r="C132" s="256"/>
      <c r="D132" s="235" t="s">
        <v>170</v>
      </c>
      <c r="E132" s="257" t="s">
        <v>1</v>
      </c>
      <c r="F132" s="258" t="s">
        <v>176</v>
      </c>
      <c r="G132" s="256"/>
      <c r="H132" s="259">
        <v>42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170</v>
      </c>
      <c r="AU132" s="265" t="s">
        <v>85</v>
      </c>
      <c r="AV132" s="15" t="s">
        <v>164</v>
      </c>
      <c r="AW132" s="15" t="s">
        <v>31</v>
      </c>
      <c r="AX132" s="15" t="s">
        <v>83</v>
      </c>
      <c r="AY132" s="265" t="s">
        <v>158</v>
      </c>
    </row>
    <row r="133" s="2" customFormat="1" ht="24.15" customHeight="1">
      <c r="A133" s="39"/>
      <c r="B133" s="40"/>
      <c r="C133" s="220" t="s">
        <v>194</v>
      </c>
      <c r="D133" s="220" t="s">
        <v>160</v>
      </c>
      <c r="E133" s="221" t="s">
        <v>1863</v>
      </c>
      <c r="F133" s="222" t="s">
        <v>1864</v>
      </c>
      <c r="G133" s="223" t="s">
        <v>220</v>
      </c>
      <c r="H133" s="224">
        <v>0.02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248</v>
      </c>
      <c r="AT133" s="231" t="s">
        <v>160</v>
      </c>
      <c r="AU133" s="231" t="s">
        <v>85</v>
      </c>
      <c r="AY133" s="18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248</v>
      </c>
      <c r="BM133" s="231" t="s">
        <v>1865</v>
      </c>
    </row>
    <row r="134" s="12" customFormat="1" ht="22.8" customHeight="1">
      <c r="A134" s="12"/>
      <c r="B134" s="204"/>
      <c r="C134" s="205"/>
      <c r="D134" s="206" t="s">
        <v>74</v>
      </c>
      <c r="E134" s="218" t="s">
        <v>1866</v>
      </c>
      <c r="F134" s="218" t="s">
        <v>1867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SUM(P135:P140)</f>
        <v>0</v>
      </c>
      <c r="Q134" s="212"/>
      <c r="R134" s="213">
        <f>SUM(R135:R140)</f>
        <v>0.0012600000000000001</v>
      </c>
      <c r="S134" s="212"/>
      <c r="T134" s="214">
        <f>SUM(T135:T140)</f>
        <v>0.00089999999999999998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85</v>
      </c>
      <c r="AT134" s="216" t="s">
        <v>74</v>
      </c>
      <c r="AU134" s="216" t="s">
        <v>83</v>
      </c>
      <c r="AY134" s="215" t="s">
        <v>158</v>
      </c>
      <c r="BK134" s="217">
        <f>SUM(BK135:BK140)</f>
        <v>0</v>
      </c>
    </row>
    <row r="135" s="2" customFormat="1" ht="24.15" customHeight="1">
      <c r="A135" s="39"/>
      <c r="B135" s="40"/>
      <c r="C135" s="220" t="s">
        <v>199</v>
      </c>
      <c r="D135" s="220" t="s">
        <v>160</v>
      </c>
      <c r="E135" s="221" t="s">
        <v>1868</v>
      </c>
      <c r="F135" s="222" t="s">
        <v>1869</v>
      </c>
      <c r="G135" s="223" t="s">
        <v>357</v>
      </c>
      <c r="H135" s="224">
        <v>2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9.0000000000000006E-05</v>
      </c>
      <c r="R135" s="229">
        <f>Q135*H135</f>
        <v>0.00018000000000000001</v>
      </c>
      <c r="S135" s="229">
        <v>0.00044999999999999999</v>
      </c>
      <c r="T135" s="230">
        <f>S135*H135</f>
        <v>0.00089999999999999998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248</v>
      </c>
      <c r="AT135" s="231" t="s">
        <v>160</v>
      </c>
      <c r="AU135" s="231" t="s">
        <v>85</v>
      </c>
      <c r="AY135" s="18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248</v>
      </c>
      <c r="BM135" s="231" t="s">
        <v>1870</v>
      </c>
    </row>
    <row r="136" s="2" customFormat="1" ht="16.5" customHeight="1">
      <c r="A136" s="39"/>
      <c r="B136" s="40"/>
      <c r="C136" s="220" t="s">
        <v>203</v>
      </c>
      <c r="D136" s="220" t="s">
        <v>160</v>
      </c>
      <c r="E136" s="221" t="s">
        <v>1871</v>
      </c>
      <c r="F136" s="222" t="s">
        <v>1872</v>
      </c>
      <c r="G136" s="223" t="s">
        <v>357</v>
      </c>
      <c r="H136" s="224">
        <v>2</v>
      </c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8.0000000000000007E-05</v>
      </c>
      <c r="R136" s="229">
        <f>Q136*H136</f>
        <v>0.00016000000000000001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248</v>
      </c>
      <c r="AT136" s="231" t="s">
        <v>160</v>
      </c>
      <c r="AU136" s="231" t="s">
        <v>85</v>
      </c>
      <c r="AY136" s="18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248</v>
      </c>
      <c r="BM136" s="231" t="s">
        <v>1873</v>
      </c>
    </row>
    <row r="137" s="2" customFormat="1" ht="24.15" customHeight="1">
      <c r="A137" s="39"/>
      <c r="B137" s="40"/>
      <c r="C137" s="220" t="s">
        <v>207</v>
      </c>
      <c r="D137" s="220" t="s">
        <v>160</v>
      </c>
      <c r="E137" s="221" t="s">
        <v>1874</v>
      </c>
      <c r="F137" s="222" t="s">
        <v>1875</v>
      </c>
      <c r="G137" s="223" t="s">
        <v>357</v>
      </c>
      <c r="H137" s="224">
        <v>1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0.00013999999999999999</v>
      </c>
      <c r="R137" s="229">
        <f>Q137*H137</f>
        <v>0.00013999999999999999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248</v>
      </c>
      <c r="AT137" s="231" t="s">
        <v>160</v>
      </c>
      <c r="AU137" s="231" t="s">
        <v>85</v>
      </c>
      <c r="AY137" s="18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248</v>
      </c>
      <c r="BM137" s="231" t="s">
        <v>1876</v>
      </c>
    </row>
    <row r="138" s="2" customFormat="1" ht="24.15" customHeight="1">
      <c r="A138" s="39"/>
      <c r="B138" s="40"/>
      <c r="C138" s="220" t="s">
        <v>213</v>
      </c>
      <c r="D138" s="220" t="s">
        <v>160</v>
      </c>
      <c r="E138" s="221" t="s">
        <v>1877</v>
      </c>
      <c r="F138" s="222" t="s">
        <v>1878</v>
      </c>
      <c r="G138" s="223" t="s">
        <v>357</v>
      </c>
      <c r="H138" s="224">
        <v>1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0.00024000000000000001</v>
      </c>
      <c r="R138" s="229">
        <f>Q138*H138</f>
        <v>0.00024000000000000001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248</v>
      </c>
      <c r="AT138" s="231" t="s">
        <v>160</v>
      </c>
      <c r="AU138" s="231" t="s">
        <v>85</v>
      </c>
      <c r="AY138" s="18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248</v>
      </c>
      <c r="BM138" s="231" t="s">
        <v>1879</v>
      </c>
    </row>
    <row r="139" s="2" customFormat="1" ht="24.15" customHeight="1">
      <c r="A139" s="39"/>
      <c r="B139" s="40"/>
      <c r="C139" s="220" t="s">
        <v>217</v>
      </c>
      <c r="D139" s="220" t="s">
        <v>160</v>
      </c>
      <c r="E139" s="221" t="s">
        <v>1880</v>
      </c>
      <c r="F139" s="222" t="s">
        <v>1881</v>
      </c>
      <c r="G139" s="223" t="s">
        <v>357</v>
      </c>
      <c r="H139" s="224">
        <v>2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0.00027</v>
      </c>
      <c r="R139" s="229">
        <f>Q139*H139</f>
        <v>0.00054000000000000001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248</v>
      </c>
      <c r="AT139" s="231" t="s">
        <v>160</v>
      </c>
      <c r="AU139" s="231" t="s">
        <v>85</v>
      </c>
      <c r="AY139" s="18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248</v>
      </c>
      <c r="BM139" s="231" t="s">
        <v>1882</v>
      </c>
    </row>
    <row r="140" s="2" customFormat="1" ht="21.75" customHeight="1">
      <c r="A140" s="39"/>
      <c r="B140" s="40"/>
      <c r="C140" s="220" t="s">
        <v>8</v>
      </c>
      <c r="D140" s="220" t="s">
        <v>160</v>
      </c>
      <c r="E140" s="221" t="s">
        <v>1883</v>
      </c>
      <c r="F140" s="222" t="s">
        <v>1884</v>
      </c>
      <c r="G140" s="223" t="s">
        <v>220</v>
      </c>
      <c r="H140" s="224">
        <v>0.01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248</v>
      </c>
      <c r="AT140" s="231" t="s">
        <v>160</v>
      </c>
      <c r="AU140" s="231" t="s">
        <v>85</v>
      </c>
      <c r="AY140" s="18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248</v>
      </c>
      <c r="BM140" s="231" t="s">
        <v>1885</v>
      </c>
    </row>
    <row r="141" s="12" customFormat="1" ht="22.8" customHeight="1">
      <c r="A141" s="12"/>
      <c r="B141" s="204"/>
      <c r="C141" s="205"/>
      <c r="D141" s="206" t="s">
        <v>74</v>
      </c>
      <c r="E141" s="218" t="s">
        <v>1886</v>
      </c>
      <c r="F141" s="218" t="s">
        <v>1887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SUM(P142:P147)</f>
        <v>0</v>
      </c>
      <c r="Q141" s="212"/>
      <c r="R141" s="213">
        <f>SUM(R142:R147)</f>
        <v>0.13391999999999998</v>
      </c>
      <c r="S141" s="212"/>
      <c r="T141" s="214">
        <f>SUM(T142:T147)</f>
        <v>0.049860000000000002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85</v>
      </c>
      <c r="AT141" s="216" t="s">
        <v>74</v>
      </c>
      <c r="AU141" s="216" t="s">
        <v>83</v>
      </c>
      <c r="AY141" s="215" t="s">
        <v>158</v>
      </c>
      <c r="BK141" s="217">
        <f>SUM(BK142:BK147)</f>
        <v>0</v>
      </c>
    </row>
    <row r="142" s="2" customFormat="1" ht="24.15" customHeight="1">
      <c r="A142" s="39"/>
      <c r="B142" s="40"/>
      <c r="C142" s="220" t="s">
        <v>229</v>
      </c>
      <c r="D142" s="220" t="s">
        <v>160</v>
      </c>
      <c r="E142" s="221" t="s">
        <v>1888</v>
      </c>
      <c r="F142" s="222" t="s">
        <v>1889</v>
      </c>
      <c r="G142" s="223" t="s">
        <v>357</v>
      </c>
      <c r="H142" s="224">
        <v>2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8.0000000000000007E-05</v>
      </c>
      <c r="R142" s="229">
        <f>Q142*H142</f>
        <v>0.00016000000000000001</v>
      </c>
      <c r="S142" s="229">
        <v>0.024930000000000001</v>
      </c>
      <c r="T142" s="230">
        <f>S142*H142</f>
        <v>0.049860000000000002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248</v>
      </c>
      <c r="AT142" s="231" t="s">
        <v>160</v>
      </c>
      <c r="AU142" s="231" t="s">
        <v>85</v>
      </c>
      <c r="AY142" s="18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248</v>
      </c>
      <c r="BM142" s="231" t="s">
        <v>1890</v>
      </c>
    </row>
    <row r="143" s="2" customFormat="1" ht="37.8" customHeight="1">
      <c r="A143" s="39"/>
      <c r="B143" s="40"/>
      <c r="C143" s="220" t="s">
        <v>235</v>
      </c>
      <c r="D143" s="220" t="s">
        <v>160</v>
      </c>
      <c r="E143" s="221" t="s">
        <v>1891</v>
      </c>
      <c r="F143" s="222" t="s">
        <v>1892</v>
      </c>
      <c r="G143" s="223" t="s">
        <v>357</v>
      </c>
      <c r="H143" s="224">
        <v>2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0.066879999999999995</v>
      </c>
      <c r="R143" s="229">
        <f>Q143*H143</f>
        <v>0.13375999999999999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248</v>
      </c>
      <c r="AT143" s="231" t="s">
        <v>160</v>
      </c>
      <c r="AU143" s="231" t="s">
        <v>85</v>
      </c>
      <c r="AY143" s="18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248</v>
      </c>
      <c r="BM143" s="231" t="s">
        <v>1893</v>
      </c>
    </row>
    <row r="144" s="2" customFormat="1" ht="24.15" customHeight="1">
      <c r="A144" s="39"/>
      <c r="B144" s="40"/>
      <c r="C144" s="220" t="s">
        <v>242</v>
      </c>
      <c r="D144" s="220" t="s">
        <v>160</v>
      </c>
      <c r="E144" s="221" t="s">
        <v>1894</v>
      </c>
      <c r="F144" s="222" t="s">
        <v>1895</v>
      </c>
      <c r="G144" s="223" t="s">
        <v>357</v>
      </c>
      <c r="H144" s="224">
        <v>2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248</v>
      </c>
      <c r="AT144" s="231" t="s">
        <v>160</v>
      </c>
      <c r="AU144" s="231" t="s">
        <v>85</v>
      </c>
      <c r="AY144" s="18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248</v>
      </c>
      <c r="BM144" s="231" t="s">
        <v>1896</v>
      </c>
    </row>
    <row r="145" s="2" customFormat="1" ht="21.75" customHeight="1">
      <c r="A145" s="39"/>
      <c r="B145" s="40"/>
      <c r="C145" s="220" t="s">
        <v>248</v>
      </c>
      <c r="D145" s="220" t="s">
        <v>160</v>
      </c>
      <c r="E145" s="221" t="s">
        <v>1897</v>
      </c>
      <c r="F145" s="222" t="s">
        <v>1898</v>
      </c>
      <c r="G145" s="223" t="s">
        <v>163</v>
      </c>
      <c r="H145" s="224">
        <v>1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248</v>
      </c>
      <c r="AT145" s="231" t="s">
        <v>160</v>
      </c>
      <c r="AU145" s="231" t="s">
        <v>85</v>
      </c>
      <c r="AY145" s="18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248</v>
      </c>
      <c r="BM145" s="231" t="s">
        <v>1899</v>
      </c>
    </row>
    <row r="146" s="2" customFormat="1" ht="16.5" customHeight="1">
      <c r="A146" s="39"/>
      <c r="B146" s="40"/>
      <c r="C146" s="220" t="s">
        <v>252</v>
      </c>
      <c r="D146" s="220" t="s">
        <v>160</v>
      </c>
      <c r="E146" s="221" t="s">
        <v>1900</v>
      </c>
      <c r="F146" s="222" t="s">
        <v>1901</v>
      </c>
      <c r="G146" s="223" t="s">
        <v>163</v>
      </c>
      <c r="H146" s="224">
        <v>1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248</v>
      </c>
      <c r="AT146" s="231" t="s">
        <v>160</v>
      </c>
      <c r="AU146" s="231" t="s">
        <v>85</v>
      </c>
      <c r="AY146" s="18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248</v>
      </c>
      <c r="BM146" s="231" t="s">
        <v>1902</v>
      </c>
    </row>
    <row r="147" s="2" customFormat="1" ht="24.15" customHeight="1">
      <c r="A147" s="39"/>
      <c r="B147" s="40"/>
      <c r="C147" s="220" t="s">
        <v>259</v>
      </c>
      <c r="D147" s="220" t="s">
        <v>160</v>
      </c>
      <c r="E147" s="221" t="s">
        <v>1903</v>
      </c>
      <c r="F147" s="222" t="s">
        <v>1904</v>
      </c>
      <c r="G147" s="223" t="s">
        <v>220</v>
      </c>
      <c r="H147" s="224">
        <v>0.13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248</v>
      </c>
      <c r="AT147" s="231" t="s">
        <v>160</v>
      </c>
      <c r="AU147" s="231" t="s">
        <v>85</v>
      </c>
      <c r="AY147" s="18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248</v>
      </c>
      <c r="BM147" s="231" t="s">
        <v>1905</v>
      </c>
    </row>
    <row r="148" s="12" customFormat="1" ht="25.92" customHeight="1">
      <c r="A148" s="12"/>
      <c r="B148" s="204"/>
      <c r="C148" s="205"/>
      <c r="D148" s="206" t="s">
        <v>74</v>
      </c>
      <c r="E148" s="207" t="s">
        <v>1906</v>
      </c>
      <c r="F148" s="207" t="s">
        <v>1907</v>
      </c>
      <c r="G148" s="205"/>
      <c r="H148" s="205"/>
      <c r="I148" s="208"/>
      <c r="J148" s="209">
        <f>BK148</f>
        <v>0</v>
      </c>
      <c r="K148" s="205"/>
      <c r="L148" s="210"/>
      <c r="M148" s="211"/>
      <c r="N148" s="212"/>
      <c r="O148" s="212"/>
      <c r="P148" s="213">
        <f>SUM(P149:P150)</f>
        <v>0</v>
      </c>
      <c r="Q148" s="212"/>
      <c r="R148" s="213">
        <f>SUM(R149:R150)</f>
        <v>0</v>
      </c>
      <c r="S148" s="212"/>
      <c r="T148" s="214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164</v>
      </c>
      <c r="AT148" s="216" t="s">
        <v>74</v>
      </c>
      <c r="AU148" s="216" t="s">
        <v>75</v>
      </c>
      <c r="AY148" s="215" t="s">
        <v>158</v>
      </c>
      <c r="BK148" s="217">
        <f>SUM(BK149:BK150)</f>
        <v>0</v>
      </c>
    </row>
    <row r="149" s="2" customFormat="1" ht="24.15" customHeight="1">
      <c r="A149" s="39"/>
      <c r="B149" s="40"/>
      <c r="C149" s="220" t="s">
        <v>267</v>
      </c>
      <c r="D149" s="220" t="s">
        <v>160</v>
      </c>
      <c r="E149" s="221" t="s">
        <v>1908</v>
      </c>
      <c r="F149" s="222" t="s">
        <v>1909</v>
      </c>
      <c r="G149" s="223" t="s">
        <v>163</v>
      </c>
      <c r="H149" s="224">
        <v>1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1910</v>
      </c>
      <c r="AT149" s="231" t="s">
        <v>160</v>
      </c>
      <c r="AU149" s="231" t="s">
        <v>83</v>
      </c>
      <c r="AY149" s="18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1910</v>
      </c>
      <c r="BM149" s="231" t="s">
        <v>1911</v>
      </c>
    </row>
    <row r="150" s="2" customFormat="1" ht="16.5" customHeight="1">
      <c r="A150" s="39"/>
      <c r="B150" s="40"/>
      <c r="C150" s="220" t="s">
        <v>271</v>
      </c>
      <c r="D150" s="220" t="s">
        <v>160</v>
      </c>
      <c r="E150" s="221" t="s">
        <v>1912</v>
      </c>
      <c r="F150" s="222" t="s">
        <v>1913</v>
      </c>
      <c r="G150" s="223" t="s">
        <v>163</v>
      </c>
      <c r="H150" s="224">
        <v>1</v>
      </c>
      <c r="I150" s="225"/>
      <c r="J150" s="224">
        <f>ROUND(I150*H150,2)</f>
        <v>0</v>
      </c>
      <c r="K150" s="226"/>
      <c r="L150" s="45"/>
      <c r="M150" s="294" t="s">
        <v>1</v>
      </c>
      <c r="N150" s="295" t="s">
        <v>40</v>
      </c>
      <c r="O150" s="296"/>
      <c r="P150" s="297">
        <f>O150*H150</f>
        <v>0</v>
      </c>
      <c r="Q150" s="297">
        <v>0</v>
      </c>
      <c r="R150" s="297">
        <f>Q150*H150</f>
        <v>0</v>
      </c>
      <c r="S150" s="297">
        <v>0</v>
      </c>
      <c r="T150" s="29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1910</v>
      </c>
      <c r="AT150" s="231" t="s">
        <v>160</v>
      </c>
      <c r="AU150" s="231" t="s">
        <v>83</v>
      </c>
      <c r="AY150" s="18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1910</v>
      </c>
      <c r="BM150" s="231" t="s">
        <v>1914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JzQfa3pr5y1zWTz8ZaUpEIQHGbGA7LCTepeHbrR3lW5NFUNUYsBmmQYccviBomxyRgcHHc63uPZ8m4JHHMOsBw==" hashValue="5FM49VqgajS3KCjNnY1MXjl2wxHNasP0rXuw6bWVzEo7LLIUDYfJQ1FUq0/SH6RORL6XX4Y8/8TttISQZj29MA==" algorithmName="SHA-512" password="CC35"/>
  <autoFilter ref="C120:K15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Rozšíření parkovací kapacity pro RZP vozidlo v Ostrově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1915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11. 3. 2025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Zdravotnická záchranná služba Karl.kraje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ROUND((SUM(BE119:BE148)),  2)</f>
        <v>0</v>
      </c>
      <c r="G33" s="39"/>
      <c r="H33" s="39"/>
      <c r="I33" s="156">
        <v>0.20999999999999999</v>
      </c>
      <c r="J33" s="155">
        <f>ROUND(((SUM(BE119:BE148))*I33),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ROUND((SUM(BF119:BF148)),  2)</f>
        <v>0</v>
      </c>
      <c r="G34" s="39"/>
      <c r="H34" s="39"/>
      <c r="I34" s="156">
        <v>0.12</v>
      </c>
      <c r="J34" s="155">
        <f>ROUND(((SUM(BF119:BF148))*I34),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ROUND((SUM(BG119:BG148)),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ROUND((SUM(BH119:BH148)),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ROUND((SUM(BI119:BI148)),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Rozšíření parkovací kapacity pro RZP vozidlo v Ostrově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11. 3. 2025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Zdravotnická záchranná služba Karl.kraje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129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1916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1844</v>
      </c>
      <c r="E99" s="183"/>
      <c r="F99" s="183"/>
      <c r="G99" s="183"/>
      <c r="H99" s="183"/>
      <c r="I99" s="183"/>
      <c r="J99" s="184">
        <f>J143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143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Rozšíření parkovací kapacity pro RZP vozidlo v Ostrově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99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04 - Vzduchotechnika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 xml:space="preserve"> </v>
      </c>
      <c r="G113" s="41"/>
      <c r="H113" s="41"/>
      <c r="I113" s="33" t="s">
        <v>21</v>
      </c>
      <c r="J113" s="80" t="str">
        <f>IF(J12="","",J12)</f>
        <v>11. 3. 2025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Zdravotnická záchranná služba Karl.kraje</v>
      </c>
      <c r="G115" s="41"/>
      <c r="H115" s="41"/>
      <c r="I115" s="33" t="s">
        <v>29</v>
      </c>
      <c r="J115" s="37" t="str">
        <f>E21</f>
        <v>DPT s.r.o.Ostrov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5.6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Neubauerová Soňa, SK-Projekt Ostrov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144</v>
      </c>
      <c r="D118" s="195" t="s">
        <v>60</v>
      </c>
      <c r="E118" s="195" t="s">
        <v>56</v>
      </c>
      <c r="F118" s="195" t="s">
        <v>57</v>
      </c>
      <c r="G118" s="195" t="s">
        <v>145</v>
      </c>
      <c r="H118" s="195" t="s">
        <v>146</v>
      </c>
      <c r="I118" s="195" t="s">
        <v>147</v>
      </c>
      <c r="J118" s="196" t="s">
        <v>103</v>
      </c>
      <c r="K118" s="197" t="s">
        <v>148</v>
      </c>
      <c r="L118" s="198"/>
      <c r="M118" s="101" t="s">
        <v>1</v>
      </c>
      <c r="N118" s="102" t="s">
        <v>39</v>
      </c>
      <c r="O118" s="102" t="s">
        <v>149</v>
      </c>
      <c r="P118" s="102" t="s">
        <v>150</v>
      </c>
      <c r="Q118" s="102" t="s">
        <v>151</v>
      </c>
      <c r="R118" s="102" t="s">
        <v>152</v>
      </c>
      <c r="S118" s="102" t="s">
        <v>153</v>
      </c>
      <c r="T118" s="103" t="s">
        <v>154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155</v>
      </c>
      <c r="D119" s="41"/>
      <c r="E119" s="41"/>
      <c r="F119" s="41"/>
      <c r="G119" s="41"/>
      <c r="H119" s="41"/>
      <c r="I119" s="41"/>
      <c r="J119" s="199">
        <f>BK119</f>
        <v>0</v>
      </c>
      <c r="K119" s="41"/>
      <c r="L119" s="45"/>
      <c r="M119" s="104"/>
      <c r="N119" s="200"/>
      <c r="O119" s="105"/>
      <c r="P119" s="201">
        <f>P120+P143</f>
        <v>0</v>
      </c>
      <c r="Q119" s="105"/>
      <c r="R119" s="201">
        <f>R120+R143</f>
        <v>0.01634</v>
      </c>
      <c r="S119" s="105"/>
      <c r="T119" s="202">
        <f>T120+T143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74</v>
      </c>
      <c r="AU119" s="18" t="s">
        <v>105</v>
      </c>
      <c r="BK119" s="203">
        <f>BK120+BK143</f>
        <v>0</v>
      </c>
    </row>
    <row r="120" s="12" customFormat="1" ht="25.92" customHeight="1">
      <c r="A120" s="12"/>
      <c r="B120" s="204"/>
      <c r="C120" s="205"/>
      <c r="D120" s="206" t="s">
        <v>74</v>
      </c>
      <c r="E120" s="207" t="s">
        <v>864</v>
      </c>
      <c r="F120" s="207" t="s">
        <v>865</v>
      </c>
      <c r="G120" s="205"/>
      <c r="H120" s="205"/>
      <c r="I120" s="208"/>
      <c r="J120" s="209">
        <f>BK120</f>
        <v>0</v>
      </c>
      <c r="K120" s="205"/>
      <c r="L120" s="210"/>
      <c r="M120" s="211"/>
      <c r="N120" s="212"/>
      <c r="O120" s="212"/>
      <c r="P120" s="213">
        <f>P121</f>
        <v>0</v>
      </c>
      <c r="Q120" s="212"/>
      <c r="R120" s="213">
        <f>R121</f>
        <v>0.01634</v>
      </c>
      <c r="S120" s="212"/>
      <c r="T120" s="21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85</v>
      </c>
      <c r="AT120" s="216" t="s">
        <v>74</v>
      </c>
      <c r="AU120" s="216" t="s">
        <v>75</v>
      </c>
      <c r="AY120" s="215" t="s">
        <v>158</v>
      </c>
      <c r="BK120" s="217">
        <f>BK121</f>
        <v>0</v>
      </c>
    </row>
    <row r="121" s="12" customFormat="1" ht="22.8" customHeight="1">
      <c r="A121" s="12"/>
      <c r="B121" s="204"/>
      <c r="C121" s="205"/>
      <c r="D121" s="206" t="s">
        <v>74</v>
      </c>
      <c r="E121" s="218" t="s">
        <v>1917</v>
      </c>
      <c r="F121" s="218" t="s">
        <v>1918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SUM(P122:P142)</f>
        <v>0</v>
      </c>
      <c r="Q121" s="212"/>
      <c r="R121" s="213">
        <f>SUM(R122:R142)</f>
        <v>0.01634</v>
      </c>
      <c r="S121" s="212"/>
      <c r="T121" s="214">
        <f>SUM(T122:T142)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83</v>
      </c>
      <c r="AY121" s="215" t="s">
        <v>158</v>
      </c>
      <c r="BK121" s="217">
        <f>SUM(BK122:BK142)</f>
        <v>0</v>
      </c>
    </row>
    <row r="122" s="2" customFormat="1" ht="24.15" customHeight="1">
      <c r="A122" s="39"/>
      <c r="B122" s="40"/>
      <c r="C122" s="220" t="s">
        <v>83</v>
      </c>
      <c r="D122" s="220" t="s">
        <v>160</v>
      </c>
      <c r="E122" s="221" t="s">
        <v>1919</v>
      </c>
      <c r="F122" s="222" t="s">
        <v>1920</v>
      </c>
      <c r="G122" s="223" t="s">
        <v>357</v>
      </c>
      <c r="H122" s="224">
        <v>2</v>
      </c>
      <c r="I122" s="225"/>
      <c r="J122" s="224">
        <f>ROUND(I122*H122,2)</f>
        <v>0</v>
      </c>
      <c r="K122" s="226"/>
      <c r="L122" s="45"/>
      <c r="M122" s="227" t="s">
        <v>1</v>
      </c>
      <c r="N122" s="228" t="s">
        <v>40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248</v>
      </c>
      <c r="AT122" s="231" t="s">
        <v>160</v>
      </c>
      <c r="AU122" s="231" t="s">
        <v>85</v>
      </c>
      <c r="AY122" s="18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83</v>
      </c>
      <c r="BK122" s="232">
        <f>ROUND(I122*H122,2)</f>
        <v>0</v>
      </c>
      <c r="BL122" s="18" t="s">
        <v>248</v>
      </c>
      <c r="BM122" s="231" t="s">
        <v>1921</v>
      </c>
    </row>
    <row r="123" s="2" customFormat="1" ht="33" customHeight="1">
      <c r="A123" s="39"/>
      <c r="B123" s="40"/>
      <c r="C123" s="266" t="s">
        <v>85</v>
      </c>
      <c r="D123" s="266" t="s">
        <v>243</v>
      </c>
      <c r="E123" s="267" t="s">
        <v>1922</v>
      </c>
      <c r="F123" s="268" t="s">
        <v>1923</v>
      </c>
      <c r="G123" s="269" t="s">
        <v>357</v>
      </c>
      <c r="H123" s="270">
        <v>2</v>
      </c>
      <c r="I123" s="271"/>
      <c r="J123" s="270">
        <f>ROUND(I123*H123,2)</f>
        <v>0</v>
      </c>
      <c r="K123" s="272"/>
      <c r="L123" s="273"/>
      <c r="M123" s="274" t="s">
        <v>1</v>
      </c>
      <c r="N123" s="275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342</v>
      </c>
      <c r="AT123" s="231" t="s">
        <v>243</v>
      </c>
      <c r="AU123" s="231" t="s">
        <v>85</v>
      </c>
      <c r="AY123" s="18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248</v>
      </c>
      <c r="BM123" s="231" t="s">
        <v>1924</v>
      </c>
    </row>
    <row r="124" s="2" customFormat="1" ht="16.5" customHeight="1">
      <c r="A124" s="39"/>
      <c r="B124" s="40"/>
      <c r="C124" s="266" t="s">
        <v>177</v>
      </c>
      <c r="D124" s="266" t="s">
        <v>243</v>
      </c>
      <c r="E124" s="267" t="s">
        <v>1925</v>
      </c>
      <c r="F124" s="268" t="s">
        <v>1926</v>
      </c>
      <c r="G124" s="269" t="s">
        <v>357</v>
      </c>
      <c r="H124" s="270">
        <v>4</v>
      </c>
      <c r="I124" s="271"/>
      <c r="J124" s="270">
        <f>ROUND(I124*H124,2)</f>
        <v>0</v>
      </c>
      <c r="K124" s="272"/>
      <c r="L124" s="273"/>
      <c r="M124" s="274" t="s">
        <v>1</v>
      </c>
      <c r="N124" s="275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342</v>
      </c>
      <c r="AT124" s="231" t="s">
        <v>243</v>
      </c>
      <c r="AU124" s="231" t="s">
        <v>85</v>
      </c>
      <c r="AY124" s="18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248</v>
      </c>
      <c r="BM124" s="231" t="s">
        <v>1927</v>
      </c>
    </row>
    <row r="125" s="2" customFormat="1" ht="24.15" customHeight="1">
      <c r="A125" s="39"/>
      <c r="B125" s="40"/>
      <c r="C125" s="220" t="s">
        <v>164</v>
      </c>
      <c r="D125" s="220" t="s">
        <v>160</v>
      </c>
      <c r="E125" s="221" t="s">
        <v>1928</v>
      </c>
      <c r="F125" s="222" t="s">
        <v>1929</v>
      </c>
      <c r="G125" s="223" t="s">
        <v>357</v>
      </c>
      <c r="H125" s="224">
        <v>4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248</v>
      </c>
      <c r="AT125" s="231" t="s">
        <v>160</v>
      </c>
      <c r="AU125" s="231" t="s">
        <v>85</v>
      </c>
      <c r="AY125" s="18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248</v>
      </c>
      <c r="BM125" s="231" t="s">
        <v>1930</v>
      </c>
    </row>
    <row r="126" s="2" customFormat="1" ht="16.5" customHeight="1">
      <c r="A126" s="39"/>
      <c r="B126" s="40"/>
      <c r="C126" s="266" t="s">
        <v>188</v>
      </c>
      <c r="D126" s="266" t="s">
        <v>243</v>
      </c>
      <c r="E126" s="267" t="s">
        <v>1931</v>
      </c>
      <c r="F126" s="268" t="s">
        <v>1932</v>
      </c>
      <c r="G126" s="269" t="s">
        <v>357</v>
      </c>
      <c r="H126" s="270">
        <v>4</v>
      </c>
      <c r="I126" s="271"/>
      <c r="J126" s="270">
        <f>ROUND(I126*H126,2)</f>
        <v>0</v>
      </c>
      <c r="K126" s="272"/>
      <c r="L126" s="273"/>
      <c r="M126" s="274" t="s">
        <v>1</v>
      </c>
      <c r="N126" s="275" t="s">
        <v>40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342</v>
      </c>
      <c r="AT126" s="231" t="s">
        <v>243</v>
      </c>
      <c r="AU126" s="231" t="s">
        <v>85</v>
      </c>
      <c r="AY126" s="18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248</v>
      </c>
      <c r="BM126" s="231" t="s">
        <v>1933</v>
      </c>
    </row>
    <row r="127" s="2" customFormat="1" ht="24.15" customHeight="1">
      <c r="A127" s="39"/>
      <c r="B127" s="40"/>
      <c r="C127" s="220" t="s">
        <v>194</v>
      </c>
      <c r="D127" s="220" t="s">
        <v>160</v>
      </c>
      <c r="E127" s="221" t="s">
        <v>1934</v>
      </c>
      <c r="F127" s="222" t="s">
        <v>1935</v>
      </c>
      <c r="G127" s="223" t="s">
        <v>357</v>
      </c>
      <c r="H127" s="224">
        <v>2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248</v>
      </c>
      <c r="AT127" s="231" t="s">
        <v>160</v>
      </c>
      <c r="AU127" s="231" t="s">
        <v>85</v>
      </c>
      <c r="AY127" s="18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248</v>
      </c>
      <c r="BM127" s="231" t="s">
        <v>1936</v>
      </c>
    </row>
    <row r="128" s="2" customFormat="1" ht="24.15" customHeight="1">
      <c r="A128" s="39"/>
      <c r="B128" s="40"/>
      <c r="C128" s="266" t="s">
        <v>199</v>
      </c>
      <c r="D128" s="266" t="s">
        <v>243</v>
      </c>
      <c r="E128" s="267" t="s">
        <v>1937</v>
      </c>
      <c r="F128" s="268" t="s">
        <v>1938</v>
      </c>
      <c r="G128" s="269" t="s">
        <v>357</v>
      </c>
      <c r="H128" s="270">
        <v>2</v>
      </c>
      <c r="I128" s="271"/>
      <c r="J128" s="270">
        <f>ROUND(I128*H128,2)</f>
        <v>0</v>
      </c>
      <c r="K128" s="272"/>
      <c r="L128" s="273"/>
      <c r="M128" s="274" t="s">
        <v>1</v>
      </c>
      <c r="N128" s="275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342</v>
      </c>
      <c r="AT128" s="231" t="s">
        <v>243</v>
      </c>
      <c r="AU128" s="231" t="s">
        <v>85</v>
      </c>
      <c r="AY128" s="18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248</v>
      </c>
      <c r="BM128" s="231" t="s">
        <v>1939</v>
      </c>
    </row>
    <row r="129" s="2" customFormat="1" ht="24.15" customHeight="1">
      <c r="A129" s="39"/>
      <c r="B129" s="40"/>
      <c r="C129" s="220" t="s">
        <v>203</v>
      </c>
      <c r="D129" s="220" t="s">
        <v>160</v>
      </c>
      <c r="E129" s="221" t="s">
        <v>1940</v>
      </c>
      <c r="F129" s="222" t="s">
        <v>1941</v>
      </c>
      <c r="G129" s="223" t="s">
        <v>357</v>
      </c>
      <c r="H129" s="224">
        <v>2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248</v>
      </c>
      <c r="AT129" s="231" t="s">
        <v>160</v>
      </c>
      <c r="AU129" s="231" t="s">
        <v>85</v>
      </c>
      <c r="AY129" s="18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248</v>
      </c>
      <c r="BM129" s="231" t="s">
        <v>1942</v>
      </c>
    </row>
    <row r="130" s="2" customFormat="1" ht="24.15" customHeight="1">
      <c r="A130" s="39"/>
      <c r="B130" s="40"/>
      <c r="C130" s="266" t="s">
        <v>207</v>
      </c>
      <c r="D130" s="266" t="s">
        <v>243</v>
      </c>
      <c r="E130" s="267" t="s">
        <v>1943</v>
      </c>
      <c r="F130" s="268" t="s">
        <v>1944</v>
      </c>
      <c r="G130" s="269" t="s">
        <v>357</v>
      </c>
      <c r="H130" s="270">
        <v>2</v>
      </c>
      <c r="I130" s="271"/>
      <c r="J130" s="270">
        <f>ROUND(I130*H130,2)</f>
        <v>0</v>
      </c>
      <c r="K130" s="272"/>
      <c r="L130" s="273"/>
      <c r="M130" s="274" t="s">
        <v>1</v>
      </c>
      <c r="N130" s="275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342</v>
      </c>
      <c r="AT130" s="231" t="s">
        <v>243</v>
      </c>
      <c r="AU130" s="231" t="s">
        <v>85</v>
      </c>
      <c r="AY130" s="18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248</v>
      </c>
      <c r="BM130" s="231" t="s">
        <v>1945</v>
      </c>
    </row>
    <row r="131" s="2" customFormat="1" ht="24.15" customHeight="1">
      <c r="A131" s="39"/>
      <c r="B131" s="40"/>
      <c r="C131" s="220" t="s">
        <v>213</v>
      </c>
      <c r="D131" s="220" t="s">
        <v>160</v>
      </c>
      <c r="E131" s="221" t="s">
        <v>1946</v>
      </c>
      <c r="F131" s="222" t="s">
        <v>1947</v>
      </c>
      <c r="G131" s="223" t="s">
        <v>357</v>
      </c>
      <c r="H131" s="224">
        <v>2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248</v>
      </c>
      <c r="AT131" s="231" t="s">
        <v>160</v>
      </c>
      <c r="AU131" s="231" t="s">
        <v>85</v>
      </c>
      <c r="AY131" s="18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248</v>
      </c>
      <c r="BM131" s="231" t="s">
        <v>1948</v>
      </c>
    </row>
    <row r="132" s="2" customFormat="1" ht="21.75" customHeight="1">
      <c r="A132" s="39"/>
      <c r="B132" s="40"/>
      <c r="C132" s="266" t="s">
        <v>217</v>
      </c>
      <c r="D132" s="266" t="s">
        <v>243</v>
      </c>
      <c r="E132" s="267" t="s">
        <v>1949</v>
      </c>
      <c r="F132" s="268" t="s">
        <v>1950</v>
      </c>
      <c r="G132" s="269" t="s">
        <v>357</v>
      </c>
      <c r="H132" s="270">
        <v>2</v>
      </c>
      <c r="I132" s="271"/>
      <c r="J132" s="270">
        <f>ROUND(I132*H132,2)</f>
        <v>0</v>
      </c>
      <c r="K132" s="272"/>
      <c r="L132" s="273"/>
      <c r="M132" s="274" t="s">
        <v>1</v>
      </c>
      <c r="N132" s="275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342</v>
      </c>
      <c r="AT132" s="231" t="s">
        <v>243</v>
      </c>
      <c r="AU132" s="231" t="s">
        <v>85</v>
      </c>
      <c r="AY132" s="18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248</v>
      </c>
      <c r="BM132" s="231" t="s">
        <v>1951</v>
      </c>
    </row>
    <row r="133" s="2" customFormat="1" ht="24.15" customHeight="1">
      <c r="A133" s="39"/>
      <c r="B133" s="40"/>
      <c r="C133" s="220" t="s">
        <v>8</v>
      </c>
      <c r="D133" s="220" t="s">
        <v>160</v>
      </c>
      <c r="E133" s="221" t="s">
        <v>1952</v>
      </c>
      <c r="F133" s="222" t="s">
        <v>1953</v>
      </c>
      <c r="G133" s="223" t="s">
        <v>357</v>
      </c>
      <c r="H133" s="224">
        <v>2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248</v>
      </c>
      <c r="AT133" s="231" t="s">
        <v>160</v>
      </c>
      <c r="AU133" s="231" t="s">
        <v>85</v>
      </c>
      <c r="AY133" s="18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248</v>
      </c>
      <c r="BM133" s="231" t="s">
        <v>1954</v>
      </c>
    </row>
    <row r="134" s="2" customFormat="1" ht="49.05" customHeight="1">
      <c r="A134" s="39"/>
      <c r="B134" s="40"/>
      <c r="C134" s="220" t="s">
        <v>229</v>
      </c>
      <c r="D134" s="220" t="s">
        <v>160</v>
      </c>
      <c r="E134" s="221" t="s">
        <v>1955</v>
      </c>
      <c r="F134" s="222" t="s">
        <v>1956</v>
      </c>
      <c r="G134" s="223" t="s">
        <v>357</v>
      </c>
      <c r="H134" s="224">
        <v>2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0.0081700000000000002</v>
      </c>
      <c r="R134" s="229">
        <f>Q134*H134</f>
        <v>0.01634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248</v>
      </c>
      <c r="AT134" s="231" t="s">
        <v>160</v>
      </c>
      <c r="AU134" s="231" t="s">
        <v>85</v>
      </c>
      <c r="AY134" s="18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248</v>
      </c>
      <c r="BM134" s="231" t="s">
        <v>1957</v>
      </c>
    </row>
    <row r="135" s="2" customFormat="1" ht="33" customHeight="1">
      <c r="A135" s="39"/>
      <c r="B135" s="40"/>
      <c r="C135" s="220" t="s">
        <v>235</v>
      </c>
      <c r="D135" s="220" t="s">
        <v>160</v>
      </c>
      <c r="E135" s="221" t="s">
        <v>1958</v>
      </c>
      <c r="F135" s="222" t="s">
        <v>1959</v>
      </c>
      <c r="G135" s="223" t="s">
        <v>274</v>
      </c>
      <c r="H135" s="224">
        <v>1.6000000000000001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248</v>
      </c>
      <c r="AT135" s="231" t="s">
        <v>160</v>
      </c>
      <c r="AU135" s="231" t="s">
        <v>85</v>
      </c>
      <c r="AY135" s="18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248</v>
      </c>
      <c r="BM135" s="231" t="s">
        <v>1960</v>
      </c>
    </row>
    <row r="136" s="2" customFormat="1" ht="24.15" customHeight="1">
      <c r="A136" s="39"/>
      <c r="B136" s="40"/>
      <c r="C136" s="266" t="s">
        <v>242</v>
      </c>
      <c r="D136" s="266" t="s">
        <v>243</v>
      </c>
      <c r="E136" s="267" t="s">
        <v>1961</v>
      </c>
      <c r="F136" s="268" t="s">
        <v>1962</v>
      </c>
      <c r="G136" s="269" t="s">
        <v>274</v>
      </c>
      <c r="H136" s="270">
        <v>1.6000000000000001</v>
      </c>
      <c r="I136" s="271"/>
      <c r="J136" s="270">
        <f>ROUND(I136*H136,2)</f>
        <v>0</v>
      </c>
      <c r="K136" s="272"/>
      <c r="L136" s="273"/>
      <c r="M136" s="274" t="s">
        <v>1</v>
      </c>
      <c r="N136" s="275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342</v>
      </c>
      <c r="AT136" s="231" t="s">
        <v>243</v>
      </c>
      <c r="AU136" s="231" t="s">
        <v>85</v>
      </c>
      <c r="AY136" s="18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248</v>
      </c>
      <c r="BM136" s="231" t="s">
        <v>1963</v>
      </c>
    </row>
    <row r="137" s="2" customFormat="1" ht="37.8" customHeight="1">
      <c r="A137" s="39"/>
      <c r="B137" s="40"/>
      <c r="C137" s="220" t="s">
        <v>248</v>
      </c>
      <c r="D137" s="220" t="s">
        <v>160</v>
      </c>
      <c r="E137" s="221" t="s">
        <v>1964</v>
      </c>
      <c r="F137" s="222" t="s">
        <v>1965</v>
      </c>
      <c r="G137" s="223" t="s">
        <v>357</v>
      </c>
      <c r="H137" s="224">
        <v>2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248</v>
      </c>
      <c r="AT137" s="231" t="s">
        <v>160</v>
      </c>
      <c r="AU137" s="231" t="s">
        <v>85</v>
      </c>
      <c r="AY137" s="18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248</v>
      </c>
      <c r="BM137" s="231" t="s">
        <v>1966</v>
      </c>
    </row>
    <row r="138" s="2" customFormat="1" ht="24.15" customHeight="1">
      <c r="A138" s="39"/>
      <c r="B138" s="40"/>
      <c r="C138" s="266" t="s">
        <v>252</v>
      </c>
      <c r="D138" s="266" t="s">
        <v>243</v>
      </c>
      <c r="E138" s="267" t="s">
        <v>1967</v>
      </c>
      <c r="F138" s="268" t="s">
        <v>1968</v>
      </c>
      <c r="G138" s="269" t="s">
        <v>357</v>
      </c>
      <c r="H138" s="270">
        <v>2</v>
      </c>
      <c r="I138" s="271"/>
      <c r="J138" s="270">
        <f>ROUND(I138*H138,2)</f>
        <v>0</v>
      </c>
      <c r="K138" s="272"/>
      <c r="L138" s="273"/>
      <c r="M138" s="274" t="s">
        <v>1</v>
      </c>
      <c r="N138" s="275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342</v>
      </c>
      <c r="AT138" s="231" t="s">
        <v>243</v>
      </c>
      <c r="AU138" s="231" t="s">
        <v>85</v>
      </c>
      <c r="AY138" s="18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248</v>
      </c>
      <c r="BM138" s="231" t="s">
        <v>1969</v>
      </c>
    </row>
    <row r="139" s="2" customFormat="1" ht="33" customHeight="1">
      <c r="A139" s="39"/>
      <c r="B139" s="40"/>
      <c r="C139" s="220" t="s">
        <v>259</v>
      </c>
      <c r="D139" s="220" t="s">
        <v>160</v>
      </c>
      <c r="E139" s="221" t="s">
        <v>1970</v>
      </c>
      <c r="F139" s="222" t="s">
        <v>1971</v>
      </c>
      <c r="G139" s="223" t="s">
        <v>357</v>
      </c>
      <c r="H139" s="224">
        <v>2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248</v>
      </c>
      <c r="AT139" s="231" t="s">
        <v>160</v>
      </c>
      <c r="AU139" s="231" t="s">
        <v>85</v>
      </c>
      <c r="AY139" s="18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248</v>
      </c>
      <c r="BM139" s="231" t="s">
        <v>1972</v>
      </c>
    </row>
    <row r="140" s="2" customFormat="1" ht="16.5" customHeight="1">
      <c r="A140" s="39"/>
      <c r="B140" s="40"/>
      <c r="C140" s="266" t="s">
        <v>267</v>
      </c>
      <c r="D140" s="266" t="s">
        <v>243</v>
      </c>
      <c r="E140" s="267" t="s">
        <v>1973</v>
      </c>
      <c r="F140" s="268" t="s">
        <v>1974</v>
      </c>
      <c r="G140" s="269" t="s">
        <v>357</v>
      </c>
      <c r="H140" s="270">
        <v>2</v>
      </c>
      <c r="I140" s="271"/>
      <c r="J140" s="270">
        <f>ROUND(I140*H140,2)</f>
        <v>0</v>
      </c>
      <c r="K140" s="272"/>
      <c r="L140" s="273"/>
      <c r="M140" s="274" t="s">
        <v>1</v>
      </c>
      <c r="N140" s="275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342</v>
      </c>
      <c r="AT140" s="231" t="s">
        <v>243</v>
      </c>
      <c r="AU140" s="231" t="s">
        <v>85</v>
      </c>
      <c r="AY140" s="18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248</v>
      </c>
      <c r="BM140" s="231" t="s">
        <v>1975</v>
      </c>
    </row>
    <row r="141" s="2" customFormat="1" ht="16.5" customHeight="1">
      <c r="A141" s="39"/>
      <c r="B141" s="40"/>
      <c r="C141" s="220" t="s">
        <v>271</v>
      </c>
      <c r="D141" s="220" t="s">
        <v>160</v>
      </c>
      <c r="E141" s="221" t="s">
        <v>1976</v>
      </c>
      <c r="F141" s="222" t="s">
        <v>1977</v>
      </c>
      <c r="G141" s="223" t="s">
        <v>357</v>
      </c>
      <c r="H141" s="224">
        <v>2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248</v>
      </c>
      <c r="AT141" s="231" t="s">
        <v>160</v>
      </c>
      <c r="AU141" s="231" t="s">
        <v>85</v>
      </c>
      <c r="AY141" s="18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248</v>
      </c>
      <c r="BM141" s="231" t="s">
        <v>1978</v>
      </c>
    </row>
    <row r="142" s="2" customFormat="1" ht="24.15" customHeight="1">
      <c r="A142" s="39"/>
      <c r="B142" s="40"/>
      <c r="C142" s="220" t="s">
        <v>7</v>
      </c>
      <c r="D142" s="220" t="s">
        <v>160</v>
      </c>
      <c r="E142" s="221" t="s">
        <v>1979</v>
      </c>
      <c r="F142" s="222" t="s">
        <v>1980</v>
      </c>
      <c r="G142" s="223" t="s">
        <v>225</v>
      </c>
      <c r="H142" s="224">
        <v>2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248</v>
      </c>
      <c r="AT142" s="231" t="s">
        <v>160</v>
      </c>
      <c r="AU142" s="231" t="s">
        <v>85</v>
      </c>
      <c r="AY142" s="18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248</v>
      </c>
      <c r="BM142" s="231" t="s">
        <v>1981</v>
      </c>
    </row>
    <row r="143" s="12" customFormat="1" ht="25.92" customHeight="1">
      <c r="A143" s="12"/>
      <c r="B143" s="204"/>
      <c r="C143" s="205"/>
      <c r="D143" s="206" t="s">
        <v>74</v>
      </c>
      <c r="E143" s="207" t="s">
        <v>1906</v>
      </c>
      <c r="F143" s="207" t="s">
        <v>1907</v>
      </c>
      <c r="G143" s="205"/>
      <c r="H143" s="205"/>
      <c r="I143" s="208"/>
      <c r="J143" s="209">
        <f>BK143</f>
        <v>0</v>
      </c>
      <c r="K143" s="205"/>
      <c r="L143" s="210"/>
      <c r="M143" s="211"/>
      <c r="N143" s="212"/>
      <c r="O143" s="212"/>
      <c r="P143" s="213">
        <f>SUM(P144:P148)</f>
        <v>0</v>
      </c>
      <c r="Q143" s="212"/>
      <c r="R143" s="213">
        <f>SUM(R144:R148)</f>
        <v>0</v>
      </c>
      <c r="S143" s="212"/>
      <c r="T143" s="214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164</v>
      </c>
      <c r="AT143" s="216" t="s">
        <v>74</v>
      </c>
      <c r="AU143" s="216" t="s">
        <v>75</v>
      </c>
      <c r="AY143" s="215" t="s">
        <v>158</v>
      </c>
      <c r="BK143" s="217">
        <f>SUM(BK144:BK148)</f>
        <v>0</v>
      </c>
    </row>
    <row r="144" s="2" customFormat="1" ht="24.15" customHeight="1">
      <c r="A144" s="39"/>
      <c r="B144" s="40"/>
      <c r="C144" s="220" t="s">
        <v>286</v>
      </c>
      <c r="D144" s="220" t="s">
        <v>160</v>
      </c>
      <c r="E144" s="221" t="s">
        <v>1982</v>
      </c>
      <c r="F144" s="222" t="s">
        <v>1983</v>
      </c>
      <c r="G144" s="223" t="s">
        <v>1984</v>
      </c>
      <c r="H144" s="225"/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248</v>
      </c>
      <c r="AT144" s="231" t="s">
        <v>160</v>
      </c>
      <c r="AU144" s="231" t="s">
        <v>83</v>
      </c>
      <c r="AY144" s="18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248</v>
      </c>
      <c r="BM144" s="231" t="s">
        <v>1985</v>
      </c>
    </row>
    <row r="145" s="2" customFormat="1" ht="24.15" customHeight="1">
      <c r="A145" s="39"/>
      <c r="B145" s="40"/>
      <c r="C145" s="220" t="s">
        <v>292</v>
      </c>
      <c r="D145" s="220" t="s">
        <v>160</v>
      </c>
      <c r="E145" s="221" t="s">
        <v>1986</v>
      </c>
      <c r="F145" s="222" t="s">
        <v>1909</v>
      </c>
      <c r="G145" s="223" t="s">
        <v>163</v>
      </c>
      <c r="H145" s="224">
        <v>1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1910</v>
      </c>
      <c r="AT145" s="231" t="s">
        <v>160</v>
      </c>
      <c r="AU145" s="231" t="s">
        <v>83</v>
      </c>
      <c r="AY145" s="18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1910</v>
      </c>
      <c r="BM145" s="231" t="s">
        <v>1987</v>
      </c>
    </row>
    <row r="146" s="2" customFormat="1" ht="16.5" customHeight="1">
      <c r="A146" s="39"/>
      <c r="B146" s="40"/>
      <c r="C146" s="220" t="s">
        <v>298</v>
      </c>
      <c r="D146" s="220" t="s">
        <v>160</v>
      </c>
      <c r="E146" s="221" t="s">
        <v>1988</v>
      </c>
      <c r="F146" s="222" t="s">
        <v>1989</v>
      </c>
      <c r="G146" s="223" t="s">
        <v>163</v>
      </c>
      <c r="H146" s="224">
        <v>1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1910</v>
      </c>
      <c r="AT146" s="231" t="s">
        <v>160</v>
      </c>
      <c r="AU146" s="231" t="s">
        <v>83</v>
      </c>
      <c r="AY146" s="18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1910</v>
      </c>
      <c r="BM146" s="231" t="s">
        <v>1990</v>
      </c>
    </row>
    <row r="147" s="2" customFormat="1" ht="16.5" customHeight="1">
      <c r="A147" s="39"/>
      <c r="B147" s="40"/>
      <c r="C147" s="220" t="s">
        <v>302</v>
      </c>
      <c r="D147" s="220" t="s">
        <v>160</v>
      </c>
      <c r="E147" s="221" t="s">
        <v>1991</v>
      </c>
      <c r="F147" s="222" t="s">
        <v>1992</v>
      </c>
      <c r="G147" s="223" t="s">
        <v>163</v>
      </c>
      <c r="H147" s="224">
        <v>1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1910</v>
      </c>
      <c r="AT147" s="231" t="s">
        <v>160</v>
      </c>
      <c r="AU147" s="231" t="s">
        <v>83</v>
      </c>
      <c r="AY147" s="18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1910</v>
      </c>
      <c r="BM147" s="231" t="s">
        <v>1993</v>
      </c>
    </row>
    <row r="148" s="2" customFormat="1" ht="21.75" customHeight="1">
      <c r="A148" s="39"/>
      <c r="B148" s="40"/>
      <c r="C148" s="220" t="s">
        <v>308</v>
      </c>
      <c r="D148" s="220" t="s">
        <v>160</v>
      </c>
      <c r="E148" s="221" t="s">
        <v>1994</v>
      </c>
      <c r="F148" s="222" t="s">
        <v>1995</v>
      </c>
      <c r="G148" s="223" t="s">
        <v>163</v>
      </c>
      <c r="H148" s="224">
        <v>1</v>
      </c>
      <c r="I148" s="225"/>
      <c r="J148" s="224">
        <f>ROUND(I148*H148,2)</f>
        <v>0</v>
      </c>
      <c r="K148" s="226"/>
      <c r="L148" s="45"/>
      <c r="M148" s="294" t="s">
        <v>1</v>
      </c>
      <c r="N148" s="295" t="s">
        <v>40</v>
      </c>
      <c r="O148" s="296"/>
      <c r="P148" s="297">
        <f>O148*H148</f>
        <v>0</v>
      </c>
      <c r="Q148" s="297">
        <v>0</v>
      </c>
      <c r="R148" s="297">
        <f>Q148*H148</f>
        <v>0</v>
      </c>
      <c r="S148" s="297">
        <v>0</v>
      </c>
      <c r="T148" s="29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1910</v>
      </c>
      <c r="AT148" s="231" t="s">
        <v>160</v>
      </c>
      <c r="AU148" s="231" t="s">
        <v>83</v>
      </c>
      <c r="AY148" s="18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1910</v>
      </c>
      <c r="BM148" s="231" t="s">
        <v>1996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+9z9w5bh/Gk3Zt58cPilJBF+NCXV3DEI72idAagmaxT8XhvynPmY4xYhRJ5/ILSbpC4Cd+fNl3cTJU86t8zx1A==" hashValue="f4takXjVFIZz6CodqoHNA5T0KL8tkPP6OPocymCZdCCCtcYmIrITHkvCyeMylrdeHNYWr62y32xPRbV8hY6SYg==" algorithmName="SHA-512" password="CC35"/>
  <autoFilter ref="C118:K14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98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Rozšíření parkovací kapacity pro RZP vozidlo v Ostrově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11. 3. 2025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Zdravotnická záchranná služba Karl.kraje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ROUND((SUM(BE117:BE133)),  2)</f>
        <v>0</v>
      </c>
      <c r="G33" s="39"/>
      <c r="H33" s="39"/>
      <c r="I33" s="156">
        <v>0.20999999999999999</v>
      </c>
      <c r="J33" s="155">
        <f>ROUND(((SUM(BE117:BE133))*I33),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ROUND((SUM(BF117:BF133)),  2)</f>
        <v>0</v>
      </c>
      <c r="G34" s="39"/>
      <c r="H34" s="39"/>
      <c r="I34" s="156">
        <v>0.12</v>
      </c>
      <c r="J34" s="155">
        <f>ROUND(((SUM(BF117:BF133))*I34),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ROUND((SUM(BG117:BG133)),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ROUND((SUM(BH117:BH133)),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ROUND((SUM(BI117:BI133)),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Rozšíření parkovací kapacity pro RZP vozidlo v Ostrově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08 -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11. 3. 2025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Zdravotnická záchranná služba Karl.kraje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102</v>
      </c>
      <c r="D94" s="177"/>
      <c r="E94" s="177"/>
      <c r="F94" s="177"/>
      <c r="G94" s="177"/>
      <c r="H94" s="177"/>
      <c r="I94" s="177"/>
      <c r="J94" s="178" t="s">
        <v>103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104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105</v>
      </c>
    </row>
    <row r="97" s="9" customFormat="1" ht="24.96" customHeight="1">
      <c r="A97" s="9"/>
      <c r="B97" s="180"/>
      <c r="C97" s="181"/>
      <c r="D97" s="182" t="s">
        <v>1998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143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Rozšíření parkovací kapacity pro RZP vozidlo v Ostrově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99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08 -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 xml:space="preserve"> </v>
      </c>
      <c r="G111" s="41"/>
      <c r="H111" s="41"/>
      <c r="I111" s="33" t="s">
        <v>21</v>
      </c>
      <c r="J111" s="80" t="str">
        <f>IF(J12="","",J12)</f>
        <v>11. 3. 2025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Zdravotnická záchranná služba Karl.kraje</v>
      </c>
      <c r="G113" s="41"/>
      <c r="H113" s="41"/>
      <c r="I113" s="33" t="s">
        <v>29</v>
      </c>
      <c r="J113" s="37" t="str">
        <f>E21</f>
        <v>DPT s.r.o.Ostrov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Neubauerová Soňa, SK-Projekt Ostrov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144</v>
      </c>
      <c r="D116" s="195" t="s">
        <v>60</v>
      </c>
      <c r="E116" s="195" t="s">
        <v>56</v>
      </c>
      <c r="F116" s="195" t="s">
        <v>57</v>
      </c>
      <c r="G116" s="195" t="s">
        <v>145</v>
      </c>
      <c r="H116" s="195" t="s">
        <v>146</v>
      </c>
      <c r="I116" s="195" t="s">
        <v>147</v>
      </c>
      <c r="J116" s="196" t="s">
        <v>103</v>
      </c>
      <c r="K116" s="197" t="s">
        <v>148</v>
      </c>
      <c r="L116" s="198"/>
      <c r="M116" s="101" t="s">
        <v>1</v>
      </c>
      <c r="N116" s="102" t="s">
        <v>39</v>
      </c>
      <c r="O116" s="102" t="s">
        <v>149</v>
      </c>
      <c r="P116" s="102" t="s">
        <v>150</v>
      </c>
      <c r="Q116" s="102" t="s">
        <v>151</v>
      </c>
      <c r="R116" s="102" t="s">
        <v>152</v>
      </c>
      <c r="S116" s="102" t="s">
        <v>153</v>
      </c>
      <c r="T116" s="103" t="s">
        <v>154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155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105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74</v>
      </c>
      <c r="E118" s="207" t="s">
        <v>1999</v>
      </c>
      <c r="F118" s="207" t="s">
        <v>2000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SUM(P119:P133)</f>
        <v>0</v>
      </c>
      <c r="Q118" s="212"/>
      <c r="R118" s="213">
        <f>SUM(R119:R133)</f>
        <v>0</v>
      </c>
      <c r="S118" s="212"/>
      <c r="T118" s="214">
        <f>SUM(T119:T133)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188</v>
      </c>
      <c r="AT118" s="216" t="s">
        <v>74</v>
      </c>
      <c r="AU118" s="216" t="s">
        <v>75</v>
      </c>
      <c r="AY118" s="215" t="s">
        <v>158</v>
      </c>
      <c r="BK118" s="217">
        <f>SUM(BK119:BK133)</f>
        <v>0</v>
      </c>
    </row>
    <row r="119" s="2" customFormat="1" ht="24.15" customHeight="1">
      <c r="A119" s="39"/>
      <c r="B119" s="40"/>
      <c r="C119" s="220" t="s">
        <v>83</v>
      </c>
      <c r="D119" s="220" t="s">
        <v>160</v>
      </c>
      <c r="E119" s="221" t="s">
        <v>2001</v>
      </c>
      <c r="F119" s="222" t="s">
        <v>2002</v>
      </c>
      <c r="G119" s="223" t="s">
        <v>163</v>
      </c>
      <c r="H119" s="224">
        <v>1</v>
      </c>
      <c r="I119" s="225"/>
      <c r="J119" s="224">
        <f>ROUND(I119*H119,2)</f>
        <v>0</v>
      </c>
      <c r="K119" s="226"/>
      <c r="L119" s="45"/>
      <c r="M119" s="227" t="s">
        <v>1</v>
      </c>
      <c r="N119" s="228" t="s">
        <v>40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164</v>
      </c>
      <c r="AT119" s="231" t="s">
        <v>160</v>
      </c>
      <c r="AU119" s="231" t="s">
        <v>83</v>
      </c>
      <c r="AY119" s="18" t="s">
        <v>158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83</v>
      </c>
      <c r="BK119" s="232">
        <f>ROUND(I119*H119,2)</f>
        <v>0</v>
      </c>
      <c r="BL119" s="18" t="s">
        <v>164</v>
      </c>
      <c r="BM119" s="231" t="s">
        <v>2003</v>
      </c>
    </row>
    <row r="120" s="2" customFormat="1" ht="21.75" customHeight="1">
      <c r="A120" s="39"/>
      <c r="B120" s="40"/>
      <c r="C120" s="220" t="s">
        <v>85</v>
      </c>
      <c r="D120" s="220" t="s">
        <v>160</v>
      </c>
      <c r="E120" s="221" t="s">
        <v>2004</v>
      </c>
      <c r="F120" s="222" t="s">
        <v>2005</v>
      </c>
      <c r="G120" s="223" t="s">
        <v>163</v>
      </c>
      <c r="H120" s="224">
        <v>1</v>
      </c>
      <c r="I120" s="225"/>
      <c r="J120" s="224">
        <f>ROUND(I120*H120,2)</f>
        <v>0</v>
      </c>
      <c r="K120" s="226"/>
      <c r="L120" s="45"/>
      <c r="M120" s="227" t="s">
        <v>1</v>
      </c>
      <c r="N120" s="228" t="s">
        <v>40</v>
      </c>
      <c r="O120" s="92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1" t="s">
        <v>2006</v>
      </c>
      <c r="AT120" s="231" t="s">
        <v>160</v>
      </c>
      <c r="AU120" s="231" t="s">
        <v>83</v>
      </c>
      <c r="AY120" s="18" t="s">
        <v>158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83</v>
      </c>
      <c r="BK120" s="232">
        <f>ROUND(I120*H120,2)</f>
        <v>0</v>
      </c>
      <c r="BL120" s="18" t="s">
        <v>2006</v>
      </c>
      <c r="BM120" s="231" t="s">
        <v>2007</v>
      </c>
    </row>
    <row r="121" s="2" customFormat="1" ht="24.15" customHeight="1">
      <c r="A121" s="39"/>
      <c r="B121" s="40"/>
      <c r="C121" s="220" t="s">
        <v>177</v>
      </c>
      <c r="D121" s="220" t="s">
        <v>160</v>
      </c>
      <c r="E121" s="221" t="s">
        <v>2008</v>
      </c>
      <c r="F121" s="222" t="s">
        <v>2009</v>
      </c>
      <c r="G121" s="223" t="s">
        <v>163</v>
      </c>
      <c r="H121" s="224">
        <v>1</v>
      </c>
      <c r="I121" s="225"/>
      <c r="J121" s="224">
        <f>ROUND(I121*H121,2)</f>
        <v>0</v>
      </c>
      <c r="K121" s="226"/>
      <c r="L121" s="45"/>
      <c r="M121" s="227" t="s">
        <v>1</v>
      </c>
      <c r="N121" s="228" t="s">
        <v>40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2006</v>
      </c>
      <c r="AT121" s="231" t="s">
        <v>160</v>
      </c>
      <c r="AU121" s="231" t="s">
        <v>83</v>
      </c>
      <c r="AY121" s="18" t="s">
        <v>158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83</v>
      </c>
      <c r="BK121" s="232">
        <f>ROUND(I121*H121,2)</f>
        <v>0</v>
      </c>
      <c r="BL121" s="18" t="s">
        <v>2006</v>
      </c>
      <c r="BM121" s="231" t="s">
        <v>2010</v>
      </c>
    </row>
    <row r="122" s="2" customFormat="1">
      <c r="A122" s="39"/>
      <c r="B122" s="40"/>
      <c r="C122" s="41"/>
      <c r="D122" s="235" t="s">
        <v>816</v>
      </c>
      <c r="E122" s="41"/>
      <c r="F122" s="276" t="s">
        <v>2011</v>
      </c>
      <c r="G122" s="41"/>
      <c r="H122" s="41"/>
      <c r="I122" s="277"/>
      <c r="J122" s="41"/>
      <c r="K122" s="41"/>
      <c r="L122" s="45"/>
      <c r="M122" s="278"/>
      <c r="N122" s="279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816</v>
      </c>
      <c r="AU122" s="18" t="s">
        <v>83</v>
      </c>
    </row>
    <row r="123" s="2" customFormat="1" ht="24.15" customHeight="1">
      <c r="A123" s="39"/>
      <c r="B123" s="40"/>
      <c r="C123" s="220" t="s">
        <v>164</v>
      </c>
      <c r="D123" s="220" t="s">
        <v>160</v>
      </c>
      <c r="E123" s="221" t="s">
        <v>2012</v>
      </c>
      <c r="F123" s="222" t="s">
        <v>2013</v>
      </c>
      <c r="G123" s="223" t="s">
        <v>163</v>
      </c>
      <c r="H123" s="224">
        <v>1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2006</v>
      </c>
      <c r="AT123" s="231" t="s">
        <v>160</v>
      </c>
      <c r="AU123" s="231" t="s">
        <v>83</v>
      </c>
      <c r="AY123" s="18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2006</v>
      </c>
      <c r="BM123" s="231" t="s">
        <v>2014</v>
      </c>
    </row>
    <row r="124" s="2" customFormat="1" ht="16.5" customHeight="1">
      <c r="A124" s="39"/>
      <c r="B124" s="40"/>
      <c r="C124" s="220" t="s">
        <v>188</v>
      </c>
      <c r="D124" s="220" t="s">
        <v>160</v>
      </c>
      <c r="E124" s="221" t="s">
        <v>2015</v>
      </c>
      <c r="F124" s="222" t="s">
        <v>2016</v>
      </c>
      <c r="G124" s="223" t="s">
        <v>163</v>
      </c>
      <c r="H124" s="224">
        <v>1</v>
      </c>
      <c r="I124" s="225"/>
      <c r="J124" s="224">
        <f>ROUND(I124*H124,2)</f>
        <v>0</v>
      </c>
      <c r="K124" s="226"/>
      <c r="L124" s="45"/>
      <c r="M124" s="227" t="s">
        <v>1</v>
      </c>
      <c r="N124" s="228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2006</v>
      </c>
      <c r="AT124" s="231" t="s">
        <v>160</v>
      </c>
      <c r="AU124" s="231" t="s">
        <v>83</v>
      </c>
      <c r="AY124" s="18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2006</v>
      </c>
      <c r="BM124" s="231" t="s">
        <v>2017</v>
      </c>
    </row>
    <row r="125" s="2" customFormat="1" ht="21.75" customHeight="1">
      <c r="A125" s="39"/>
      <c r="B125" s="40"/>
      <c r="C125" s="220" t="s">
        <v>194</v>
      </c>
      <c r="D125" s="220" t="s">
        <v>160</v>
      </c>
      <c r="E125" s="221" t="s">
        <v>2018</v>
      </c>
      <c r="F125" s="222" t="s">
        <v>2019</v>
      </c>
      <c r="G125" s="223" t="s">
        <v>163</v>
      </c>
      <c r="H125" s="224">
        <v>1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2006</v>
      </c>
      <c r="AT125" s="231" t="s">
        <v>160</v>
      </c>
      <c r="AU125" s="231" t="s">
        <v>83</v>
      </c>
      <c r="AY125" s="18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2006</v>
      </c>
      <c r="BM125" s="231" t="s">
        <v>2020</v>
      </c>
    </row>
    <row r="126" s="2" customFormat="1">
      <c r="A126" s="39"/>
      <c r="B126" s="40"/>
      <c r="C126" s="41"/>
      <c r="D126" s="235" t="s">
        <v>816</v>
      </c>
      <c r="E126" s="41"/>
      <c r="F126" s="276" t="s">
        <v>2021</v>
      </c>
      <c r="G126" s="41"/>
      <c r="H126" s="41"/>
      <c r="I126" s="277"/>
      <c r="J126" s="41"/>
      <c r="K126" s="41"/>
      <c r="L126" s="45"/>
      <c r="M126" s="278"/>
      <c r="N126" s="279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816</v>
      </c>
      <c r="AU126" s="18" t="s">
        <v>83</v>
      </c>
    </row>
    <row r="127" s="2" customFormat="1" ht="21.75" customHeight="1">
      <c r="A127" s="39"/>
      <c r="B127" s="40"/>
      <c r="C127" s="220" t="s">
        <v>199</v>
      </c>
      <c r="D127" s="220" t="s">
        <v>160</v>
      </c>
      <c r="E127" s="221" t="s">
        <v>2022</v>
      </c>
      <c r="F127" s="222" t="s">
        <v>2023</v>
      </c>
      <c r="G127" s="223" t="s">
        <v>163</v>
      </c>
      <c r="H127" s="224">
        <v>1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2006</v>
      </c>
      <c r="AT127" s="231" t="s">
        <v>160</v>
      </c>
      <c r="AU127" s="231" t="s">
        <v>83</v>
      </c>
      <c r="AY127" s="18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2006</v>
      </c>
      <c r="BM127" s="231" t="s">
        <v>2024</v>
      </c>
    </row>
    <row r="128" s="2" customFormat="1">
      <c r="A128" s="39"/>
      <c r="B128" s="40"/>
      <c r="C128" s="41"/>
      <c r="D128" s="235" t="s">
        <v>816</v>
      </c>
      <c r="E128" s="41"/>
      <c r="F128" s="276" t="s">
        <v>2021</v>
      </c>
      <c r="G128" s="41"/>
      <c r="H128" s="41"/>
      <c r="I128" s="277"/>
      <c r="J128" s="41"/>
      <c r="K128" s="41"/>
      <c r="L128" s="45"/>
      <c r="M128" s="278"/>
      <c r="N128" s="279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816</v>
      </c>
      <c r="AU128" s="18" t="s">
        <v>83</v>
      </c>
    </row>
    <row r="129" s="2" customFormat="1" ht="24.15" customHeight="1">
      <c r="A129" s="39"/>
      <c r="B129" s="40"/>
      <c r="C129" s="220" t="s">
        <v>203</v>
      </c>
      <c r="D129" s="220" t="s">
        <v>160</v>
      </c>
      <c r="E129" s="221" t="s">
        <v>2025</v>
      </c>
      <c r="F129" s="222" t="s">
        <v>2026</v>
      </c>
      <c r="G129" s="223" t="s">
        <v>163</v>
      </c>
      <c r="H129" s="224">
        <v>1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2006</v>
      </c>
      <c r="AT129" s="231" t="s">
        <v>160</v>
      </c>
      <c r="AU129" s="231" t="s">
        <v>83</v>
      </c>
      <c r="AY129" s="18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2006</v>
      </c>
      <c r="BM129" s="231" t="s">
        <v>2027</v>
      </c>
    </row>
    <row r="130" s="2" customFormat="1" ht="16.5" customHeight="1">
      <c r="A130" s="39"/>
      <c r="B130" s="40"/>
      <c r="C130" s="220" t="s">
        <v>207</v>
      </c>
      <c r="D130" s="220" t="s">
        <v>160</v>
      </c>
      <c r="E130" s="221" t="s">
        <v>2028</v>
      </c>
      <c r="F130" s="222" t="s">
        <v>2029</v>
      </c>
      <c r="G130" s="223" t="s">
        <v>163</v>
      </c>
      <c r="H130" s="224">
        <v>1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2006</v>
      </c>
      <c r="AT130" s="231" t="s">
        <v>160</v>
      </c>
      <c r="AU130" s="231" t="s">
        <v>83</v>
      </c>
      <c r="AY130" s="18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2006</v>
      </c>
      <c r="BM130" s="231" t="s">
        <v>2030</v>
      </c>
    </row>
    <row r="131" s="2" customFormat="1" ht="16.5" customHeight="1">
      <c r="A131" s="39"/>
      <c r="B131" s="40"/>
      <c r="C131" s="220" t="s">
        <v>213</v>
      </c>
      <c r="D131" s="220" t="s">
        <v>160</v>
      </c>
      <c r="E131" s="221" t="s">
        <v>2031</v>
      </c>
      <c r="F131" s="222" t="s">
        <v>2032</v>
      </c>
      <c r="G131" s="223" t="s">
        <v>163</v>
      </c>
      <c r="H131" s="224">
        <v>1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2006</v>
      </c>
      <c r="AT131" s="231" t="s">
        <v>160</v>
      </c>
      <c r="AU131" s="231" t="s">
        <v>83</v>
      </c>
      <c r="AY131" s="18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2006</v>
      </c>
      <c r="BM131" s="231" t="s">
        <v>2033</v>
      </c>
    </row>
    <row r="132" s="2" customFormat="1" ht="16.5" customHeight="1">
      <c r="A132" s="39"/>
      <c r="B132" s="40"/>
      <c r="C132" s="220" t="s">
        <v>217</v>
      </c>
      <c r="D132" s="220" t="s">
        <v>160</v>
      </c>
      <c r="E132" s="221" t="s">
        <v>2034</v>
      </c>
      <c r="F132" s="222" t="s">
        <v>2035</v>
      </c>
      <c r="G132" s="223" t="s">
        <v>163</v>
      </c>
      <c r="H132" s="224">
        <v>1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2006</v>
      </c>
      <c r="AT132" s="231" t="s">
        <v>160</v>
      </c>
      <c r="AU132" s="231" t="s">
        <v>83</v>
      </c>
      <c r="AY132" s="18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2006</v>
      </c>
      <c r="BM132" s="231" t="s">
        <v>2036</v>
      </c>
    </row>
    <row r="133" s="2" customFormat="1" ht="16.5" customHeight="1">
      <c r="A133" s="39"/>
      <c r="B133" s="40"/>
      <c r="C133" s="220" t="s">
        <v>8</v>
      </c>
      <c r="D133" s="220" t="s">
        <v>160</v>
      </c>
      <c r="E133" s="221" t="s">
        <v>2037</v>
      </c>
      <c r="F133" s="222" t="s">
        <v>2038</v>
      </c>
      <c r="G133" s="223" t="s">
        <v>163</v>
      </c>
      <c r="H133" s="224">
        <v>1</v>
      </c>
      <c r="I133" s="225"/>
      <c r="J133" s="224">
        <f>ROUND(I133*H133,2)</f>
        <v>0</v>
      </c>
      <c r="K133" s="226"/>
      <c r="L133" s="45"/>
      <c r="M133" s="294" t="s">
        <v>1</v>
      </c>
      <c r="N133" s="295" t="s">
        <v>40</v>
      </c>
      <c r="O133" s="296"/>
      <c r="P133" s="297">
        <f>O133*H133</f>
        <v>0</v>
      </c>
      <c r="Q133" s="297">
        <v>0</v>
      </c>
      <c r="R133" s="297">
        <f>Q133*H133</f>
        <v>0</v>
      </c>
      <c r="S133" s="297">
        <v>0</v>
      </c>
      <c r="T133" s="29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2006</v>
      </c>
      <c r="AT133" s="231" t="s">
        <v>160</v>
      </c>
      <c r="AU133" s="231" t="s">
        <v>83</v>
      </c>
      <c r="AY133" s="18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2006</v>
      </c>
      <c r="BM133" s="231" t="s">
        <v>2039</v>
      </c>
    </row>
    <row r="134" s="2" customFormat="1" ht="6.96" customHeight="1">
      <c r="A134" s="39"/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45"/>
      <c r="M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</sheetData>
  <sheetProtection sheet="1" autoFilter="0" formatColumns="0" formatRows="0" objects="1" scenarios="1" spinCount="100000" saltValue="9HHZpYxIeptOBAm2cgRXOWsPayUCv+7EDfALgBGJPmiKOIkWrymuwp2AYR2DtlmaV3pWgjDBlIq+RccH48UzQA==" hashValue="KZ88I8/xCJ1FloDoEDmQkkP+NQLE+3jHNxgEiXuqwWkKYd7503qmZk6Eb4vcTg9Q95lh9R09HRxf+ZQMmcSY0g==" algorithmName="SHA-512" password="CC35"/>
  <autoFilter ref="C116:K13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2026-02-09T07:15:53Z</dcterms:created>
  <dcterms:modified xsi:type="dcterms:W3CDTF">2026-02-09T07:15:57Z</dcterms:modified>
</cp:coreProperties>
</file>