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secre\Desktop\ICS SYSTÉM _Rozpočty\2026\02 Únor\úpravy\"/>
    </mc:Choice>
  </mc:AlternateContent>
  <xr:revisionPtr revIDLastSave="0" documentId="13_ncr:1_{2ACA6E84-5CEF-4420-B736-F88CA73088A8}" xr6:coauthVersionLast="47" xr6:coauthVersionMax="47" xr10:uidLastSave="{00000000-0000-0000-0000-000000000000}"/>
  <bookViews>
    <workbookView xWindow="-120" yWindow="-120" windowWidth="38640" windowHeight="21120" activeTab="2" xr2:uid="{00000000-000D-0000-FFFF-FFFF00000000}"/>
  </bookViews>
  <sheets>
    <sheet name="Rekapitulace stavby" sheetId="1" r:id="rId1"/>
    <sheet name="Bezpečnostní systémy" sheetId="2" r:id="rId2"/>
    <sheet name="Rozhlas" sheetId="3" r:id="rId3"/>
  </sheets>
  <definedNames>
    <definedName name="_xlnm._FilterDatabase" localSheetId="1" hidden="1">'Bezpečnostní systémy'!$C$124:$K$301</definedName>
    <definedName name="_xlnm._FilterDatabase" localSheetId="2" hidden="1">Rozhlas!$C$117:$K$165</definedName>
    <definedName name="_xlnm.Print_Titles" localSheetId="1">'Bezpečnostní systémy'!$124:$124</definedName>
    <definedName name="_xlnm.Print_Titles" localSheetId="0">'Rekapitulace stavby'!$92:$92</definedName>
    <definedName name="_xlnm.Print_Titles" localSheetId="2">Rozhlas!$117:$117</definedName>
    <definedName name="_xlnm.Print_Area" localSheetId="1">'Bezpečnostní systémy'!$C$4:$J$39,'Bezpečnostní systémy'!$C$50:$J$76,'Bezpečnostní systémy'!$C$82:$J$106,'Bezpečnostní systémy'!$C$112:$J$301</definedName>
    <definedName name="_xlnm.Print_Area" localSheetId="0">'Rekapitulace stavby'!$D$4:$AO$76,'Rekapitulace stavby'!$C$82:$AQ$97</definedName>
    <definedName name="_xlnm.Print_Area" localSheetId="2">Rozhlas!$C$4:$J$39,Rozhlas!$C$50:$J$76,Rozhlas!$C$82:$J$99,Rozhlas!$C$105:$J$165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7" i="3" l="1"/>
  <c r="J36" i="3"/>
  <c r="AY96" i="1"/>
  <c r="J35" i="3"/>
  <c r="AX96" i="1"/>
  <c r="BI165" i="3"/>
  <c r="BH165" i="3"/>
  <c r="BG165" i="3"/>
  <c r="BF165" i="3"/>
  <c r="T165" i="3"/>
  <c r="R165" i="3"/>
  <c r="P165" i="3"/>
  <c r="BI164" i="3"/>
  <c r="BH164" i="3"/>
  <c r="BG164" i="3"/>
  <c r="BF164" i="3"/>
  <c r="T164" i="3"/>
  <c r="R164" i="3"/>
  <c r="P164" i="3"/>
  <c r="BI163" i="3"/>
  <c r="BH163" i="3"/>
  <c r="BG163" i="3"/>
  <c r="BF163" i="3"/>
  <c r="T163" i="3"/>
  <c r="R163" i="3"/>
  <c r="P163" i="3"/>
  <c r="BI162" i="3"/>
  <c r="BH162" i="3"/>
  <c r="BG162" i="3"/>
  <c r="BF162" i="3"/>
  <c r="T162" i="3"/>
  <c r="R162" i="3"/>
  <c r="P162" i="3"/>
  <c r="BI161" i="3"/>
  <c r="BH161" i="3"/>
  <c r="BG161" i="3"/>
  <c r="BF161" i="3"/>
  <c r="T161" i="3"/>
  <c r="R161" i="3"/>
  <c r="P161" i="3"/>
  <c r="BI160" i="3"/>
  <c r="BH160" i="3"/>
  <c r="BG160" i="3"/>
  <c r="BF160" i="3"/>
  <c r="T160" i="3"/>
  <c r="R160" i="3"/>
  <c r="P160" i="3"/>
  <c r="BI159" i="3"/>
  <c r="BH159" i="3"/>
  <c r="BG159" i="3"/>
  <c r="BF159" i="3"/>
  <c r="T159" i="3"/>
  <c r="R159" i="3"/>
  <c r="P159" i="3"/>
  <c r="BI158" i="3"/>
  <c r="BH158" i="3"/>
  <c r="BG158" i="3"/>
  <c r="BF158" i="3"/>
  <c r="T158" i="3"/>
  <c r="R158" i="3"/>
  <c r="P158" i="3"/>
  <c r="BI157" i="3"/>
  <c r="BH157" i="3"/>
  <c r="BG157" i="3"/>
  <c r="BF157" i="3"/>
  <c r="T157" i="3"/>
  <c r="R157" i="3"/>
  <c r="P157" i="3"/>
  <c r="BI156" i="3"/>
  <c r="BH156" i="3"/>
  <c r="BG156" i="3"/>
  <c r="BF156" i="3"/>
  <c r="T156" i="3"/>
  <c r="R156" i="3"/>
  <c r="P156" i="3"/>
  <c r="BI155" i="3"/>
  <c r="BH155" i="3"/>
  <c r="BG155" i="3"/>
  <c r="BF155" i="3"/>
  <c r="T155" i="3"/>
  <c r="R155" i="3"/>
  <c r="P155" i="3"/>
  <c r="BI154" i="3"/>
  <c r="BH154" i="3"/>
  <c r="BG154" i="3"/>
  <c r="BF154" i="3"/>
  <c r="T154" i="3"/>
  <c r="R154" i="3"/>
  <c r="P154" i="3"/>
  <c r="BI153" i="3"/>
  <c r="BH153" i="3"/>
  <c r="BG153" i="3"/>
  <c r="BF153" i="3"/>
  <c r="T153" i="3"/>
  <c r="R153" i="3"/>
  <c r="P153" i="3"/>
  <c r="BI152" i="3"/>
  <c r="BH152" i="3"/>
  <c r="BG152" i="3"/>
  <c r="BF152" i="3"/>
  <c r="T152" i="3"/>
  <c r="R152" i="3"/>
  <c r="P152" i="3"/>
  <c r="BI151" i="3"/>
  <c r="BH151" i="3"/>
  <c r="BG151" i="3"/>
  <c r="BF151" i="3"/>
  <c r="T151" i="3"/>
  <c r="R151" i="3"/>
  <c r="P151" i="3"/>
  <c r="BI150" i="3"/>
  <c r="BH150" i="3"/>
  <c r="BG150" i="3"/>
  <c r="BF150" i="3"/>
  <c r="T150" i="3"/>
  <c r="R150" i="3"/>
  <c r="P150" i="3"/>
  <c r="BI149" i="3"/>
  <c r="BH149" i="3"/>
  <c r="BG149" i="3"/>
  <c r="BF149" i="3"/>
  <c r="T149" i="3"/>
  <c r="R149" i="3"/>
  <c r="P149" i="3"/>
  <c r="BI148" i="3"/>
  <c r="BH148" i="3"/>
  <c r="BG148" i="3"/>
  <c r="BF148" i="3"/>
  <c r="T148" i="3"/>
  <c r="R148" i="3"/>
  <c r="P148" i="3"/>
  <c r="BI147" i="3"/>
  <c r="BH147" i="3"/>
  <c r="BG147" i="3"/>
  <c r="BF147" i="3"/>
  <c r="T147" i="3"/>
  <c r="R147" i="3"/>
  <c r="P147" i="3"/>
  <c r="BI146" i="3"/>
  <c r="BH146" i="3"/>
  <c r="BG146" i="3"/>
  <c r="BF146" i="3"/>
  <c r="T146" i="3"/>
  <c r="R146" i="3"/>
  <c r="P146" i="3"/>
  <c r="BI145" i="3"/>
  <c r="BH145" i="3"/>
  <c r="BG145" i="3"/>
  <c r="BF145" i="3"/>
  <c r="T145" i="3"/>
  <c r="R145" i="3"/>
  <c r="P145" i="3"/>
  <c r="BI144" i="3"/>
  <c r="BH144" i="3"/>
  <c r="BG144" i="3"/>
  <c r="BF144" i="3"/>
  <c r="T144" i="3"/>
  <c r="R144" i="3"/>
  <c r="P144" i="3"/>
  <c r="BI143" i="3"/>
  <c r="BH143" i="3"/>
  <c r="BG143" i="3"/>
  <c r="BF143" i="3"/>
  <c r="T143" i="3"/>
  <c r="R143" i="3"/>
  <c r="P143" i="3"/>
  <c r="BI142" i="3"/>
  <c r="BH142" i="3"/>
  <c r="BG142" i="3"/>
  <c r="BF142" i="3"/>
  <c r="T142" i="3"/>
  <c r="R142" i="3"/>
  <c r="P142" i="3"/>
  <c r="BI141" i="3"/>
  <c r="BH141" i="3"/>
  <c r="BG141" i="3"/>
  <c r="BF141" i="3"/>
  <c r="T141" i="3"/>
  <c r="R141" i="3"/>
  <c r="P141" i="3"/>
  <c r="BI140" i="3"/>
  <c r="BH140" i="3"/>
  <c r="BG140" i="3"/>
  <c r="BF140" i="3"/>
  <c r="T140" i="3"/>
  <c r="R140" i="3"/>
  <c r="P140" i="3"/>
  <c r="BI139" i="3"/>
  <c r="BH139" i="3"/>
  <c r="BG139" i="3"/>
  <c r="BF139" i="3"/>
  <c r="T139" i="3"/>
  <c r="R139" i="3"/>
  <c r="P139" i="3"/>
  <c r="BI138" i="3"/>
  <c r="BH138" i="3"/>
  <c r="BG138" i="3"/>
  <c r="BF138" i="3"/>
  <c r="T138" i="3"/>
  <c r="R138" i="3"/>
  <c r="P138" i="3"/>
  <c r="BI137" i="3"/>
  <c r="BH137" i="3"/>
  <c r="BG137" i="3"/>
  <c r="BF137" i="3"/>
  <c r="T137" i="3"/>
  <c r="R137" i="3"/>
  <c r="P137" i="3"/>
  <c r="BI136" i="3"/>
  <c r="BH136" i="3"/>
  <c r="BG136" i="3"/>
  <c r="BF136" i="3"/>
  <c r="T136" i="3"/>
  <c r="R136" i="3"/>
  <c r="P136" i="3"/>
  <c r="BI135" i="3"/>
  <c r="BH135" i="3"/>
  <c r="BG135" i="3"/>
  <c r="BF135" i="3"/>
  <c r="T135" i="3"/>
  <c r="R135" i="3"/>
  <c r="P135" i="3"/>
  <c r="BI134" i="3"/>
  <c r="BH134" i="3"/>
  <c r="BG134" i="3"/>
  <c r="BF134" i="3"/>
  <c r="T134" i="3"/>
  <c r="R134" i="3"/>
  <c r="P134" i="3"/>
  <c r="BI133" i="3"/>
  <c r="BH133" i="3"/>
  <c r="BG133" i="3"/>
  <c r="BF133" i="3"/>
  <c r="T133" i="3"/>
  <c r="R133" i="3"/>
  <c r="P133" i="3"/>
  <c r="BI132" i="3"/>
  <c r="BH132" i="3"/>
  <c r="BG132" i="3"/>
  <c r="BF132" i="3"/>
  <c r="T132" i="3"/>
  <c r="R132" i="3"/>
  <c r="P132" i="3"/>
  <c r="BI131" i="3"/>
  <c r="BH131" i="3"/>
  <c r="BG131" i="3"/>
  <c r="BF131" i="3"/>
  <c r="T131" i="3"/>
  <c r="R131" i="3"/>
  <c r="P131" i="3"/>
  <c r="BI130" i="3"/>
  <c r="BH130" i="3"/>
  <c r="BG130" i="3"/>
  <c r="BF130" i="3"/>
  <c r="T130" i="3"/>
  <c r="R130" i="3"/>
  <c r="P130" i="3"/>
  <c r="BI129" i="3"/>
  <c r="BH129" i="3"/>
  <c r="BG129" i="3"/>
  <c r="BF129" i="3"/>
  <c r="T129" i="3"/>
  <c r="R129" i="3"/>
  <c r="P129" i="3"/>
  <c r="BI128" i="3"/>
  <c r="BH128" i="3"/>
  <c r="BG128" i="3"/>
  <c r="BF128" i="3"/>
  <c r="T128" i="3"/>
  <c r="R128" i="3"/>
  <c r="P128" i="3"/>
  <c r="BI127" i="3"/>
  <c r="BH127" i="3"/>
  <c r="BG127" i="3"/>
  <c r="BF127" i="3"/>
  <c r="T127" i="3"/>
  <c r="R127" i="3"/>
  <c r="P127" i="3"/>
  <c r="BI126" i="3"/>
  <c r="BH126" i="3"/>
  <c r="BG126" i="3"/>
  <c r="BF126" i="3"/>
  <c r="T126" i="3"/>
  <c r="R126" i="3"/>
  <c r="P126" i="3"/>
  <c r="BI125" i="3"/>
  <c r="BH125" i="3"/>
  <c r="BG125" i="3"/>
  <c r="BF125" i="3"/>
  <c r="T125" i="3"/>
  <c r="R125" i="3"/>
  <c r="P125" i="3"/>
  <c r="BI124" i="3"/>
  <c r="BH124" i="3"/>
  <c r="BG124" i="3"/>
  <c r="BF124" i="3"/>
  <c r="T124" i="3"/>
  <c r="R124" i="3"/>
  <c r="P124" i="3"/>
  <c r="BI123" i="3"/>
  <c r="BH123" i="3"/>
  <c r="BG123" i="3"/>
  <c r="BF123" i="3"/>
  <c r="T123" i="3"/>
  <c r="R123" i="3"/>
  <c r="P123" i="3"/>
  <c r="BI122" i="3"/>
  <c r="BH122" i="3"/>
  <c r="BG122" i="3"/>
  <c r="BF122" i="3"/>
  <c r="T122" i="3"/>
  <c r="R122" i="3"/>
  <c r="P122" i="3"/>
  <c r="BI121" i="3"/>
  <c r="BH121" i="3"/>
  <c r="BG121" i="3"/>
  <c r="BF121" i="3"/>
  <c r="T121" i="3"/>
  <c r="R121" i="3"/>
  <c r="P121" i="3"/>
  <c r="F112" i="3"/>
  <c r="E110" i="3"/>
  <c r="F89" i="3"/>
  <c r="E87" i="3"/>
  <c r="J24" i="3"/>
  <c r="E24" i="3"/>
  <c r="J115" i="3" s="1"/>
  <c r="J23" i="3"/>
  <c r="J21" i="3"/>
  <c r="E21" i="3"/>
  <c r="J114" i="3" s="1"/>
  <c r="J20" i="3"/>
  <c r="J18" i="3"/>
  <c r="E18" i="3"/>
  <c r="F92" i="3" s="1"/>
  <c r="J17" i="3"/>
  <c r="J15" i="3"/>
  <c r="E15" i="3"/>
  <c r="F114" i="3" s="1"/>
  <c r="J14" i="3"/>
  <c r="J12" i="3"/>
  <c r="J112" i="3"/>
  <c r="E7" i="3"/>
  <c r="E108" i="3"/>
  <c r="J37" i="2"/>
  <c r="J36" i="2"/>
  <c r="AY95" i="1" s="1"/>
  <c r="J35" i="2"/>
  <c r="AX95" i="1" s="1"/>
  <c r="BI301" i="2"/>
  <c r="BH301" i="2"/>
  <c r="BG301" i="2"/>
  <c r="BF301" i="2"/>
  <c r="T301" i="2"/>
  <c r="R301" i="2"/>
  <c r="P301" i="2"/>
  <c r="BI300" i="2"/>
  <c r="BH300" i="2"/>
  <c r="BG300" i="2"/>
  <c r="BF300" i="2"/>
  <c r="T300" i="2"/>
  <c r="R300" i="2"/>
  <c r="P300" i="2"/>
  <c r="BI299" i="2"/>
  <c r="BH299" i="2"/>
  <c r="BG299" i="2"/>
  <c r="BF299" i="2"/>
  <c r="T299" i="2"/>
  <c r="R299" i="2"/>
  <c r="P299" i="2"/>
  <c r="BI298" i="2"/>
  <c r="BH298" i="2"/>
  <c r="BG298" i="2"/>
  <c r="BF298" i="2"/>
  <c r="T298" i="2"/>
  <c r="R298" i="2"/>
  <c r="P298" i="2"/>
  <c r="BI296" i="2"/>
  <c r="BH296" i="2"/>
  <c r="BG296" i="2"/>
  <c r="BF296" i="2"/>
  <c r="T296" i="2"/>
  <c r="R296" i="2"/>
  <c r="P296" i="2"/>
  <c r="BI295" i="2"/>
  <c r="BH295" i="2"/>
  <c r="BG295" i="2"/>
  <c r="BF295" i="2"/>
  <c r="T295" i="2"/>
  <c r="R295" i="2"/>
  <c r="P295" i="2"/>
  <c r="BI294" i="2"/>
  <c r="BH294" i="2"/>
  <c r="BG294" i="2"/>
  <c r="BF294" i="2"/>
  <c r="T294" i="2"/>
  <c r="R294" i="2"/>
  <c r="P294" i="2"/>
  <c r="BI293" i="2"/>
  <c r="BH293" i="2"/>
  <c r="BG293" i="2"/>
  <c r="BF293" i="2"/>
  <c r="T293" i="2"/>
  <c r="R293" i="2"/>
  <c r="P293" i="2"/>
  <c r="BI292" i="2"/>
  <c r="BH292" i="2"/>
  <c r="BG292" i="2"/>
  <c r="BF292" i="2"/>
  <c r="T292" i="2"/>
  <c r="R292" i="2"/>
  <c r="P292" i="2"/>
  <c r="BI291" i="2"/>
  <c r="BH291" i="2"/>
  <c r="BG291" i="2"/>
  <c r="BF291" i="2"/>
  <c r="T291" i="2"/>
  <c r="R291" i="2"/>
  <c r="P291" i="2"/>
  <c r="BI290" i="2"/>
  <c r="BH290" i="2"/>
  <c r="BG290" i="2"/>
  <c r="BF290" i="2"/>
  <c r="T290" i="2"/>
  <c r="R290" i="2"/>
  <c r="P290" i="2"/>
  <c r="BI288" i="2"/>
  <c r="BH288" i="2"/>
  <c r="BG288" i="2"/>
  <c r="BF288" i="2"/>
  <c r="T288" i="2"/>
  <c r="R288" i="2"/>
  <c r="P288" i="2"/>
  <c r="BI287" i="2"/>
  <c r="BH287" i="2"/>
  <c r="BG287" i="2"/>
  <c r="BF287" i="2"/>
  <c r="T287" i="2"/>
  <c r="R287" i="2"/>
  <c r="P287" i="2"/>
  <c r="BI286" i="2"/>
  <c r="BH286" i="2"/>
  <c r="BG286" i="2"/>
  <c r="BF286" i="2"/>
  <c r="T286" i="2"/>
  <c r="R286" i="2"/>
  <c r="P286" i="2"/>
  <c r="BI285" i="2"/>
  <c r="BH285" i="2"/>
  <c r="BG285" i="2"/>
  <c r="BF285" i="2"/>
  <c r="T285" i="2"/>
  <c r="R285" i="2"/>
  <c r="P285" i="2"/>
  <c r="BI284" i="2"/>
  <c r="BH284" i="2"/>
  <c r="BG284" i="2"/>
  <c r="BF284" i="2"/>
  <c r="T284" i="2"/>
  <c r="R284" i="2"/>
  <c r="P284" i="2"/>
  <c r="BI283" i="2"/>
  <c r="BH283" i="2"/>
  <c r="BG283" i="2"/>
  <c r="BF283" i="2"/>
  <c r="T283" i="2"/>
  <c r="R283" i="2"/>
  <c r="P283" i="2"/>
  <c r="BI282" i="2"/>
  <c r="BH282" i="2"/>
  <c r="BG282" i="2"/>
  <c r="BF282" i="2"/>
  <c r="T282" i="2"/>
  <c r="R282" i="2"/>
  <c r="P282" i="2"/>
  <c r="BI281" i="2"/>
  <c r="BH281" i="2"/>
  <c r="BG281" i="2"/>
  <c r="BF281" i="2"/>
  <c r="T281" i="2"/>
  <c r="R281" i="2"/>
  <c r="P281" i="2"/>
  <c r="BI280" i="2"/>
  <c r="BH280" i="2"/>
  <c r="BG280" i="2"/>
  <c r="BF280" i="2"/>
  <c r="T280" i="2"/>
  <c r="R280" i="2"/>
  <c r="P280" i="2"/>
  <c r="BI279" i="2"/>
  <c r="BH279" i="2"/>
  <c r="BG279" i="2"/>
  <c r="BF279" i="2"/>
  <c r="T279" i="2"/>
  <c r="R279" i="2"/>
  <c r="P279" i="2"/>
  <c r="BI278" i="2"/>
  <c r="BH278" i="2"/>
  <c r="BG278" i="2"/>
  <c r="BF278" i="2"/>
  <c r="T278" i="2"/>
  <c r="R278" i="2"/>
  <c r="P278" i="2"/>
  <c r="BI277" i="2"/>
  <c r="BH277" i="2"/>
  <c r="BG277" i="2"/>
  <c r="BF277" i="2"/>
  <c r="T277" i="2"/>
  <c r="R277" i="2"/>
  <c r="P277" i="2"/>
  <c r="BI276" i="2"/>
  <c r="BH276" i="2"/>
  <c r="BG276" i="2"/>
  <c r="BF276" i="2"/>
  <c r="T276" i="2"/>
  <c r="R276" i="2"/>
  <c r="P276" i="2"/>
  <c r="BI275" i="2"/>
  <c r="BH275" i="2"/>
  <c r="BG275" i="2"/>
  <c r="BF275" i="2"/>
  <c r="T275" i="2"/>
  <c r="R275" i="2"/>
  <c r="P275" i="2"/>
  <c r="BI274" i="2"/>
  <c r="BH274" i="2"/>
  <c r="BG274" i="2"/>
  <c r="BF274" i="2"/>
  <c r="T274" i="2"/>
  <c r="R274" i="2"/>
  <c r="P274" i="2"/>
  <c r="BI273" i="2"/>
  <c r="BH273" i="2"/>
  <c r="BG273" i="2"/>
  <c r="BF273" i="2"/>
  <c r="T273" i="2"/>
  <c r="R273" i="2"/>
  <c r="P273" i="2"/>
  <c r="BI272" i="2"/>
  <c r="BH272" i="2"/>
  <c r="BG272" i="2"/>
  <c r="BF272" i="2"/>
  <c r="T272" i="2"/>
  <c r="R272" i="2"/>
  <c r="P272" i="2"/>
  <c r="BI271" i="2"/>
  <c r="BH271" i="2"/>
  <c r="BG271" i="2"/>
  <c r="BF271" i="2"/>
  <c r="T271" i="2"/>
  <c r="R271" i="2"/>
  <c r="P271" i="2"/>
  <c r="BI270" i="2"/>
  <c r="BH270" i="2"/>
  <c r="BG270" i="2"/>
  <c r="BF270" i="2"/>
  <c r="T270" i="2"/>
  <c r="R270" i="2"/>
  <c r="P270" i="2"/>
  <c r="BI269" i="2"/>
  <c r="BH269" i="2"/>
  <c r="BG269" i="2"/>
  <c r="BF269" i="2"/>
  <c r="T269" i="2"/>
  <c r="R269" i="2"/>
  <c r="P269" i="2"/>
  <c r="BI268" i="2"/>
  <c r="BH268" i="2"/>
  <c r="BG268" i="2"/>
  <c r="BF268" i="2"/>
  <c r="T268" i="2"/>
  <c r="R268" i="2"/>
  <c r="P268" i="2"/>
  <c r="BI267" i="2"/>
  <c r="BH267" i="2"/>
  <c r="BG267" i="2"/>
  <c r="BF267" i="2"/>
  <c r="T267" i="2"/>
  <c r="R267" i="2"/>
  <c r="P267" i="2"/>
  <c r="BI266" i="2"/>
  <c r="BH266" i="2"/>
  <c r="BG266" i="2"/>
  <c r="BF266" i="2"/>
  <c r="T266" i="2"/>
  <c r="R266" i="2"/>
  <c r="P266" i="2"/>
  <c r="BI265" i="2"/>
  <c r="BH265" i="2"/>
  <c r="BG265" i="2"/>
  <c r="BF265" i="2"/>
  <c r="T265" i="2"/>
  <c r="R265" i="2"/>
  <c r="P265" i="2"/>
  <c r="BI264" i="2"/>
  <c r="BH264" i="2"/>
  <c r="BG264" i="2"/>
  <c r="BF264" i="2"/>
  <c r="T264" i="2"/>
  <c r="R264" i="2"/>
  <c r="P264" i="2"/>
  <c r="BI263" i="2"/>
  <c r="BH263" i="2"/>
  <c r="BG263" i="2"/>
  <c r="BF263" i="2"/>
  <c r="T263" i="2"/>
  <c r="R263" i="2"/>
  <c r="P263" i="2"/>
  <c r="BI262" i="2"/>
  <c r="BH262" i="2"/>
  <c r="BG262" i="2"/>
  <c r="BF262" i="2"/>
  <c r="T262" i="2"/>
  <c r="R262" i="2"/>
  <c r="P262" i="2"/>
  <c r="BI261" i="2"/>
  <c r="BH261" i="2"/>
  <c r="BG261" i="2"/>
  <c r="BF261" i="2"/>
  <c r="T261" i="2"/>
  <c r="R261" i="2"/>
  <c r="P261" i="2"/>
  <c r="BI260" i="2"/>
  <c r="BH260" i="2"/>
  <c r="BG260" i="2"/>
  <c r="BF260" i="2"/>
  <c r="T260" i="2"/>
  <c r="R260" i="2"/>
  <c r="P260" i="2"/>
  <c r="BI259" i="2"/>
  <c r="BH259" i="2"/>
  <c r="BG259" i="2"/>
  <c r="BF259" i="2"/>
  <c r="T259" i="2"/>
  <c r="R259" i="2"/>
  <c r="P259" i="2"/>
  <c r="BI258" i="2"/>
  <c r="BH258" i="2"/>
  <c r="BG258" i="2"/>
  <c r="BF258" i="2"/>
  <c r="T258" i="2"/>
  <c r="R258" i="2"/>
  <c r="P258" i="2"/>
  <c r="BI256" i="2"/>
  <c r="BH256" i="2"/>
  <c r="BG256" i="2"/>
  <c r="BF256" i="2"/>
  <c r="T256" i="2"/>
  <c r="R256" i="2"/>
  <c r="P256" i="2"/>
  <c r="BI255" i="2"/>
  <c r="BH255" i="2"/>
  <c r="BG255" i="2"/>
  <c r="BF255" i="2"/>
  <c r="T255" i="2"/>
  <c r="R255" i="2"/>
  <c r="P255" i="2"/>
  <c r="BI254" i="2"/>
  <c r="BH254" i="2"/>
  <c r="BG254" i="2"/>
  <c r="BF254" i="2"/>
  <c r="T254" i="2"/>
  <c r="R254" i="2"/>
  <c r="P254" i="2"/>
  <c r="BI253" i="2"/>
  <c r="BH253" i="2"/>
  <c r="BG253" i="2"/>
  <c r="BF253" i="2"/>
  <c r="T253" i="2"/>
  <c r="R253" i="2"/>
  <c r="P253" i="2"/>
  <c r="BI252" i="2"/>
  <c r="BH252" i="2"/>
  <c r="BG252" i="2"/>
  <c r="BF252" i="2"/>
  <c r="T252" i="2"/>
  <c r="R252" i="2"/>
  <c r="P252" i="2"/>
  <c r="BI251" i="2"/>
  <c r="BH251" i="2"/>
  <c r="BG251" i="2"/>
  <c r="BF251" i="2"/>
  <c r="T251" i="2"/>
  <c r="R251" i="2"/>
  <c r="P251" i="2"/>
  <c r="BI250" i="2"/>
  <c r="BH250" i="2"/>
  <c r="BG250" i="2"/>
  <c r="BF250" i="2"/>
  <c r="T250" i="2"/>
  <c r="R250" i="2"/>
  <c r="P250" i="2"/>
  <c r="BI249" i="2"/>
  <c r="BH249" i="2"/>
  <c r="BG249" i="2"/>
  <c r="BF249" i="2"/>
  <c r="T249" i="2"/>
  <c r="R249" i="2"/>
  <c r="P249" i="2"/>
  <c r="BI248" i="2"/>
  <c r="BH248" i="2"/>
  <c r="BG248" i="2"/>
  <c r="BF248" i="2"/>
  <c r="T248" i="2"/>
  <c r="R248" i="2"/>
  <c r="P248" i="2"/>
  <c r="BI247" i="2"/>
  <c r="BH247" i="2"/>
  <c r="BG247" i="2"/>
  <c r="BF247" i="2"/>
  <c r="T247" i="2"/>
  <c r="R247" i="2"/>
  <c r="P247" i="2"/>
  <c r="BI246" i="2"/>
  <c r="BH246" i="2"/>
  <c r="BG246" i="2"/>
  <c r="BF246" i="2"/>
  <c r="T246" i="2"/>
  <c r="R246" i="2"/>
  <c r="P246" i="2"/>
  <c r="BI245" i="2"/>
  <c r="BH245" i="2"/>
  <c r="BG245" i="2"/>
  <c r="BF245" i="2"/>
  <c r="T245" i="2"/>
  <c r="R245" i="2"/>
  <c r="P245" i="2"/>
  <c r="BI244" i="2"/>
  <c r="BH244" i="2"/>
  <c r="BG244" i="2"/>
  <c r="BF244" i="2"/>
  <c r="T244" i="2"/>
  <c r="R244" i="2"/>
  <c r="P244" i="2"/>
  <c r="BI243" i="2"/>
  <c r="BH243" i="2"/>
  <c r="BG243" i="2"/>
  <c r="BF243" i="2"/>
  <c r="T243" i="2"/>
  <c r="R243" i="2"/>
  <c r="P243" i="2"/>
  <c r="BI242" i="2"/>
  <c r="BH242" i="2"/>
  <c r="BG242" i="2"/>
  <c r="BF242" i="2"/>
  <c r="T242" i="2"/>
  <c r="R242" i="2"/>
  <c r="P242" i="2"/>
  <c r="BI241" i="2"/>
  <c r="BH241" i="2"/>
  <c r="BG241" i="2"/>
  <c r="BF241" i="2"/>
  <c r="T241" i="2"/>
  <c r="R241" i="2"/>
  <c r="P241" i="2"/>
  <c r="BI240" i="2"/>
  <c r="BH240" i="2"/>
  <c r="BG240" i="2"/>
  <c r="BF240" i="2"/>
  <c r="T240" i="2"/>
  <c r="R240" i="2"/>
  <c r="P240" i="2"/>
  <c r="BI239" i="2"/>
  <c r="BH239" i="2"/>
  <c r="BG239" i="2"/>
  <c r="BF239" i="2"/>
  <c r="T239" i="2"/>
  <c r="R239" i="2"/>
  <c r="P239" i="2"/>
  <c r="BI238" i="2"/>
  <c r="BH238" i="2"/>
  <c r="BG238" i="2"/>
  <c r="BF238" i="2"/>
  <c r="T238" i="2"/>
  <c r="R238" i="2"/>
  <c r="P238" i="2"/>
  <c r="BI237" i="2"/>
  <c r="BH237" i="2"/>
  <c r="BG237" i="2"/>
  <c r="BF237" i="2"/>
  <c r="T237" i="2"/>
  <c r="R237" i="2"/>
  <c r="P237" i="2"/>
  <c r="BI236" i="2"/>
  <c r="BH236" i="2"/>
  <c r="BG236" i="2"/>
  <c r="BF236" i="2"/>
  <c r="T236" i="2"/>
  <c r="R236" i="2"/>
  <c r="P236" i="2"/>
  <c r="BI235" i="2"/>
  <c r="BH235" i="2"/>
  <c r="BG235" i="2"/>
  <c r="BF235" i="2"/>
  <c r="T235" i="2"/>
  <c r="R235" i="2"/>
  <c r="P235" i="2"/>
  <c r="BI234" i="2"/>
  <c r="BH234" i="2"/>
  <c r="BG234" i="2"/>
  <c r="BF234" i="2"/>
  <c r="T234" i="2"/>
  <c r="R234" i="2"/>
  <c r="P234" i="2"/>
  <c r="BI232" i="2"/>
  <c r="BH232" i="2"/>
  <c r="BG232" i="2"/>
  <c r="BF232" i="2"/>
  <c r="T232" i="2"/>
  <c r="R232" i="2"/>
  <c r="P232" i="2"/>
  <c r="BI231" i="2"/>
  <c r="BH231" i="2"/>
  <c r="BG231" i="2"/>
  <c r="BF231" i="2"/>
  <c r="T231" i="2"/>
  <c r="R231" i="2"/>
  <c r="P231" i="2"/>
  <c r="BI230" i="2"/>
  <c r="BH230" i="2"/>
  <c r="BG230" i="2"/>
  <c r="BF230" i="2"/>
  <c r="T230" i="2"/>
  <c r="R230" i="2"/>
  <c r="P230" i="2"/>
  <c r="BI229" i="2"/>
  <c r="BH229" i="2"/>
  <c r="BG229" i="2"/>
  <c r="BF229" i="2"/>
  <c r="T229" i="2"/>
  <c r="R229" i="2"/>
  <c r="P229" i="2"/>
  <c r="BI228" i="2"/>
  <c r="BH228" i="2"/>
  <c r="BG228" i="2"/>
  <c r="BF228" i="2"/>
  <c r="T228" i="2"/>
  <c r="R228" i="2"/>
  <c r="P228" i="2"/>
  <c r="BI227" i="2"/>
  <c r="BH227" i="2"/>
  <c r="BG227" i="2"/>
  <c r="BF227" i="2"/>
  <c r="T227" i="2"/>
  <c r="R227" i="2"/>
  <c r="P227" i="2"/>
  <c r="BI226" i="2"/>
  <c r="BH226" i="2"/>
  <c r="BG226" i="2"/>
  <c r="BF226" i="2"/>
  <c r="T226" i="2"/>
  <c r="R226" i="2"/>
  <c r="P226" i="2"/>
  <c r="BI225" i="2"/>
  <c r="BH225" i="2"/>
  <c r="BG225" i="2"/>
  <c r="BF225" i="2"/>
  <c r="T225" i="2"/>
  <c r="R225" i="2"/>
  <c r="P225" i="2"/>
  <c r="BI224" i="2"/>
  <c r="BH224" i="2"/>
  <c r="BG224" i="2"/>
  <c r="BF224" i="2"/>
  <c r="T224" i="2"/>
  <c r="R224" i="2"/>
  <c r="P224" i="2"/>
  <c r="BI223" i="2"/>
  <c r="BH223" i="2"/>
  <c r="BG223" i="2"/>
  <c r="BF223" i="2"/>
  <c r="T223" i="2"/>
  <c r="R223" i="2"/>
  <c r="P223" i="2"/>
  <c r="BI222" i="2"/>
  <c r="BH222" i="2"/>
  <c r="BG222" i="2"/>
  <c r="BF222" i="2"/>
  <c r="T222" i="2"/>
  <c r="R222" i="2"/>
  <c r="P222" i="2"/>
  <c r="BI220" i="2"/>
  <c r="BH220" i="2"/>
  <c r="BG220" i="2"/>
  <c r="BF220" i="2"/>
  <c r="T220" i="2"/>
  <c r="R220" i="2"/>
  <c r="P220" i="2"/>
  <c r="BI219" i="2"/>
  <c r="BH219" i="2"/>
  <c r="BG219" i="2"/>
  <c r="BF219" i="2"/>
  <c r="T219" i="2"/>
  <c r="R219" i="2"/>
  <c r="P219" i="2"/>
  <c r="BI218" i="2"/>
  <c r="BH218" i="2"/>
  <c r="BG218" i="2"/>
  <c r="BF218" i="2"/>
  <c r="T218" i="2"/>
  <c r="R218" i="2"/>
  <c r="P218" i="2"/>
  <c r="BI217" i="2"/>
  <c r="BH217" i="2"/>
  <c r="BG217" i="2"/>
  <c r="BF217" i="2"/>
  <c r="T217" i="2"/>
  <c r="R217" i="2"/>
  <c r="P217" i="2"/>
  <c r="BI216" i="2"/>
  <c r="BH216" i="2"/>
  <c r="BG216" i="2"/>
  <c r="BF216" i="2"/>
  <c r="T216" i="2"/>
  <c r="R216" i="2"/>
  <c r="P216" i="2"/>
  <c r="BI215" i="2"/>
  <c r="BH215" i="2"/>
  <c r="BG215" i="2"/>
  <c r="BF215" i="2"/>
  <c r="T215" i="2"/>
  <c r="R215" i="2"/>
  <c r="P215" i="2"/>
  <c r="BI214" i="2"/>
  <c r="BH214" i="2"/>
  <c r="BG214" i="2"/>
  <c r="BF214" i="2"/>
  <c r="T214" i="2"/>
  <c r="R214" i="2"/>
  <c r="P214" i="2"/>
  <c r="BI213" i="2"/>
  <c r="BH213" i="2"/>
  <c r="BG213" i="2"/>
  <c r="BF213" i="2"/>
  <c r="T213" i="2"/>
  <c r="R213" i="2"/>
  <c r="P213" i="2"/>
  <c r="BI212" i="2"/>
  <c r="BH212" i="2"/>
  <c r="BG212" i="2"/>
  <c r="BF212" i="2"/>
  <c r="T212" i="2"/>
  <c r="R212" i="2"/>
  <c r="P212" i="2"/>
  <c r="BI211" i="2"/>
  <c r="BH211" i="2"/>
  <c r="BG211" i="2"/>
  <c r="BF211" i="2"/>
  <c r="T211" i="2"/>
  <c r="R211" i="2"/>
  <c r="P211" i="2"/>
  <c r="BI210" i="2"/>
  <c r="BH210" i="2"/>
  <c r="BG210" i="2"/>
  <c r="BF210" i="2"/>
  <c r="T210" i="2"/>
  <c r="R210" i="2"/>
  <c r="P210" i="2"/>
  <c r="BI209" i="2"/>
  <c r="BH209" i="2"/>
  <c r="BG209" i="2"/>
  <c r="BF209" i="2"/>
  <c r="T209" i="2"/>
  <c r="R209" i="2"/>
  <c r="P209" i="2"/>
  <c r="BI208" i="2"/>
  <c r="BH208" i="2"/>
  <c r="BG208" i="2"/>
  <c r="BF208" i="2"/>
  <c r="T208" i="2"/>
  <c r="R208" i="2"/>
  <c r="P208" i="2"/>
  <c r="BI207" i="2"/>
  <c r="BH207" i="2"/>
  <c r="BG207" i="2"/>
  <c r="BF207" i="2"/>
  <c r="T207" i="2"/>
  <c r="R207" i="2"/>
  <c r="P207" i="2"/>
  <c r="BI206" i="2"/>
  <c r="BH206" i="2"/>
  <c r="BG206" i="2"/>
  <c r="BF206" i="2"/>
  <c r="T206" i="2"/>
  <c r="R206" i="2"/>
  <c r="P206" i="2"/>
  <c r="BI205" i="2"/>
  <c r="BH205" i="2"/>
  <c r="BG205" i="2"/>
  <c r="BF205" i="2"/>
  <c r="T205" i="2"/>
  <c r="R205" i="2"/>
  <c r="P205" i="2"/>
  <c r="BI204" i="2"/>
  <c r="BH204" i="2"/>
  <c r="BG204" i="2"/>
  <c r="BF204" i="2"/>
  <c r="T204" i="2"/>
  <c r="R204" i="2"/>
  <c r="P204" i="2"/>
  <c r="BI203" i="2"/>
  <c r="BH203" i="2"/>
  <c r="BG203" i="2"/>
  <c r="BF203" i="2"/>
  <c r="T203" i="2"/>
  <c r="R203" i="2"/>
  <c r="P203" i="2"/>
  <c r="BI202" i="2"/>
  <c r="BH202" i="2"/>
  <c r="BG202" i="2"/>
  <c r="BF202" i="2"/>
  <c r="T202" i="2"/>
  <c r="R202" i="2"/>
  <c r="P202" i="2"/>
  <c r="BI201" i="2"/>
  <c r="BH201" i="2"/>
  <c r="BG201" i="2"/>
  <c r="BF201" i="2"/>
  <c r="T201" i="2"/>
  <c r="R201" i="2"/>
  <c r="P201" i="2"/>
  <c r="BI200" i="2"/>
  <c r="BH200" i="2"/>
  <c r="BG200" i="2"/>
  <c r="BF200" i="2"/>
  <c r="T200" i="2"/>
  <c r="R200" i="2"/>
  <c r="P200" i="2"/>
  <c r="BI198" i="2"/>
  <c r="BH198" i="2"/>
  <c r="BG198" i="2"/>
  <c r="BF198" i="2"/>
  <c r="T198" i="2"/>
  <c r="R198" i="2"/>
  <c r="P198" i="2"/>
  <c r="BI197" i="2"/>
  <c r="BH197" i="2"/>
  <c r="BG197" i="2"/>
  <c r="BF197" i="2"/>
  <c r="T197" i="2"/>
  <c r="R197" i="2"/>
  <c r="P197" i="2"/>
  <c r="BI196" i="2"/>
  <c r="BH196" i="2"/>
  <c r="BG196" i="2"/>
  <c r="BF196" i="2"/>
  <c r="T196" i="2"/>
  <c r="R196" i="2"/>
  <c r="P196" i="2"/>
  <c r="BI195" i="2"/>
  <c r="BH195" i="2"/>
  <c r="BG195" i="2"/>
  <c r="BF195" i="2"/>
  <c r="T195" i="2"/>
  <c r="R195" i="2"/>
  <c r="P195" i="2"/>
  <c r="BI194" i="2"/>
  <c r="BH194" i="2"/>
  <c r="BG194" i="2"/>
  <c r="BF194" i="2"/>
  <c r="T194" i="2"/>
  <c r="R194" i="2"/>
  <c r="P194" i="2"/>
  <c r="BI193" i="2"/>
  <c r="BH193" i="2"/>
  <c r="BG193" i="2"/>
  <c r="BF193" i="2"/>
  <c r="T193" i="2"/>
  <c r="R193" i="2"/>
  <c r="P193" i="2"/>
  <c r="BI192" i="2"/>
  <c r="BH192" i="2"/>
  <c r="BG192" i="2"/>
  <c r="BF192" i="2"/>
  <c r="T192" i="2"/>
  <c r="R192" i="2"/>
  <c r="P192" i="2"/>
  <c r="BI191" i="2"/>
  <c r="BH191" i="2"/>
  <c r="BG191" i="2"/>
  <c r="BF191" i="2"/>
  <c r="T191" i="2"/>
  <c r="R191" i="2"/>
  <c r="P191" i="2"/>
  <c r="BI190" i="2"/>
  <c r="BH190" i="2"/>
  <c r="BG190" i="2"/>
  <c r="BF190" i="2"/>
  <c r="T190" i="2"/>
  <c r="R190" i="2"/>
  <c r="P190" i="2"/>
  <c r="BI189" i="2"/>
  <c r="BH189" i="2"/>
  <c r="BG189" i="2"/>
  <c r="BF189" i="2"/>
  <c r="T189" i="2"/>
  <c r="R189" i="2"/>
  <c r="P189" i="2"/>
  <c r="BI188" i="2"/>
  <c r="BH188" i="2"/>
  <c r="BG188" i="2"/>
  <c r="BF188" i="2"/>
  <c r="T188" i="2"/>
  <c r="R188" i="2"/>
  <c r="P188" i="2"/>
  <c r="BI187" i="2"/>
  <c r="BH187" i="2"/>
  <c r="BG187" i="2"/>
  <c r="BF187" i="2"/>
  <c r="T187" i="2"/>
  <c r="R187" i="2"/>
  <c r="P187" i="2"/>
  <c r="BI186" i="2"/>
  <c r="BH186" i="2"/>
  <c r="BG186" i="2"/>
  <c r="BF186" i="2"/>
  <c r="T186" i="2"/>
  <c r="R186" i="2"/>
  <c r="P186" i="2"/>
  <c r="BI185" i="2"/>
  <c r="BH185" i="2"/>
  <c r="BG185" i="2"/>
  <c r="BF185" i="2"/>
  <c r="T185" i="2"/>
  <c r="R185" i="2"/>
  <c r="P185" i="2"/>
  <c r="BI184" i="2"/>
  <c r="BH184" i="2"/>
  <c r="BG184" i="2"/>
  <c r="BF184" i="2"/>
  <c r="T184" i="2"/>
  <c r="R184" i="2"/>
  <c r="P184" i="2"/>
  <c r="BI183" i="2"/>
  <c r="BH183" i="2"/>
  <c r="BG183" i="2"/>
  <c r="BF183" i="2"/>
  <c r="T183" i="2"/>
  <c r="R183" i="2"/>
  <c r="P183" i="2"/>
  <c r="BI182" i="2"/>
  <c r="BH182" i="2"/>
  <c r="BG182" i="2"/>
  <c r="BF182" i="2"/>
  <c r="T182" i="2"/>
  <c r="R182" i="2"/>
  <c r="P182" i="2"/>
  <c r="BI181" i="2"/>
  <c r="BH181" i="2"/>
  <c r="BG181" i="2"/>
  <c r="BF181" i="2"/>
  <c r="T181" i="2"/>
  <c r="R181" i="2"/>
  <c r="P181" i="2"/>
  <c r="BI180" i="2"/>
  <c r="BH180" i="2"/>
  <c r="BG180" i="2"/>
  <c r="BF180" i="2"/>
  <c r="T180" i="2"/>
  <c r="R180" i="2"/>
  <c r="P180" i="2"/>
  <c r="BI179" i="2"/>
  <c r="BH179" i="2"/>
  <c r="BG179" i="2"/>
  <c r="BF179" i="2"/>
  <c r="T179" i="2"/>
  <c r="R179" i="2"/>
  <c r="P179" i="2"/>
  <c r="BI178" i="2"/>
  <c r="BH178" i="2"/>
  <c r="BG178" i="2"/>
  <c r="BF178" i="2"/>
  <c r="T178" i="2"/>
  <c r="R178" i="2"/>
  <c r="P178" i="2"/>
  <c r="BI177" i="2"/>
  <c r="BH177" i="2"/>
  <c r="BG177" i="2"/>
  <c r="BF177" i="2"/>
  <c r="T177" i="2"/>
  <c r="R177" i="2"/>
  <c r="P177" i="2"/>
  <c r="BI176" i="2"/>
  <c r="BH176" i="2"/>
  <c r="BG176" i="2"/>
  <c r="BF176" i="2"/>
  <c r="T176" i="2"/>
  <c r="R176" i="2"/>
  <c r="P176" i="2"/>
  <c r="BI175" i="2"/>
  <c r="BH175" i="2"/>
  <c r="BG175" i="2"/>
  <c r="BF175" i="2"/>
  <c r="T175" i="2"/>
  <c r="R175" i="2"/>
  <c r="P175" i="2"/>
  <c r="BI174" i="2"/>
  <c r="BH174" i="2"/>
  <c r="BG174" i="2"/>
  <c r="BF174" i="2"/>
  <c r="T174" i="2"/>
  <c r="R174" i="2"/>
  <c r="P174" i="2"/>
  <c r="BI173" i="2"/>
  <c r="BH173" i="2"/>
  <c r="BG173" i="2"/>
  <c r="BF173" i="2"/>
  <c r="T173" i="2"/>
  <c r="R173" i="2"/>
  <c r="P173" i="2"/>
  <c r="BI171" i="2"/>
  <c r="BH171" i="2"/>
  <c r="BG171" i="2"/>
  <c r="BF171" i="2"/>
  <c r="T171" i="2"/>
  <c r="R171" i="2"/>
  <c r="P171" i="2"/>
  <c r="BI170" i="2"/>
  <c r="BH170" i="2"/>
  <c r="BG170" i="2"/>
  <c r="BF170" i="2"/>
  <c r="T170" i="2"/>
  <c r="R170" i="2"/>
  <c r="P170" i="2"/>
  <c r="BI169" i="2"/>
  <c r="BH169" i="2"/>
  <c r="BG169" i="2"/>
  <c r="BF169" i="2"/>
  <c r="T169" i="2"/>
  <c r="R169" i="2"/>
  <c r="P169" i="2"/>
  <c r="BI168" i="2"/>
  <c r="BH168" i="2"/>
  <c r="BG168" i="2"/>
  <c r="BF168" i="2"/>
  <c r="T168" i="2"/>
  <c r="R168" i="2"/>
  <c r="P168" i="2"/>
  <c r="BI167" i="2"/>
  <c r="BH167" i="2"/>
  <c r="BG167" i="2"/>
  <c r="BF167" i="2"/>
  <c r="T167" i="2"/>
  <c r="R167" i="2"/>
  <c r="P167" i="2"/>
  <c r="BI166" i="2"/>
  <c r="BH166" i="2"/>
  <c r="BG166" i="2"/>
  <c r="BF166" i="2"/>
  <c r="T166" i="2"/>
  <c r="R166" i="2"/>
  <c r="P166" i="2"/>
  <c r="BI165" i="2"/>
  <c r="BH165" i="2"/>
  <c r="BG165" i="2"/>
  <c r="BF165" i="2"/>
  <c r="T165" i="2"/>
  <c r="R165" i="2"/>
  <c r="P165" i="2"/>
  <c r="BI164" i="2"/>
  <c r="BH164" i="2"/>
  <c r="BG164" i="2"/>
  <c r="BF164" i="2"/>
  <c r="T164" i="2"/>
  <c r="R164" i="2"/>
  <c r="P164" i="2"/>
  <c r="BI163" i="2"/>
  <c r="BH163" i="2"/>
  <c r="BG163" i="2"/>
  <c r="BF163" i="2"/>
  <c r="T163" i="2"/>
  <c r="R163" i="2"/>
  <c r="P163" i="2"/>
  <c r="BI162" i="2"/>
  <c r="BH162" i="2"/>
  <c r="BG162" i="2"/>
  <c r="BF162" i="2"/>
  <c r="T162" i="2"/>
  <c r="R162" i="2"/>
  <c r="P162" i="2"/>
  <c r="BI161" i="2"/>
  <c r="BH161" i="2"/>
  <c r="BG161" i="2"/>
  <c r="BF161" i="2"/>
  <c r="T161" i="2"/>
  <c r="R161" i="2"/>
  <c r="P161" i="2"/>
  <c r="BI160" i="2"/>
  <c r="BH160" i="2"/>
  <c r="BG160" i="2"/>
  <c r="BF160" i="2"/>
  <c r="T160" i="2"/>
  <c r="R160" i="2"/>
  <c r="P160" i="2"/>
  <c r="BI159" i="2"/>
  <c r="BH159" i="2"/>
  <c r="BG159" i="2"/>
  <c r="BF159" i="2"/>
  <c r="T159" i="2"/>
  <c r="R159" i="2"/>
  <c r="P159" i="2"/>
  <c r="BI158" i="2"/>
  <c r="BH158" i="2"/>
  <c r="BG158" i="2"/>
  <c r="BF158" i="2"/>
  <c r="T158" i="2"/>
  <c r="R158" i="2"/>
  <c r="P158" i="2"/>
  <c r="BI157" i="2"/>
  <c r="BH157" i="2"/>
  <c r="BG157" i="2"/>
  <c r="BF157" i="2"/>
  <c r="T157" i="2"/>
  <c r="R157" i="2"/>
  <c r="P157" i="2"/>
  <c r="BI156" i="2"/>
  <c r="BH156" i="2"/>
  <c r="BG156" i="2"/>
  <c r="BF156" i="2"/>
  <c r="T156" i="2"/>
  <c r="R156" i="2"/>
  <c r="P156" i="2"/>
  <c r="BI155" i="2"/>
  <c r="BH155" i="2"/>
  <c r="BG155" i="2"/>
  <c r="BF155" i="2"/>
  <c r="T155" i="2"/>
  <c r="R155" i="2"/>
  <c r="P155" i="2"/>
  <c r="BI154" i="2"/>
  <c r="BH154" i="2"/>
  <c r="BG154" i="2"/>
  <c r="BF154" i="2"/>
  <c r="T154" i="2"/>
  <c r="R154" i="2"/>
  <c r="P154" i="2"/>
  <c r="BI153" i="2"/>
  <c r="BH153" i="2"/>
  <c r="BG153" i="2"/>
  <c r="BF153" i="2"/>
  <c r="T153" i="2"/>
  <c r="R153" i="2"/>
  <c r="P153" i="2"/>
  <c r="BI152" i="2"/>
  <c r="BH152" i="2"/>
  <c r="BG152" i="2"/>
  <c r="BF152" i="2"/>
  <c r="T152" i="2"/>
  <c r="R152" i="2"/>
  <c r="P152" i="2"/>
  <c r="BI151" i="2"/>
  <c r="BH151" i="2"/>
  <c r="BG151" i="2"/>
  <c r="BF151" i="2"/>
  <c r="T151" i="2"/>
  <c r="R151" i="2"/>
  <c r="P151" i="2"/>
  <c r="BI150" i="2"/>
  <c r="BH150" i="2"/>
  <c r="BG150" i="2"/>
  <c r="BF150" i="2"/>
  <c r="T150" i="2"/>
  <c r="R150" i="2"/>
  <c r="P150" i="2"/>
  <c r="BI149" i="2"/>
  <c r="BH149" i="2"/>
  <c r="BG149" i="2"/>
  <c r="BF149" i="2"/>
  <c r="T149" i="2"/>
  <c r="R149" i="2"/>
  <c r="P149" i="2"/>
  <c r="BI148" i="2"/>
  <c r="BH148" i="2"/>
  <c r="BG148" i="2"/>
  <c r="BF148" i="2"/>
  <c r="T148" i="2"/>
  <c r="R148" i="2"/>
  <c r="P148" i="2"/>
  <c r="BI147" i="2"/>
  <c r="BH147" i="2"/>
  <c r="BG147" i="2"/>
  <c r="BF147" i="2"/>
  <c r="T147" i="2"/>
  <c r="R147" i="2"/>
  <c r="P147" i="2"/>
  <c r="BI146" i="2"/>
  <c r="BH146" i="2"/>
  <c r="BG146" i="2"/>
  <c r="BF146" i="2"/>
  <c r="T146" i="2"/>
  <c r="R146" i="2"/>
  <c r="P146" i="2"/>
  <c r="BI145" i="2"/>
  <c r="BH145" i="2"/>
  <c r="BG145" i="2"/>
  <c r="BF145" i="2"/>
  <c r="T145" i="2"/>
  <c r="R145" i="2"/>
  <c r="P145" i="2"/>
  <c r="BI144" i="2"/>
  <c r="BH144" i="2"/>
  <c r="BG144" i="2"/>
  <c r="BF144" i="2"/>
  <c r="T144" i="2"/>
  <c r="R144" i="2"/>
  <c r="P144" i="2"/>
  <c r="BI143" i="2"/>
  <c r="BH143" i="2"/>
  <c r="BG143" i="2"/>
  <c r="BF143" i="2"/>
  <c r="T143" i="2"/>
  <c r="R143" i="2"/>
  <c r="P143" i="2"/>
  <c r="BI142" i="2"/>
  <c r="BH142" i="2"/>
  <c r="BG142" i="2"/>
  <c r="BF142" i="2"/>
  <c r="T142" i="2"/>
  <c r="R142" i="2"/>
  <c r="P142" i="2"/>
  <c r="BI141" i="2"/>
  <c r="BH141" i="2"/>
  <c r="BG141" i="2"/>
  <c r="BF141" i="2"/>
  <c r="T141" i="2"/>
  <c r="R141" i="2"/>
  <c r="P141" i="2"/>
  <c r="BI140" i="2"/>
  <c r="BH140" i="2"/>
  <c r="BG140" i="2"/>
  <c r="BF140" i="2"/>
  <c r="T140" i="2"/>
  <c r="R140" i="2"/>
  <c r="P140" i="2"/>
  <c r="BI139" i="2"/>
  <c r="BH139" i="2"/>
  <c r="BG139" i="2"/>
  <c r="BF139" i="2"/>
  <c r="T139" i="2"/>
  <c r="R139" i="2"/>
  <c r="P139" i="2"/>
  <c r="BI138" i="2"/>
  <c r="BH138" i="2"/>
  <c r="BG138" i="2"/>
  <c r="BF138" i="2"/>
  <c r="T138" i="2"/>
  <c r="R138" i="2"/>
  <c r="P138" i="2"/>
  <c r="BI137" i="2"/>
  <c r="BH137" i="2"/>
  <c r="BG137" i="2"/>
  <c r="BF137" i="2"/>
  <c r="T137" i="2"/>
  <c r="R137" i="2"/>
  <c r="P137" i="2"/>
  <c r="BI136" i="2"/>
  <c r="BH136" i="2"/>
  <c r="BG136" i="2"/>
  <c r="BF136" i="2"/>
  <c r="T136" i="2"/>
  <c r="R136" i="2"/>
  <c r="P136" i="2"/>
  <c r="BI135" i="2"/>
  <c r="BH135" i="2"/>
  <c r="BG135" i="2"/>
  <c r="BF135" i="2"/>
  <c r="T135" i="2"/>
  <c r="R135" i="2"/>
  <c r="P135" i="2"/>
  <c r="BI134" i="2"/>
  <c r="BH134" i="2"/>
  <c r="BG134" i="2"/>
  <c r="BF134" i="2"/>
  <c r="T134" i="2"/>
  <c r="R134" i="2"/>
  <c r="P134" i="2"/>
  <c r="BI133" i="2"/>
  <c r="BH133" i="2"/>
  <c r="BG133" i="2"/>
  <c r="BF133" i="2"/>
  <c r="T133" i="2"/>
  <c r="R133" i="2"/>
  <c r="P133" i="2"/>
  <c r="BI132" i="2"/>
  <c r="BH132" i="2"/>
  <c r="BG132" i="2"/>
  <c r="BF132" i="2"/>
  <c r="T132" i="2"/>
  <c r="R132" i="2"/>
  <c r="P132" i="2"/>
  <c r="BI131" i="2"/>
  <c r="BH131" i="2"/>
  <c r="BG131" i="2"/>
  <c r="BF131" i="2"/>
  <c r="T131" i="2"/>
  <c r="R131" i="2"/>
  <c r="P131" i="2"/>
  <c r="BI130" i="2"/>
  <c r="BH130" i="2"/>
  <c r="BG130" i="2"/>
  <c r="BF130" i="2"/>
  <c r="T130" i="2"/>
  <c r="R130" i="2"/>
  <c r="P130" i="2"/>
  <c r="BI129" i="2"/>
  <c r="BH129" i="2"/>
  <c r="BG129" i="2"/>
  <c r="BF129" i="2"/>
  <c r="T129" i="2"/>
  <c r="R129" i="2"/>
  <c r="P129" i="2"/>
  <c r="BI128" i="2"/>
  <c r="BH128" i="2"/>
  <c r="BG128" i="2"/>
  <c r="BF128" i="2"/>
  <c r="T128" i="2"/>
  <c r="R128" i="2"/>
  <c r="P128" i="2"/>
  <c r="F119" i="2"/>
  <c r="E117" i="2"/>
  <c r="F89" i="2"/>
  <c r="E87" i="2"/>
  <c r="J24" i="2"/>
  <c r="E24" i="2"/>
  <c r="J122" i="2" s="1"/>
  <c r="J23" i="2"/>
  <c r="J21" i="2"/>
  <c r="E21" i="2"/>
  <c r="J121" i="2"/>
  <c r="J20" i="2"/>
  <c r="J18" i="2"/>
  <c r="E18" i="2"/>
  <c r="F92" i="2"/>
  <c r="J17" i="2"/>
  <c r="J15" i="2"/>
  <c r="E15" i="2"/>
  <c r="F121" i="2" s="1"/>
  <c r="J14" i="2"/>
  <c r="J12" i="2"/>
  <c r="J119" i="2" s="1"/>
  <c r="E7" i="2"/>
  <c r="E85" i="2"/>
  <c r="L90" i="1"/>
  <c r="AM90" i="1"/>
  <c r="AM89" i="1"/>
  <c r="L89" i="1"/>
  <c r="AM87" i="1"/>
  <c r="L87" i="1"/>
  <c r="L85" i="1"/>
  <c r="L84" i="1"/>
  <c r="J165" i="3"/>
  <c r="BK164" i="3"/>
  <c r="BK163" i="3"/>
  <c r="J162" i="3"/>
  <c r="BK161" i="3"/>
  <c r="BK160" i="3"/>
  <c r="J159" i="3"/>
  <c r="BK158" i="3"/>
  <c r="J156" i="3"/>
  <c r="BK155" i="3"/>
  <c r="J152" i="3"/>
  <c r="BK151" i="3"/>
  <c r="BK150" i="3"/>
  <c r="BK149" i="3"/>
  <c r="BK148" i="3"/>
  <c r="BK143" i="3"/>
  <c r="J141" i="3"/>
  <c r="J137" i="3"/>
  <c r="BK136" i="3"/>
  <c r="J134" i="3"/>
  <c r="BK128" i="3"/>
  <c r="BK122" i="3"/>
  <c r="BK292" i="2"/>
  <c r="BK288" i="2"/>
  <c r="J284" i="2"/>
  <c r="BK283" i="2"/>
  <c r="BK270" i="2"/>
  <c r="J260" i="2"/>
  <c r="J255" i="2"/>
  <c r="J252" i="2"/>
  <c r="BK251" i="2"/>
  <c r="BK244" i="2"/>
  <c r="BK243" i="2"/>
  <c r="BK242" i="2"/>
  <c r="J236" i="2"/>
  <c r="BK229" i="2"/>
  <c r="BK227" i="2"/>
  <c r="J226" i="2"/>
  <c r="BK225" i="2"/>
  <c r="J222" i="2"/>
  <c r="J215" i="2"/>
  <c r="BK214" i="2"/>
  <c r="BK213" i="2"/>
  <c r="BK211" i="2"/>
  <c r="BK210" i="2"/>
  <c r="BK201" i="2"/>
  <c r="J197" i="2"/>
  <c r="J192" i="2"/>
  <c r="BK190" i="2"/>
  <c r="BK186" i="2"/>
  <c r="BK183" i="2"/>
  <c r="BK179" i="2"/>
  <c r="J178" i="2"/>
  <c r="BK177" i="2"/>
  <c r="BK175" i="2"/>
  <c r="BK169" i="2"/>
  <c r="BK168" i="2"/>
  <c r="J166" i="2"/>
  <c r="BK165" i="2"/>
  <c r="J161" i="2"/>
  <c r="BK157" i="2"/>
  <c r="BK149" i="2"/>
  <c r="BK147" i="2"/>
  <c r="BK144" i="2"/>
  <c r="J139" i="2"/>
  <c r="J138" i="2"/>
  <c r="BK129" i="3"/>
  <c r="BK127" i="3"/>
  <c r="BK299" i="2"/>
  <c r="J282" i="2"/>
  <c r="BK273" i="2"/>
  <c r="BK271" i="2"/>
  <c r="BK267" i="2"/>
  <c r="BK266" i="2"/>
  <c r="J263" i="2"/>
  <c r="J259" i="2"/>
  <c r="J258" i="2"/>
  <c r="J256" i="2"/>
  <c r="BK239" i="2"/>
  <c r="J238" i="2"/>
  <c r="BK237" i="2"/>
  <c r="J232" i="2"/>
  <c r="BK217" i="2"/>
  <c r="BK215" i="2"/>
  <c r="J208" i="2"/>
  <c r="BK204" i="2"/>
  <c r="J203" i="2"/>
  <c r="J202" i="2"/>
  <c r="J198" i="2"/>
  <c r="J196" i="2"/>
  <c r="J194" i="2"/>
  <c r="BK192" i="2"/>
  <c r="J189" i="2"/>
  <c r="J185" i="2"/>
  <c r="J182" i="2"/>
  <c r="BK181" i="2"/>
  <c r="J173" i="2"/>
  <c r="BK164" i="2"/>
  <c r="BK154" i="2"/>
  <c r="J145" i="2"/>
  <c r="BK142" i="2"/>
  <c r="AS94" i="1"/>
  <c r="J144" i="3"/>
  <c r="BK137" i="3"/>
  <c r="BK132" i="3"/>
  <c r="J128" i="3"/>
  <c r="J126" i="3"/>
  <c r="BK293" i="2"/>
  <c r="J291" i="2"/>
  <c r="J290" i="2"/>
  <c r="J288" i="2"/>
  <c r="J287" i="2"/>
  <c r="BK284" i="2"/>
  <c r="BK281" i="2"/>
  <c r="BK275" i="2"/>
  <c r="J274" i="2"/>
  <c r="J272" i="2"/>
  <c r="BK268" i="2"/>
  <c r="BK259" i="2"/>
  <c r="BK219" i="2"/>
  <c r="J216" i="2"/>
  <c r="BK206" i="2"/>
  <c r="J135" i="3"/>
  <c r="J133" i="3"/>
  <c r="BK301" i="2"/>
  <c r="J300" i="2"/>
  <c r="J299" i="2"/>
  <c r="J298" i="2"/>
  <c r="BK295" i="2"/>
  <c r="J294" i="2"/>
  <c r="J293" i="2"/>
  <c r="BK291" i="2"/>
  <c r="J285" i="2"/>
  <c r="J279" i="2"/>
  <c r="BK278" i="2"/>
  <c r="BK276" i="2"/>
  <c r="BK265" i="2"/>
  <c r="J253" i="2"/>
  <c r="BK241" i="2"/>
  <c r="BK240" i="2"/>
  <c r="J132" i="3"/>
  <c r="J123" i="3"/>
  <c r="J286" i="2"/>
  <c r="J281" i="2"/>
  <c r="BK269" i="2"/>
  <c r="J268" i="2"/>
  <c r="BK256" i="2"/>
  <c r="BK247" i="2"/>
  <c r="J244" i="2"/>
  <c r="J213" i="2"/>
  <c r="BK209" i="2"/>
  <c r="BK208" i="2"/>
  <c r="J204" i="2"/>
  <c r="J184" i="2"/>
  <c r="J179" i="2"/>
  <c r="J169" i="2"/>
  <c r="J168" i="2"/>
  <c r="BK166" i="2"/>
  <c r="BK162" i="2"/>
  <c r="BK158" i="2"/>
  <c r="J157" i="2"/>
  <c r="BK156" i="2"/>
  <c r="BK155" i="2"/>
  <c r="J154" i="2"/>
  <c r="BK152" i="2"/>
  <c r="BK150" i="2"/>
  <c r="J148" i="2"/>
  <c r="BK146" i="2"/>
  <c r="BK143" i="2"/>
  <c r="J137" i="2"/>
  <c r="BK135" i="2"/>
  <c r="J134" i="2"/>
  <c r="BK132" i="2"/>
  <c r="J130" i="2"/>
  <c r="BK138" i="3"/>
  <c r="J127" i="3"/>
  <c r="J125" i="3"/>
  <c r="J122" i="3"/>
  <c r="J121" i="3"/>
  <c r="J275" i="2"/>
  <c r="BK272" i="2"/>
  <c r="BK263" i="2"/>
  <c r="BK249" i="2"/>
  <c r="J237" i="2"/>
  <c r="J231" i="2"/>
  <c r="J139" i="3"/>
  <c r="J124" i="3"/>
  <c r="BK287" i="2"/>
  <c r="J278" i="2"/>
  <c r="J248" i="2"/>
  <c r="J243" i="2"/>
  <c r="J223" i="2"/>
  <c r="BK159" i="2"/>
  <c r="J147" i="2"/>
  <c r="J144" i="2"/>
  <c r="J136" i="2"/>
  <c r="BK134" i="2"/>
  <c r="BK131" i="2"/>
  <c r="J129" i="2"/>
  <c r="BK128" i="2"/>
  <c r="J154" i="3"/>
  <c r="BK153" i="3"/>
  <c r="BK152" i="3"/>
  <c r="J151" i="3"/>
  <c r="BK146" i="3"/>
  <c r="BK145" i="3"/>
  <c r="BK142" i="3"/>
  <c r="BK141" i="3"/>
  <c r="J138" i="3"/>
  <c r="J136" i="3"/>
  <c r="BK131" i="3"/>
  <c r="J301" i="2"/>
  <c r="BK300" i="2"/>
  <c r="BK298" i="2"/>
  <c r="BK296" i="2"/>
  <c r="J280" i="2"/>
  <c r="J273" i="2"/>
  <c r="J265" i="2"/>
  <c r="BK262" i="2"/>
  <c r="J261" i="2"/>
  <c r="BK255" i="2"/>
  <c r="J254" i="2"/>
  <c r="J251" i="2"/>
  <c r="J241" i="2"/>
  <c r="BK235" i="2"/>
  <c r="J234" i="2"/>
  <c r="J225" i="2"/>
  <c r="BK224" i="2"/>
  <c r="BK222" i="2"/>
  <c r="BK216" i="2"/>
  <c r="BK212" i="2"/>
  <c r="J207" i="2"/>
  <c r="J205" i="2"/>
  <c r="BK200" i="2"/>
  <c r="BK195" i="2"/>
  <c r="BK193" i="2"/>
  <c r="BK188" i="2"/>
  <c r="J186" i="2"/>
  <c r="BK182" i="2"/>
  <c r="J174" i="2"/>
  <c r="BK167" i="2"/>
  <c r="J165" i="2"/>
  <c r="J160" i="2"/>
  <c r="J156" i="2"/>
  <c r="J151" i="2"/>
  <c r="BK165" i="3"/>
  <c r="J164" i="3"/>
  <c r="J163" i="3"/>
  <c r="BK162" i="3"/>
  <c r="J161" i="3"/>
  <c r="J160" i="3"/>
  <c r="BK159" i="3"/>
  <c r="J158" i="3"/>
  <c r="J157" i="3"/>
  <c r="BK156" i="3"/>
  <c r="J150" i="3"/>
  <c r="J149" i="3"/>
  <c r="BK147" i="3"/>
  <c r="BK144" i="3"/>
  <c r="J143" i="3"/>
  <c r="J142" i="3"/>
  <c r="J140" i="3"/>
  <c r="BK139" i="3"/>
  <c r="BK135" i="3"/>
  <c r="BK134" i="3"/>
  <c r="J131" i="3"/>
  <c r="J130" i="3"/>
  <c r="BK126" i="3"/>
  <c r="BK125" i="3"/>
  <c r="BK123" i="3"/>
  <c r="BK121" i="3"/>
  <c r="J292" i="2"/>
  <c r="BK290" i="2"/>
  <c r="BK285" i="2"/>
  <c r="BK277" i="2"/>
  <c r="J276" i="2"/>
  <c r="J270" i="2"/>
  <c r="BK264" i="2"/>
  <c r="J262" i="2"/>
  <c r="BK261" i="2"/>
  <c r="BK246" i="2"/>
  <c r="J242" i="2"/>
  <c r="J235" i="2"/>
  <c r="BK234" i="2"/>
  <c r="J229" i="2"/>
  <c r="J228" i="2"/>
  <c r="J227" i="2"/>
  <c r="J219" i="2"/>
  <c r="BK218" i="2"/>
  <c r="J217" i="2"/>
  <c r="J212" i="2"/>
  <c r="J210" i="2"/>
  <c r="BK202" i="2"/>
  <c r="J201" i="2"/>
  <c r="BK198" i="2"/>
  <c r="BK197" i="2"/>
  <c r="BK194" i="2"/>
  <c r="J188" i="2"/>
  <c r="BK187" i="2"/>
  <c r="BK185" i="2"/>
  <c r="J180" i="2"/>
  <c r="J177" i="2"/>
  <c r="J176" i="2"/>
  <c r="BK171" i="2"/>
  <c r="J149" i="2"/>
  <c r="BK148" i="2"/>
  <c r="BK145" i="2"/>
  <c r="BK141" i="2"/>
  <c r="BK136" i="2"/>
  <c r="BK133" i="2"/>
  <c r="BK129" i="2"/>
  <c r="J128" i="2"/>
  <c r="BK157" i="3"/>
  <c r="J155" i="3"/>
  <c r="BK154" i="3"/>
  <c r="J153" i="3"/>
  <c r="BK140" i="3"/>
  <c r="BK133" i="3"/>
  <c r="BK130" i="3"/>
  <c r="J283" i="2"/>
  <c r="BK280" i="2"/>
  <c r="BK274" i="2"/>
  <c r="J271" i="2"/>
  <c r="J266" i="2"/>
  <c r="J264" i="2"/>
  <c r="BK260" i="2"/>
  <c r="BK252" i="2"/>
  <c r="J249" i="2"/>
  <c r="BK248" i="2"/>
  <c r="J246" i="2"/>
  <c r="J245" i="2"/>
  <c r="J239" i="2"/>
  <c r="BK236" i="2"/>
  <c r="BK232" i="2"/>
  <c r="J230" i="2"/>
  <c r="BK226" i="2"/>
  <c r="J224" i="2"/>
  <c r="J214" i="2"/>
  <c r="J211" i="2"/>
  <c r="J209" i="2"/>
  <c r="J200" i="2"/>
  <c r="BK196" i="2"/>
  <c r="J195" i="2"/>
  <c r="BK191" i="2"/>
  <c r="J183" i="2"/>
  <c r="BK176" i="2"/>
  <c r="BK174" i="2"/>
  <c r="J167" i="2"/>
  <c r="J163" i="2"/>
  <c r="J155" i="2"/>
  <c r="J153" i="2"/>
  <c r="J152" i="2"/>
  <c r="BK151" i="2"/>
  <c r="J141" i="2"/>
  <c r="BK137" i="2"/>
  <c r="J132" i="2"/>
  <c r="J131" i="2"/>
  <c r="BK130" i="2"/>
  <c r="J148" i="3"/>
  <c r="J129" i="3"/>
  <c r="BK254" i="2"/>
  <c r="J250" i="2"/>
  <c r="J247" i="2"/>
  <c r="BK245" i="2"/>
  <c r="J240" i="2"/>
  <c r="BK238" i="2"/>
  <c r="BK231" i="2"/>
  <c r="J220" i="2"/>
  <c r="BK207" i="2"/>
  <c r="J206" i="2"/>
  <c r="J191" i="2"/>
  <c r="J190" i="2"/>
  <c r="BK178" i="2"/>
  <c r="BK173" i="2"/>
  <c r="J171" i="2"/>
  <c r="J170" i="2"/>
  <c r="J164" i="2"/>
  <c r="BK163" i="2"/>
  <c r="BK161" i="2"/>
  <c r="BK160" i="2"/>
  <c r="J159" i="2"/>
  <c r="BK153" i="2"/>
  <c r="J150" i="2"/>
  <c r="J146" i="2"/>
  <c r="J143" i="2"/>
  <c r="J142" i="2"/>
  <c r="J140" i="2"/>
  <c r="J147" i="3"/>
  <c r="J146" i="3"/>
  <c r="J145" i="3"/>
  <c r="BK124" i="3"/>
  <c r="J296" i="2"/>
  <c r="J295" i="2"/>
  <c r="BK294" i="2"/>
  <c r="BK286" i="2"/>
  <c r="BK282" i="2"/>
  <c r="BK279" i="2"/>
  <c r="J277" i="2"/>
  <c r="J269" i="2"/>
  <c r="J267" i="2"/>
  <c r="BK258" i="2"/>
  <c r="BK253" i="2"/>
  <c r="BK250" i="2"/>
  <c r="BK230" i="2"/>
  <c r="BK228" i="2"/>
  <c r="BK223" i="2"/>
  <c r="BK220" i="2"/>
  <c r="J218" i="2"/>
  <c r="BK205" i="2"/>
  <c r="BK203" i="2"/>
  <c r="J193" i="2"/>
  <c r="BK189" i="2"/>
  <c r="J187" i="2"/>
  <c r="BK184" i="2"/>
  <c r="J181" i="2"/>
  <c r="BK180" i="2"/>
  <c r="J175" i="2"/>
  <c r="BK170" i="2"/>
  <c r="J162" i="2"/>
  <c r="J158" i="2"/>
  <c r="BK140" i="2"/>
  <c r="BK139" i="2"/>
  <c r="BK138" i="2"/>
  <c r="J135" i="2"/>
  <c r="J133" i="2"/>
  <c r="BK127" i="2" l="1"/>
  <c r="J127" i="2" s="1"/>
  <c r="J98" i="2" s="1"/>
  <c r="BK221" i="2"/>
  <c r="J221" i="2"/>
  <c r="J101" i="2"/>
  <c r="BK289" i="2"/>
  <c r="J289" i="2"/>
  <c r="J104" i="2" s="1"/>
  <c r="T172" i="2"/>
  <c r="T221" i="2"/>
  <c r="T289" i="2"/>
  <c r="R172" i="2"/>
  <c r="P221" i="2"/>
  <c r="R297" i="2"/>
  <c r="BK199" i="2"/>
  <c r="J199" i="2"/>
  <c r="J100" i="2"/>
  <c r="P257" i="2"/>
  <c r="R289" i="2"/>
  <c r="BK172" i="2"/>
  <c r="J172" i="2"/>
  <c r="J99" i="2" s="1"/>
  <c r="R221" i="2"/>
  <c r="R257" i="2"/>
  <c r="R233" i="2"/>
  <c r="BK120" i="3"/>
  <c r="J120" i="3"/>
  <c r="J98" i="3"/>
  <c r="T127" i="2"/>
  <c r="T257" i="2"/>
  <c r="R127" i="2"/>
  <c r="R199" i="2"/>
  <c r="T233" i="2"/>
  <c r="P297" i="2"/>
  <c r="P172" i="2"/>
  <c r="T199" i="2"/>
  <c r="P233" i="2"/>
  <c r="P289" i="2"/>
  <c r="P120" i="3"/>
  <c r="P119" i="3" s="1"/>
  <c r="P118" i="3" s="1"/>
  <c r="AU96" i="1" s="1"/>
  <c r="P127" i="2"/>
  <c r="P126" i="2" s="1"/>
  <c r="P125" i="2" s="1"/>
  <c r="AU95" i="1" s="1"/>
  <c r="BK233" i="2"/>
  <c r="J233" i="2" s="1"/>
  <c r="J102" i="2" s="1"/>
  <c r="T297" i="2"/>
  <c r="R120" i="3"/>
  <c r="R119" i="3" s="1"/>
  <c r="R118" i="3" s="1"/>
  <c r="P199" i="2"/>
  <c r="BK257" i="2"/>
  <c r="J257" i="2" s="1"/>
  <c r="J103" i="2" s="1"/>
  <c r="BK297" i="2"/>
  <c r="J297" i="2"/>
  <c r="J105" i="2" s="1"/>
  <c r="T120" i="3"/>
  <c r="T119" i="3"/>
  <c r="T118" i="3"/>
  <c r="J89" i="2"/>
  <c r="E115" i="2"/>
  <c r="F122" i="2"/>
  <c r="BE152" i="2"/>
  <c r="BE163" i="2"/>
  <c r="BE164" i="2"/>
  <c r="BE177" i="2"/>
  <c r="BE182" i="2"/>
  <c r="BE188" i="2"/>
  <c r="BE214" i="2"/>
  <c r="BE216" i="2"/>
  <c r="BE248" i="2"/>
  <c r="BE270" i="2"/>
  <c r="BE273" i="2"/>
  <c r="J91" i="3"/>
  <c r="F115" i="3"/>
  <c r="BE131" i="3"/>
  <c r="BE130" i="2"/>
  <c r="BE132" i="2"/>
  <c r="BE137" i="2"/>
  <c r="BE167" i="2"/>
  <c r="BE193" i="2"/>
  <c r="BE195" i="2"/>
  <c r="BE234" i="2"/>
  <c r="BE241" i="2"/>
  <c r="J89" i="3"/>
  <c r="BE134" i="3"/>
  <c r="BE136" i="3"/>
  <c r="BE138" i="3"/>
  <c r="J92" i="2"/>
  <c r="BE134" i="2"/>
  <c r="BE136" i="2"/>
  <c r="BE138" i="2"/>
  <c r="BE144" i="2"/>
  <c r="BE145" i="2"/>
  <c r="BE157" i="2"/>
  <c r="BE158" i="2"/>
  <c r="BE162" i="2"/>
  <c r="BE171" i="2"/>
  <c r="BE178" i="2"/>
  <c r="BE179" i="2"/>
  <c r="BE187" i="2"/>
  <c r="BE190" i="2"/>
  <c r="BE194" i="2"/>
  <c r="BE197" i="2"/>
  <c r="BE222" i="2"/>
  <c r="BE235" i="2"/>
  <c r="BE269" i="2"/>
  <c r="BE272" i="2"/>
  <c r="BE278" i="2"/>
  <c r="BE121" i="3"/>
  <c r="BE125" i="3"/>
  <c r="BE147" i="3"/>
  <c r="BE152" i="3"/>
  <c r="BE155" i="3"/>
  <c r="BE160" i="3"/>
  <c r="BE147" i="2"/>
  <c r="BE159" i="2"/>
  <c r="BE168" i="2"/>
  <c r="BE170" i="2"/>
  <c r="BE175" i="2"/>
  <c r="BE181" i="2"/>
  <c r="BE183" i="2"/>
  <c r="BE184" i="2"/>
  <c r="BE196" i="2"/>
  <c r="BE200" i="2"/>
  <c r="BE212" i="2"/>
  <c r="BE213" i="2"/>
  <c r="BE217" i="2"/>
  <c r="BE226" i="2"/>
  <c r="BE227" i="2"/>
  <c r="BE244" i="2"/>
  <c r="BE249" i="2"/>
  <c r="BE251" i="2"/>
  <c r="BE252" i="2"/>
  <c r="BE256" i="2"/>
  <c r="BE258" i="2"/>
  <c r="BE260" i="2"/>
  <c r="BE271" i="2"/>
  <c r="BE281" i="2"/>
  <c r="BE282" i="2"/>
  <c r="BE283" i="2"/>
  <c r="BE284" i="2"/>
  <c r="BE288" i="2"/>
  <c r="F91" i="3"/>
  <c r="J92" i="3"/>
  <c r="BE128" i="3"/>
  <c r="BE141" i="3"/>
  <c r="BE145" i="3"/>
  <c r="BE148" i="3"/>
  <c r="BE149" i="3"/>
  <c r="BE150" i="3"/>
  <c r="BE154" i="3"/>
  <c r="BE158" i="3"/>
  <c r="BE161" i="3"/>
  <c r="BE163" i="3"/>
  <c r="BE176" i="2"/>
  <c r="BE189" i="2"/>
  <c r="BE198" i="2"/>
  <c r="BE203" i="2"/>
  <c r="BE206" i="2"/>
  <c r="BE219" i="2"/>
  <c r="BE232" i="2"/>
  <c r="BE239" i="2"/>
  <c r="BE243" i="2"/>
  <c r="BE266" i="2"/>
  <c r="BE275" i="2"/>
  <c r="BE287" i="2"/>
  <c r="BE292" i="2"/>
  <c r="BE293" i="2"/>
  <c r="BE295" i="2"/>
  <c r="BE299" i="2"/>
  <c r="BE301" i="2"/>
  <c r="F91" i="2"/>
  <c r="BE142" i="2"/>
  <c r="BE148" i="2"/>
  <c r="BE154" i="2"/>
  <c r="BE160" i="2"/>
  <c r="BE166" i="2"/>
  <c r="BE201" i="2"/>
  <c r="BE220" i="2"/>
  <c r="BE225" i="2"/>
  <c r="BE237" i="2"/>
  <c r="BE261" i="2"/>
  <c r="BE265" i="2"/>
  <c r="BE276" i="2"/>
  <c r="BE129" i="3"/>
  <c r="BE137" i="3"/>
  <c r="BE215" i="2"/>
  <c r="BE229" i="2"/>
  <c r="BE254" i="2"/>
  <c r="BE259" i="2"/>
  <c r="BE267" i="2"/>
  <c r="BE130" i="3"/>
  <c r="BE132" i="3"/>
  <c r="J91" i="2"/>
  <c r="BE131" i="2"/>
  <c r="BE133" i="2"/>
  <c r="BE139" i="2"/>
  <c r="BE140" i="2"/>
  <c r="BE141" i="2"/>
  <c r="BE146" i="2"/>
  <c r="BE149" i="2"/>
  <c r="BE153" i="2"/>
  <c r="BE165" i="2"/>
  <c r="BE169" i="2"/>
  <c r="BE174" i="2"/>
  <c r="BE185" i="2"/>
  <c r="BE186" i="2"/>
  <c r="BE202" i="2"/>
  <c r="BE210" i="2"/>
  <c r="BE223" i="2"/>
  <c r="BE240" i="2"/>
  <c r="BE245" i="2"/>
  <c r="BE250" i="2"/>
  <c r="BE262" i="2"/>
  <c r="BE274" i="2"/>
  <c r="BE277" i="2"/>
  <c r="BE279" i="2"/>
  <c r="BE127" i="3"/>
  <c r="BE255" i="2"/>
  <c r="BE263" i="2"/>
  <c r="BE268" i="2"/>
  <c r="BE294" i="2"/>
  <c r="BE296" i="2"/>
  <c r="BE298" i="2"/>
  <c r="BE300" i="2"/>
  <c r="BE126" i="3"/>
  <c r="BE204" i="2"/>
  <c r="BE208" i="2"/>
  <c r="BE211" i="2"/>
  <c r="BE242" i="2"/>
  <c r="BE286" i="2"/>
  <c r="E85" i="3"/>
  <c r="BE123" i="3"/>
  <c r="BE124" i="3"/>
  <c r="BE139" i="3"/>
  <c r="BE142" i="3"/>
  <c r="BE143" i="3"/>
  <c r="BE146" i="3"/>
  <c r="BE129" i="2"/>
  <c r="BE143" i="2"/>
  <c r="BE150" i="2"/>
  <c r="BE151" i="2"/>
  <c r="BE155" i="2"/>
  <c r="BE161" i="2"/>
  <c r="BE180" i="2"/>
  <c r="BE191" i="2"/>
  <c r="BE218" i="2"/>
  <c r="BE224" i="2"/>
  <c r="BE231" i="2"/>
  <c r="BE236" i="2"/>
  <c r="BE247" i="2"/>
  <c r="BE253" i="2"/>
  <c r="BE285" i="2"/>
  <c r="BE122" i="3"/>
  <c r="BE133" i="3"/>
  <c r="BE140" i="3"/>
  <c r="BE128" i="2"/>
  <c r="BE135" i="2"/>
  <c r="BE156" i="2"/>
  <c r="BE173" i="2"/>
  <c r="BE192" i="2"/>
  <c r="BE205" i="2"/>
  <c r="BE207" i="2"/>
  <c r="BE209" i="2"/>
  <c r="BE228" i="2"/>
  <c r="BE230" i="2"/>
  <c r="BE238" i="2"/>
  <c r="BE246" i="2"/>
  <c r="BE264" i="2"/>
  <c r="BE280" i="2"/>
  <c r="BE290" i="2"/>
  <c r="BE291" i="2"/>
  <c r="BE135" i="3"/>
  <c r="BE144" i="3"/>
  <c r="BE151" i="3"/>
  <c r="BE153" i="3"/>
  <c r="BE156" i="3"/>
  <c r="BE157" i="3"/>
  <c r="BE159" i="3"/>
  <c r="BE162" i="3"/>
  <c r="BE164" i="3"/>
  <c r="BE165" i="3"/>
  <c r="F37" i="2"/>
  <c r="BD95" i="1" s="1"/>
  <c r="F37" i="3"/>
  <c r="BD96" i="1"/>
  <c r="J34" i="2"/>
  <c r="AW95" i="1"/>
  <c r="F35" i="2"/>
  <c r="BB95" i="1"/>
  <c r="F36" i="3"/>
  <c r="BC96" i="1"/>
  <c r="J34" i="3"/>
  <c r="AW96" i="1"/>
  <c r="F35" i="3"/>
  <c r="BB96" i="1" s="1"/>
  <c r="F34" i="3"/>
  <c r="BA96" i="1"/>
  <c r="F34" i="2"/>
  <c r="BA95" i="1" s="1"/>
  <c r="F36" i="2"/>
  <c r="BC95" i="1"/>
  <c r="R126" i="2" l="1"/>
  <c r="R125" i="2"/>
  <c r="T126" i="2"/>
  <c r="T125" i="2"/>
  <c r="BK119" i="3"/>
  <c r="BK118" i="3"/>
  <c r="J118" i="3"/>
  <c r="J96" i="3"/>
  <c r="BK126" i="2"/>
  <c r="J126" i="2" s="1"/>
  <c r="J97" i="2" s="1"/>
  <c r="F33" i="3"/>
  <c r="AZ96" i="1" s="1"/>
  <c r="BC94" i="1"/>
  <c r="W32" i="1"/>
  <c r="BB94" i="1"/>
  <c r="AX94" i="1"/>
  <c r="J33" i="2"/>
  <c r="AV95" i="1" s="1"/>
  <c r="AT95" i="1" s="1"/>
  <c r="F33" i="2"/>
  <c r="AZ95" i="1" s="1"/>
  <c r="BA94" i="1"/>
  <c r="AW94" i="1"/>
  <c r="AK30" i="1" s="1"/>
  <c r="AU94" i="1"/>
  <c r="J33" i="3"/>
  <c r="AV96" i="1" s="1"/>
  <c r="AT96" i="1" s="1"/>
  <c r="BD94" i="1"/>
  <c r="W33" i="1" s="1"/>
  <c r="J119" i="3" l="1"/>
  <c r="J97" i="3"/>
  <c r="BK125" i="2"/>
  <c r="J125" i="2"/>
  <c r="J30" i="2" s="1"/>
  <c r="AG95" i="1" s="1"/>
  <c r="AN95" i="1" s="1"/>
  <c r="AZ94" i="1"/>
  <c r="AV94" i="1"/>
  <c r="AK29" i="1"/>
  <c r="AY94" i="1"/>
  <c r="W30" i="1"/>
  <c r="J30" i="3"/>
  <c r="AG96" i="1" s="1"/>
  <c r="AN96" i="1" s="1"/>
  <c r="W31" i="1"/>
  <c r="J96" i="2" l="1"/>
  <c r="J39" i="3"/>
  <c r="J39" i="2"/>
  <c r="AT94" i="1"/>
  <c r="W29" i="1"/>
  <c r="AG94" i="1"/>
  <c r="AN94" i="1" s="1"/>
  <c r="AK26" i="1" l="1"/>
  <c r="AK35" i="1"/>
</calcChain>
</file>

<file path=xl/sharedStrings.xml><?xml version="1.0" encoding="utf-8"?>
<sst xmlns="http://schemas.openxmlformats.org/spreadsheetml/2006/main" count="3399" uniqueCount="801">
  <si>
    <t>Export Komplet</t>
  </si>
  <si>
    <t/>
  </si>
  <si>
    <t>2.0</t>
  </si>
  <si>
    <t>ZAMOK</t>
  </si>
  <si>
    <t>False</t>
  </si>
  <si>
    <t>{14f566b0-57eb-430a-8146-2154ec1962de}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</si>
  <si>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</si>
  <si>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</si>
  <si>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</si>
  <si>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</si>
  <si>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</si>
  <si>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</si>
  <si>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</si>
  <si>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</si>
  <si>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IMPORT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</si>
  <si>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</si>
  <si>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</si>
  <si>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Zabezpečení_vstupů_ZŠ_Ostrov_výkaz_výměr_BEZ_cen</t>
  </si>
  <si>
    <t>KSO:</t>
  </si>
  <si>
    <t>CC-CZ:</t>
  </si>
  <si>
    <t>Místo:</t>
  </si>
  <si>
    <t xml:space="preserve"> </t>
  </si>
  <si>
    <t>Datum:</t>
  </si>
  <si>
    <t>12. 2. 2026</t>
  </si>
  <si>
    <t>Zadavatel:</t>
  </si>
  <si>
    <t>IČ:</t>
  </si>
  <si>
    <t>DIČ:</t>
  </si>
  <si>
    <t>Uchazeč:</t>
  </si>
  <si>
    <t>Vyplň údaj</t>
  </si>
  <si>
    <t>Projektant: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</si>
  <si>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</si>
  <si>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</si>
  <si>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</si>
  <si>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</si>
  <si>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</si>
  <si>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</si>
  <si>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</si>
  <si>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</si>
  <si>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</si>
  <si>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</si>
  <si>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</si>
  <si>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</si>
  <si>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</si>
  <si>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</si>
  <si>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</si>
  <si>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</si>
  <si>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</si>
  <si>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</si>
  <si>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</si>
  <si>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</si>
  <si>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</si>
  <si>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</si>
  <si>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</si>
  <si>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</si>
  <si>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</si>
  <si>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</si>
  <si>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</si>
  <si>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</si>
  <si>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</si>
  <si>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</si>
  <si>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</si>
  <si>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</si>
  <si>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</si>
  <si>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</si>
  <si>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</si>
  <si>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</si>
  <si>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</si>
  <si>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</si>
  <si>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</si>
  <si>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</si>
  <si>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</si>
  <si>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</si>
  <si>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</si>
  <si>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</si>
  <si>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</si>
  <si>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{00000000-0000-0000-0000-000000000000}</t>
  </si>
  <si>
    <t>/</t>
  </si>
  <si>
    <t>a</t>
  </si>
  <si>
    <t>Bezpečnostní systémy</t>
  </si>
  <si>
    <t>STA</t>
  </si>
  <si>
    <t>1</t>
  </si>
  <si>
    <t>{eaf7857f-8229-4fea-b814-86576a93ae2f}</t>
  </si>
  <si>
    <t>2</t>
  </si>
  <si>
    <t>b</t>
  </si>
  <si>
    <t>Rozhlas</t>
  </si>
  <si>
    <t>{4ad1cee5-426e-4b85-9a0e-b56ec81894e4}</t>
  </si>
  <si>
    <t>KRYCÍ LIST SOUPISU PRACÍ</t>
  </si>
  <si>
    <t>Objekt:</t>
  </si>
  <si>
    <t>a - Bezpečnostní systémy</t>
  </si>
  <si>
    <t>REKAPITULACE ČLENĚNÍ SOUPISU PRACÍ</t>
  </si>
  <si>
    <t>Kód dílu - Popis</t>
  </si>
  <si>
    <t>Cena celkem [CZK]</t>
  </si>
  <si>
    <t>Náklady ze soupisu prací</t>
  </si>
  <si>
    <t>-1</t>
  </si>
  <si>
    <t>742 - Elektroinstalace - slaboproud</t>
  </si>
  <si>
    <t xml:space="preserve">    PZTS - Poplachový zabezpečovací a tísňový systém</t>
  </si>
  <si>
    <t xml:space="preserve">    ACS - Přístupový systém</t>
  </si>
  <si>
    <t xml:space="preserve">    VSS - Dohledový videosystém</t>
  </si>
  <si>
    <t xml:space="preserve">    DDS - Domovní dorozumívací systém</t>
  </si>
  <si>
    <t xml:space="preserve">    STK - Datové rozvody</t>
  </si>
  <si>
    <t xml:space="preserve">    TRASY - Trasový materiál a kabeláže</t>
  </si>
  <si>
    <t>HZS - Hodinové zúčtovací sazby</t>
  </si>
  <si>
    <t>VRN - Vedlejší rozpočtové náklady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</si>
  <si>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</si>
  <si>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</si>
  <si>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</si>
  <si>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</si>
  <si>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</si>
  <si>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</si>
  <si>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</si>
  <si>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</si>
  <si>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</si>
  <si>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</si>
  <si>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</si>
  <si>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</si>
  <si>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</si>
  <si>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742</t>
  </si>
  <si>
    <t>Elektroinstalace - slaboproud</t>
  </si>
  <si>
    <t>ROZPOCET</t>
  </si>
  <si>
    <t>PZTS</t>
  </si>
  <si>
    <t>Poplachový zabezpečovací a tísňový systém</t>
  </si>
  <si>
    <t>K</t>
  </si>
  <si>
    <t>742220006</t>
  </si>
  <si>
    <t>Montáž ústředny PZTS se zdrojem s komunikátorem přes 4 do 8 linek</t>
  </si>
  <si>
    <t>kus</t>
  </si>
  <si>
    <t>4</t>
  </si>
  <si>
    <t>M</t>
  </si>
  <si>
    <t>40462015</t>
  </si>
  <si>
    <t>ústředna PZTS, 512 skupin, 64 podsystémů včetně licence</t>
  </si>
  <si>
    <t>8</t>
  </si>
  <si>
    <t>3</t>
  </si>
  <si>
    <t>40466058</t>
  </si>
  <si>
    <t>kryt ústředny PZTS, kov, 300x500x210mm</t>
  </si>
  <si>
    <t>6</t>
  </si>
  <si>
    <t>40463009</t>
  </si>
  <si>
    <t>zdroj ústředny, systémový, 12V DC/26Ah</t>
  </si>
  <si>
    <t>5</t>
  </si>
  <si>
    <t>742220024</t>
  </si>
  <si>
    <t>Montáž ústředny PZTS karty rozšiřující</t>
  </si>
  <si>
    <t>10</t>
  </si>
  <si>
    <t>40466050</t>
  </si>
  <si>
    <t>modul GSM komunikátoru pro poplachové ústředny</t>
  </si>
  <si>
    <t>7</t>
  </si>
  <si>
    <t>742220031</t>
  </si>
  <si>
    <t>Montáž koncentrátoru nebo expanderu v krytu pro PZTS do 8 vstupů</t>
  </si>
  <si>
    <t>14</t>
  </si>
  <si>
    <t>40466023</t>
  </si>
  <si>
    <t>koncentrátor, 16 IN, 16 OUT</t>
  </si>
  <si>
    <t>16</t>
  </si>
  <si>
    <t>9</t>
  </si>
  <si>
    <t>742220052</t>
  </si>
  <si>
    <t>Montáž krabice s ocelovým štítem proti odvrtání se svorkovnicemi</t>
  </si>
  <si>
    <t>18</t>
  </si>
  <si>
    <t>40466057</t>
  </si>
  <si>
    <t>kryt ústředny PZTS, kov, 300x350x152mm</t>
  </si>
  <si>
    <t>20</t>
  </si>
  <si>
    <t>11</t>
  </si>
  <si>
    <t>742220053</t>
  </si>
  <si>
    <t>Montáž krabice pro magnetický kontakt propojovací</t>
  </si>
  <si>
    <t>22</t>
  </si>
  <si>
    <t>40466067</t>
  </si>
  <si>
    <t>krabice plastová, propojovací</t>
  </si>
  <si>
    <t>24</t>
  </si>
  <si>
    <t>13</t>
  </si>
  <si>
    <t>742220121</t>
  </si>
  <si>
    <t>Montáž modulu do systému PZTS do 8 relé</t>
  </si>
  <si>
    <t>26</t>
  </si>
  <si>
    <t>40466026</t>
  </si>
  <si>
    <t>modul reléový, bez krytu</t>
  </si>
  <si>
    <t>28</t>
  </si>
  <si>
    <t>15</t>
  </si>
  <si>
    <t>742220141</t>
  </si>
  <si>
    <t>Montáž klávesnice pro dodanou ústřednu</t>
  </si>
  <si>
    <t>30</t>
  </si>
  <si>
    <t>40467026</t>
  </si>
  <si>
    <t>klávesnice ústředny PZTS, LCD/LED</t>
  </si>
  <si>
    <t>32</t>
  </si>
  <si>
    <t>17</t>
  </si>
  <si>
    <t>34</t>
  </si>
  <si>
    <t>40467027</t>
  </si>
  <si>
    <t>klávesnice ústředny PZTS, grafická (sekretarát, ředitelna - pro informaci o stavu dveří)</t>
  </si>
  <si>
    <t>36</t>
  </si>
  <si>
    <t>19</t>
  </si>
  <si>
    <t>742220161</t>
  </si>
  <si>
    <t>Montáž akumulátoru 12 V</t>
  </si>
  <si>
    <t>38</t>
  </si>
  <si>
    <t>ADI.0033228.URS</t>
  </si>
  <si>
    <t>Akumulátor 12V\17Ah šroubové svorky M5, životnost dle EUROBAT 3 až 5 let, VdS</t>
  </si>
  <si>
    <t>40</t>
  </si>
  <si>
    <t>742220172</t>
  </si>
  <si>
    <t>Montáž komunikátoru do ústředny bez držáku GSM</t>
  </si>
  <si>
    <t>42</t>
  </si>
  <si>
    <t>40466051</t>
  </si>
  <si>
    <t>modul LTE komunikátoru pro poplachové ústředny</t>
  </si>
  <si>
    <t>44</t>
  </si>
  <si>
    <t>23</t>
  </si>
  <si>
    <t>40466052</t>
  </si>
  <si>
    <t>anténa GSM prutová</t>
  </si>
  <si>
    <t>46</t>
  </si>
  <si>
    <t>742220173</t>
  </si>
  <si>
    <t>Montáž komunikátoru držáku GSM</t>
  </si>
  <si>
    <t>48</t>
  </si>
  <si>
    <t>25</t>
  </si>
  <si>
    <t>40466089</t>
  </si>
  <si>
    <t>držák GSM modemu</t>
  </si>
  <si>
    <t>50</t>
  </si>
  <si>
    <t>742220181</t>
  </si>
  <si>
    <t>Montáž transformátoru pro ústřednu</t>
  </si>
  <si>
    <t>52</t>
  </si>
  <si>
    <t>27</t>
  </si>
  <si>
    <t>40466054</t>
  </si>
  <si>
    <t>transformátor ústředny EZS</t>
  </si>
  <si>
    <t>54</t>
  </si>
  <si>
    <t>742220182</t>
  </si>
  <si>
    <t>Montáž transformátoru pro koncové prvky</t>
  </si>
  <si>
    <t>56</t>
  </si>
  <si>
    <t>29</t>
  </si>
  <si>
    <t>58</t>
  </si>
  <si>
    <t>742220211</t>
  </si>
  <si>
    <t>Montáž zálohového napájecího zdroje s dobíječem a akumulátorem</t>
  </si>
  <si>
    <t>60</t>
  </si>
  <si>
    <t>31</t>
  </si>
  <si>
    <t>40463014</t>
  </si>
  <si>
    <t>zdroj napájecí dvojitý v krytu 7A</t>
  </si>
  <si>
    <t>62</t>
  </si>
  <si>
    <t>742220235</t>
  </si>
  <si>
    <t>Montáž příslušenství pro PZTS magnetický kontakt povrchový</t>
  </si>
  <si>
    <t>64</t>
  </si>
  <si>
    <t>33</t>
  </si>
  <si>
    <t>40461101</t>
  </si>
  <si>
    <t>kontakt magnetický blok se svorkovnicí a EOL rezistory povrchová montáž bílý plast pracovní mezera do 20mm NBÚ - 2</t>
  </si>
  <si>
    <t>66</t>
  </si>
  <si>
    <t>742220241</t>
  </si>
  <si>
    <t>Montáž příslušenství pro PZTS armovaná hadice k magnetickému kontaktu</t>
  </si>
  <si>
    <t>68</t>
  </si>
  <si>
    <t>35</t>
  </si>
  <si>
    <t>40461043</t>
  </si>
  <si>
    <t>kabel armovaný, 8 vodičů, 1,8m</t>
  </si>
  <si>
    <t>70</t>
  </si>
  <si>
    <t>742220251</t>
  </si>
  <si>
    <t>Montáž příslušenství pro PZTS tlačítko tísňové výklopné s pamětí poplachu</t>
  </si>
  <si>
    <t>72</t>
  </si>
  <si>
    <t>37</t>
  </si>
  <si>
    <t>40467043</t>
  </si>
  <si>
    <t>tlačítko nebo ovladač nástěnné panic, drátové</t>
  </si>
  <si>
    <t>74</t>
  </si>
  <si>
    <t>Pol1</t>
  </si>
  <si>
    <t>Montáž příslušenství pro PZTS - bezdrátová sada panic tlačítka</t>
  </si>
  <si>
    <t>76</t>
  </si>
  <si>
    <t>39</t>
  </si>
  <si>
    <t>Pol2</t>
  </si>
  <si>
    <t>Tlačítko nebo ovladač panic, bezdrátový včetně přijímače (sada) s dlouhým dosahem</t>
  </si>
  <si>
    <t>78</t>
  </si>
  <si>
    <t>742220401</t>
  </si>
  <si>
    <t>Nastavení a oživení PZTS programování základních parametrů ústředny</t>
  </si>
  <si>
    <t>80</t>
  </si>
  <si>
    <t>41</t>
  </si>
  <si>
    <t>742220402</t>
  </si>
  <si>
    <t>Nastavení a oživení PZTS programování systému na jeden detektor, jeden vstup</t>
  </si>
  <si>
    <t>82</t>
  </si>
  <si>
    <t>742220411</t>
  </si>
  <si>
    <t>Nastavení a oživení PZTS oživení systému na jeden detektor</t>
  </si>
  <si>
    <t>84</t>
  </si>
  <si>
    <t>43</t>
  </si>
  <si>
    <t>742220421</t>
  </si>
  <si>
    <t>Nastavení a oživení PZTS instalace přístupového SW</t>
  </si>
  <si>
    <t>86</t>
  </si>
  <si>
    <t>742220511</t>
  </si>
  <si>
    <t>Zkoušky a revize PZTS revize výchozí systému PZTS</t>
  </si>
  <si>
    <t>88</t>
  </si>
  <si>
    <t>ACS</t>
  </si>
  <si>
    <t>Přístupový systém</t>
  </si>
  <si>
    <t>45</t>
  </si>
  <si>
    <t>742220072</t>
  </si>
  <si>
    <t>Montáž dveřního modulu pro připojení čteček v krytu včetně vstupů do 8 vstupů</t>
  </si>
  <si>
    <t>90</t>
  </si>
  <si>
    <t>40466044</t>
  </si>
  <si>
    <t>modul dveřní, max. 4 čtečky</t>
  </si>
  <si>
    <t>92</t>
  </si>
  <si>
    <t>47</t>
  </si>
  <si>
    <t>742220081</t>
  </si>
  <si>
    <t>Montáž čtečky bezkontaktních karet</t>
  </si>
  <si>
    <t>94</t>
  </si>
  <si>
    <t>40467009</t>
  </si>
  <si>
    <t>čtečka, bez klávesnice, rozhraní RS-485/Clock/Data, pro média typu Mifare</t>
  </si>
  <si>
    <t>96</t>
  </si>
  <si>
    <t>49</t>
  </si>
  <si>
    <t>742220082</t>
  </si>
  <si>
    <t>Montáž čtečky venkovního krytu</t>
  </si>
  <si>
    <t>98</t>
  </si>
  <si>
    <t>40467012</t>
  </si>
  <si>
    <t>kryt montážní zadní pro čtečky</t>
  </si>
  <si>
    <t>100</t>
  </si>
  <si>
    <t>51</t>
  </si>
  <si>
    <t>742220083</t>
  </si>
  <si>
    <t>Montáž čtečky distanční podložky</t>
  </si>
  <si>
    <t>102</t>
  </si>
  <si>
    <t>40468002</t>
  </si>
  <si>
    <t>podložka pro montáž čtečky na povrch</t>
  </si>
  <si>
    <t>104</t>
  </si>
  <si>
    <t>53</t>
  </si>
  <si>
    <t>742240027</t>
  </si>
  <si>
    <t>Montáž elektronické kontroly vstupu ovládacího tlačítka</t>
  </si>
  <si>
    <t>106</t>
  </si>
  <si>
    <t>59081453</t>
  </si>
  <si>
    <t>hlásič konvenční tlačítkový univerzální, plast i sklo, LED indikace</t>
  </si>
  <si>
    <t>108</t>
  </si>
  <si>
    <t>55</t>
  </si>
  <si>
    <t>742240006</t>
  </si>
  <si>
    <t>Montáž elektronické kontroly vstupu klávesnicové čtečky USB k PC pro načítání karet do programu</t>
  </si>
  <si>
    <t>110</t>
  </si>
  <si>
    <t>40467073</t>
  </si>
  <si>
    <t>čtečka stolní s USB</t>
  </si>
  <si>
    <t>112</t>
  </si>
  <si>
    <t>57</t>
  </si>
  <si>
    <t>742240007</t>
  </si>
  <si>
    <t>Montáž elektronické kontroly vstupu ovládacího scriptu</t>
  </si>
  <si>
    <t>114</t>
  </si>
  <si>
    <t>742240003</t>
  </si>
  <si>
    <t>Montáž elektronické kontroly vstupu aktivace bezkontaktní čipové karty</t>
  </si>
  <si>
    <t>116</t>
  </si>
  <si>
    <t>59</t>
  </si>
  <si>
    <t>40465004</t>
  </si>
  <si>
    <t>karta bezkontaktní Mifare/disfare</t>
  </si>
  <si>
    <t>118</t>
  </si>
  <si>
    <t>742230002</t>
  </si>
  <si>
    <t>Montážpřístupového systému pro správu a sledování, OS, monitor, klávesnice myš</t>
  </si>
  <si>
    <t>120</t>
  </si>
  <si>
    <t>61</t>
  </si>
  <si>
    <t>RMAT0001</t>
  </si>
  <si>
    <t>PC dle požadavků výrobce, včetně klávesnice a myš a napájecí  UPS 800VA</t>
  </si>
  <si>
    <t>122</t>
  </si>
  <si>
    <t>---</t>
  </si>
  <si>
    <t>Montáž a programování přenosů na server Karlovarký kraj - Winmag (technické stavy systému ústředny a počty načtených karet)</t>
  </si>
  <si>
    <t>hod</t>
  </si>
  <si>
    <t>124</t>
  </si>
  <si>
    <t>63</t>
  </si>
  <si>
    <t>Sada pro přenos dle nastavení IT systémů ve škole (Mikrotik a potřebný Hw)</t>
  </si>
  <si>
    <t>126</t>
  </si>
  <si>
    <t>742240021</t>
  </si>
  <si>
    <t>Montáž elektronické kontroly vstupu implementace docházkového systému do personálního SW</t>
  </si>
  <si>
    <t>128</t>
  </si>
  <si>
    <t>65</t>
  </si>
  <si>
    <t>742240023</t>
  </si>
  <si>
    <t>Montáž elektronické kontroly vstupu nastavení PC, monitor, klávesnice, myš</t>
  </si>
  <si>
    <t>130</t>
  </si>
  <si>
    <t>742250031</t>
  </si>
  <si>
    <t>Montáž softwarové nadstavby licence bezpečnostního systému serverové</t>
  </si>
  <si>
    <t>132</t>
  </si>
  <si>
    <t>67</t>
  </si>
  <si>
    <t>ADI.0097671.URS</t>
  </si>
  <si>
    <t>Základní licence ACS, vč. licence pro 500 karet</t>
  </si>
  <si>
    <t>134</t>
  </si>
  <si>
    <t>ADI.0097672.URS</t>
  </si>
  <si>
    <t>Licence pro ACS - funkce Access Control</t>
  </si>
  <si>
    <t>136</t>
  </si>
  <si>
    <t>69</t>
  </si>
  <si>
    <t>ADI</t>
  </si>
  <si>
    <t>IQMA Synchr. škola OnLine</t>
  </si>
  <si>
    <t>138</t>
  </si>
  <si>
    <t>742250057</t>
  </si>
  <si>
    <t>Montáž softwarové nadstavby integrace 2. stupně práce programátora při optimalizaci</t>
  </si>
  <si>
    <t>140</t>
  </si>
  <si>
    <t>VSS</t>
  </si>
  <si>
    <t>Dohledový videosystém</t>
  </si>
  <si>
    <t>71</t>
  </si>
  <si>
    <t>742230001</t>
  </si>
  <si>
    <t>Montáž kamerového systému DVR nebo NAS, nahrávacího zařízení pro kamery</t>
  </si>
  <si>
    <t>142</t>
  </si>
  <si>
    <t>38471027</t>
  </si>
  <si>
    <t>videorekordér síťový (NVR) s PoE, pro záznam až 32 IP kamer bez HDD. Modely s podporou AcuSeek a AcuSearch.  (ref. Např. DS-7732NXI-I4/16P/Vpro)</t>
  </si>
  <si>
    <t>144</t>
  </si>
  <si>
    <t>73</t>
  </si>
  <si>
    <t>40332006</t>
  </si>
  <si>
    <t>HDD k rekordérům kamerových systémů 8TB</t>
  </si>
  <si>
    <t>146</t>
  </si>
  <si>
    <t>742230002.1</t>
  </si>
  <si>
    <t>Montáž kamerového systému PC pro sledování kamerového systému, OS, monitor, klávesnice myš</t>
  </si>
  <si>
    <t>148</t>
  </si>
  <si>
    <t>75</t>
  </si>
  <si>
    <t>RMAT0001.1</t>
  </si>
  <si>
    <t>PC dle požadavků výrobce VSS, včetně klávesnice a myš a napájecí  UPS 800VA</t>
  </si>
  <si>
    <t>150</t>
  </si>
  <si>
    <t>40342005</t>
  </si>
  <si>
    <t>monitor LCD LED 27" 16:9 Ultra HD 4K HDMI DP reproduktor 230V</t>
  </si>
  <si>
    <t>152</t>
  </si>
  <si>
    <t>77</t>
  </si>
  <si>
    <t>742230003</t>
  </si>
  <si>
    <t>Montáž kamerového systému venkovní kamery</t>
  </si>
  <si>
    <t>154</t>
  </si>
  <si>
    <t>38475088</t>
  </si>
  <si>
    <t>kamera venkovní IP bullet s přísvitem MZVF 2,8-12mm max. rozlišení 8MP</t>
  </si>
  <si>
    <t>156</t>
  </si>
  <si>
    <t>79</t>
  </si>
  <si>
    <t>742230004</t>
  </si>
  <si>
    <t>Montáž kamerového systému vnitřní kamery</t>
  </si>
  <si>
    <t>158</t>
  </si>
  <si>
    <t>38475150</t>
  </si>
  <si>
    <t>kamera venkovní IP dome s přísvitem MZVF 2,7-13,5mm max. rozlišení 5MP (vnitřní prostory)</t>
  </si>
  <si>
    <t>160</t>
  </si>
  <si>
    <t>81</t>
  </si>
  <si>
    <t>742230007</t>
  </si>
  <si>
    <t>Montáž kamerového systému konzoly pro kryt nebo kameru</t>
  </si>
  <si>
    <t>162</t>
  </si>
  <si>
    <t>38479019</t>
  </si>
  <si>
    <t>krabice instalační pro montáž dome kamer</t>
  </si>
  <si>
    <t>164</t>
  </si>
  <si>
    <t>83</t>
  </si>
  <si>
    <t>166</t>
  </si>
  <si>
    <t>38479023</t>
  </si>
  <si>
    <t>krabice instalační pro montáž bullet kamer kov</t>
  </si>
  <si>
    <t>168</t>
  </si>
  <si>
    <t>85</t>
  </si>
  <si>
    <t>742230009</t>
  </si>
  <si>
    <t>Montáž kamerového systému samolepky "Střeženo kamerovým systémem"</t>
  </si>
  <si>
    <t>170</t>
  </si>
  <si>
    <t>73558008</t>
  </si>
  <si>
    <t>samolepka "Střeženo kamerovým systémem" A4 žlutá s černým piktogramem a rámečkem</t>
  </si>
  <si>
    <t>172</t>
  </si>
  <si>
    <t>87</t>
  </si>
  <si>
    <t>742230101</t>
  </si>
  <si>
    <t>Montáž kamerového systému nastavení a instalace licence k připojení jedné kamery k SW</t>
  </si>
  <si>
    <t>174</t>
  </si>
  <si>
    <t>95321002</t>
  </si>
  <si>
    <t>licence pro připojení jedné kamery</t>
  </si>
  <si>
    <t>176</t>
  </si>
  <si>
    <t>89</t>
  </si>
  <si>
    <t>742230102</t>
  </si>
  <si>
    <t>Montáž kamerového systému nastavení a instalace instalace a nastavení SW pro sledování kamer</t>
  </si>
  <si>
    <t>178</t>
  </si>
  <si>
    <t>95321001</t>
  </si>
  <si>
    <t>licence základní bez kamerových licencí</t>
  </si>
  <si>
    <t>180</t>
  </si>
  <si>
    <t>91</t>
  </si>
  <si>
    <t>742230103</t>
  </si>
  <si>
    <t>Montáž kamerového systému nastavení a instalace nastavení záběru podle přání uživatele</t>
  </si>
  <si>
    <t>182</t>
  </si>
  <si>
    <t>DDS</t>
  </si>
  <si>
    <t>Domovní dorozumívací systém</t>
  </si>
  <si>
    <t>742310006</t>
  </si>
  <si>
    <t>Montáž domovního telefonu nástěnného audio/video telefonu</t>
  </si>
  <si>
    <t>184</t>
  </si>
  <si>
    <t>93</t>
  </si>
  <si>
    <t>38226069</t>
  </si>
  <si>
    <t>IP videotelefon domácí nástěnný pro povrchovou instalaci 10" dotykový monitor</t>
  </si>
  <si>
    <t>186</t>
  </si>
  <si>
    <t>742320011</t>
  </si>
  <si>
    <t>Montáž elektricky ovládaných zámků elektromechanických samozamykacích s panikovou funkcí</t>
  </si>
  <si>
    <t>188</t>
  </si>
  <si>
    <t>95</t>
  </si>
  <si>
    <t>54978031</t>
  </si>
  <si>
    <t>otvírač elektrický pro únikové východy bez lišty</t>
  </si>
  <si>
    <t>190</t>
  </si>
  <si>
    <t>742320051</t>
  </si>
  <si>
    <t>Montáž elektricky  komunikačního tabla dveřního</t>
  </si>
  <si>
    <t>192</t>
  </si>
  <si>
    <t>97</t>
  </si>
  <si>
    <t>ADI.0034588.URS</t>
  </si>
  <si>
    <t>IP TABLO základní audio jednotka s kamerou, černé provedení</t>
  </si>
  <si>
    <t>194</t>
  </si>
  <si>
    <t>ADI.0078871.URS</t>
  </si>
  <si>
    <t>IP TABLO modul 5 tlačítek</t>
  </si>
  <si>
    <t>196</t>
  </si>
  <si>
    <t>99</t>
  </si>
  <si>
    <t>ADI.0078895.URS</t>
  </si>
  <si>
    <t>IP TABLO záslepka 1 tlačítka</t>
  </si>
  <si>
    <t>198</t>
  </si>
  <si>
    <t>742320052</t>
  </si>
  <si>
    <t>Montáž instalační krabice s krytem</t>
  </si>
  <si>
    <t>200</t>
  </si>
  <si>
    <t>101</t>
  </si>
  <si>
    <t>ADI.0078888.URS</t>
  </si>
  <si>
    <t>IP TABLO krabice pro instalaci do zdi, 3 moduly</t>
  </si>
  <si>
    <t>202</t>
  </si>
  <si>
    <t>ADI.0078912.URS</t>
  </si>
  <si>
    <t>IP TABLO Gold Licence</t>
  </si>
  <si>
    <t>204</t>
  </si>
  <si>
    <t>STK</t>
  </si>
  <si>
    <t>Datové rozvody</t>
  </si>
  <si>
    <t>103</t>
  </si>
  <si>
    <t>742330005</t>
  </si>
  <si>
    <t>Montáž strukturované kabeláže rozvaděče stojanového přes 30U</t>
  </si>
  <si>
    <t>206</t>
  </si>
  <si>
    <t>35712033</t>
  </si>
  <si>
    <t>rozvaděč stojanový 19" celoskleněné dveře 45U/600x800mm</t>
  </si>
  <si>
    <t>208</t>
  </si>
  <si>
    <t>105</t>
  </si>
  <si>
    <t>742330012</t>
  </si>
  <si>
    <t>Montáž strukturované kabeláže zařízení do rozvaděče switche, UPS, DVR, server bez nastavení</t>
  </si>
  <si>
    <t>210</t>
  </si>
  <si>
    <t>35712105</t>
  </si>
  <si>
    <t>switch 24 portů Gigabit (24x PoE/PoE+) kapacita 48Gbps 370W</t>
  </si>
  <si>
    <t>212</t>
  </si>
  <si>
    <t>107</t>
  </si>
  <si>
    <t>742330021</t>
  </si>
  <si>
    <t>Montáž strukturované kabeláže příslušenství a ostatní práce k rozvaděčům police</t>
  </si>
  <si>
    <t>214</t>
  </si>
  <si>
    <t>35712068</t>
  </si>
  <si>
    <t>police rozvaděče 19" perforovaná 1U/350mm nosnost 40kg</t>
  </si>
  <si>
    <t>216</t>
  </si>
  <si>
    <t>109</t>
  </si>
  <si>
    <t>742330022</t>
  </si>
  <si>
    <t>Montáž strukturované kabeláže příslušenství a ostatní práce k rozvaděčům napájecího panelu</t>
  </si>
  <si>
    <t>218</t>
  </si>
  <si>
    <t>35712107</t>
  </si>
  <si>
    <t>panel rozvodný 19" 1U 8x zásuvka dle ČSN max 16A bleskojistka kabel 3x1,5mm 2m</t>
  </si>
  <si>
    <t>220</t>
  </si>
  <si>
    <t>111</t>
  </si>
  <si>
    <t>742330023</t>
  </si>
  <si>
    <t>Montáž strukturované kabeláže příslušenství a ostatní práce k rozvaděčům vyvazovacíhoho panelu 1U</t>
  </si>
  <si>
    <t>222</t>
  </si>
  <si>
    <t>37451145</t>
  </si>
  <si>
    <t>panel vyvazovací 5x plastové oko s průchody 1U 19"</t>
  </si>
  <si>
    <t>224</t>
  </si>
  <si>
    <t>113</t>
  </si>
  <si>
    <t>742330024</t>
  </si>
  <si>
    <t>Montáž strukturované kabeláže příslušenství a ostatní práce k rozvaděčům patch panelu 24 portů</t>
  </si>
  <si>
    <t>226</t>
  </si>
  <si>
    <t>37451110</t>
  </si>
  <si>
    <t>patch panel Cat6 PCB 1U 24 portů 19" UTP</t>
  </si>
  <si>
    <t>228</t>
  </si>
  <si>
    <t>115</t>
  </si>
  <si>
    <t>742330037</t>
  </si>
  <si>
    <t>Montáž strukturované kabeláže příslušenství a ostatní práce k rozvaděčům jednotky ventilační do stropu či podlahy stojanového rozvaděče</t>
  </si>
  <si>
    <t>230</t>
  </si>
  <si>
    <t>42914001</t>
  </si>
  <si>
    <t>jednotka ventilační rozvaděče univerzální se 4 ventilátory do stropu nebo podlahy</t>
  </si>
  <si>
    <t>232</t>
  </si>
  <si>
    <t>117</t>
  </si>
  <si>
    <t>742330038</t>
  </si>
  <si>
    <t>Montáž strukturované kabeláže příslušenství a ostatní práce k rozvaděčům jednotky ventilační v polici</t>
  </si>
  <si>
    <t>234</t>
  </si>
  <si>
    <t>42914004</t>
  </si>
  <si>
    <t>jednotka ventilační rozvaděče 19" horizontální 2U se 4 ventilátory bimetalový termostat</t>
  </si>
  <si>
    <t>236</t>
  </si>
  <si>
    <t>119</t>
  </si>
  <si>
    <t>742330051</t>
  </si>
  <si>
    <t>Montáž strukturované kabeláže zásuvek datových popis portu zásuvky</t>
  </si>
  <si>
    <t>238</t>
  </si>
  <si>
    <t>742330052</t>
  </si>
  <si>
    <t>Montáž strukturované kabeláže zásuvek datových popis portů patchpanelu</t>
  </si>
  <si>
    <t>240</t>
  </si>
  <si>
    <t>121</t>
  </si>
  <si>
    <t>742330101</t>
  </si>
  <si>
    <t>Montáž strukturované kabeláže měření segmentu metalického s vyhotovením protokolu</t>
  </si>
  <si>
    <t>242</t>
  </si>
  <si>
    <t>998742102</t>
  </si>
  <si>
    <t>Přesun hmot pro slaboproud stanovený z hmotnosti přesunovaného materiálu vodorovná dopravní vzdálenost do 50 m základní v objektech výšky přes 6 do 12 m</t>
  </si>
  <si>
    <t>t</t>
  </si>
  <si>
    <t>244</t>
  </si>
  <si>
    <t>123</t>
  </si>
  <si>
    <t>998742122</t>
  </si>
  <si>
    <t>Přesun hmot pro slaboproud stanovený z hmotnosti přesunovaného materiálu vodorovná dopravní vzdálenost do 50 m ruční (bez užití mechanizace) v objektech výšky přes 6 do 12 m</t>
  </si>
  <si>
    <t>246</t>
  </si>
  <si>
    <t>998742129</t>
  </si>
  <si>
    <t>Přesun hmot pro slaboproud stanovený z hmotnosti přesunovaného materiálu vodorovná dopravní vzdálenost do 50 m Příplatek k cenám za ruční zvětšený přesun přes vymezenou vodorovnou dopravní vzdálenost za každých dalších započatých 50 m</t>
  </si>
  <si>
    <t>248</t>
  </si>
  <si>
    <t>125</t>
  </si>
  <si>
    <t>998742194</t>
  </si>
  <si>
    <t>Přesun hmot pro slaboproud stanovený z hmotnosti přesunovaného materiálu vodorovná dopravní vzdálenost do 50 m Příplatek k cenám za zvětšený přesun přes vymezenou vodorovnou dopravní vzdálenost do 1000 m</t>
  </si>
  <si>
    <t>250</t>
  </si>
  <si>
    <t>TRASY</t>
  </si>
  <si>
    <t>Trasový materiál a kabeláže</t>
  </si>
  <si>
    <t>742128003</t>
  </si>
  <si>
    <t>Ostatní práce při montáži kabelů úpravy kabelů svazkování</t>
  </si>
  <si>
    <t>252</t>
  </si>
  <si>
    <t>127</t>
  </si>
  <si>
    <t>34572310</t>
  </si>
  <si>
    <t>páska stahovací kabelová 3,6x370mm</t>
  </si>
  <si>
    <t>100 kus</t>
  </si>
  <si>
    <t>254</t>
  </si>
  <si>
    <t>742110002</t>
  </si>
  <si>
    <t>Montáž trubek elektroinstalačních plastových ohebných uložených pod omítku (prostupy zdmi)</t>
  </si>
  <si>
    <t>m</t>
  </si>
  <si>
    <t>256</t>
  </si>
  <si>
    <t>129</t>
  </si>
  <si>
    <t>34571063</t>
  </si>
  <si>
    <t>trubka elektroinstalační ohebná z PVC bílá d 23mm</t>
  </si>
  <si>
    <t>258</t>
  </si>
  <si>
    <t>742110041</t>
  </si>
  <si>
    <t>Montáž lišt elektroinstalačních vkládacích</t>
  </si>
  <si>
    <t>260</t>
  </si>
  <si>
    <t>131</t>
  </si>
  <si>
    <t>34571007</t>
  </si>
  <si>
    <t>lišta elektroinstalační vkládací hranatá bezhalogenová 40x20mm</t>
  </si>
  <si>
    <t>262</t>
  </si>
  <si>
    <t>264</t>
  </si>
  <si>
    <t>133</t>
  </si>
  <si>
    <t>34571008</t>
  </si>
  <si>
    <t>lišta elektroinstalační vkládací hranatá bezhalegenová 40x40mm</t>
  </si>
  <si>
    <t>266</t>
  </si>
  <si>
    <t>742121001</t>
  </si>
  <si>
    <t>Montáž kabelů sdělovacích pro vnitřní rozvody počtu žil do 15</t>
  </si>
  <si>
    <t>268</t>
  </si>
  <si>
    <t>135</t>
  </si>
  <si>
    <t>34121120</t>
  </si>
  <si>
    <t>kabel sdělovací stíněný laminovanou Al fólií s příložným Cu drátem jádro Cu plné izolace PVC plášť PVC JYSTY 2x2x0,8 (datová sběrnice pro koncentrátory, dveřní moduly)</t>
  </si>
  <si>
    <t>270</t>
  </si>
  <si>
    <t>272</t>
  </si>
  <si>
    <t>137</t>
  </si>
  <si>
    <t>34121120.1</t>
  </si>
  <si>
    <t>kabel sdělovací stíněný laminovanou Al fólií s příložným Cu drátem jádro Cu plné izolace PVC plášť PVC 100V (SYKFY) 3x2x0,5mm2  (pro koncové prvky PZTS - magnety, tlačítka)</t>
  </si>
  <si>
    <t>274</t>
  </si>
  <si>
    <t>276</t>
  </si>
  <si>
    <t>139</t>
  </si>
  <si>
    <t>34113149</t>
  </si>
  <si>
    <t>kabel ovládací průmyslový stíněný laminovanou Al fólií s příložným Cu drátem jádro Cu plné izolace PVC plášť PVC 250V (JYTY) 3x1,00mm2 (pro dveřní zámky)</t>
  </si>
  <si>
    <t>278</t>
  </si>
  <si>
    <t>742123001</t>
  </si>
  <si>
    <t>Montáž přepěťové ochrany pro slaboproudá zařízení</t>
  </si>
  <si>
    <t>280</t>
  </si>
  <si>
    <t>141</t>
  </si>
  <si>
    <t>35889540</t>
  </si>
  <si>
    <t>svodič přepětí - ochrana 3.stupně odnímatelné provedení, 230 V, signalizace, na DIN lištu</t>
  </si>
  <si>
    <t>282</t>
  </si>
  <si>
    <t>742124003</t>
  </si>
  <si>
    <t>Montáž kabelů datových FTP, UTP, STP pro vnitřní rozvody pevně</t>
  </si>
  <si>
    <t>284</t>
  </si>
  <si>
    <t>143</t>
  </si>
  <si>
    <t>34121263</t>
  </si>
  <si>
    <t>kabel datový jádro Cu plné plášť PVC (UTP) kategorie 6 (pro  kamerový systém a domovní komunikace, čtečky)</t>
  </si>
  <si>
    <t>286</t>
  </si>
  <si>
    <t>742124005</t>
  </si>
  <si>
    <t>Montáž kabelů datových FTP, UTP, STP ukončení kabelu konektorem</t>
  </si>
  <si>
    <t>288</t>
  </si>
  <si>
    <t>145</t>
  </si>
  <si>
    <t>37459020</t>
  </si>
  <si>
    <t>konektor na drát/lanko s vložkou RJ45 UTP Cat6 nestíněný</t>
  </si>
  <si>
    <t>290</t>
  </si>
  <si>
    <t>742124006</t>
  </si>
  <si>
    <t>Montáž kabelů datových FTP, UTP, STP ukončení kabelu spojkou</t>
  </si>
  <si>
    <t>292</t>
  </si>
  <si>
    <t>147</t>
  </si>
  <si>
    <t>35436045</t>
  </si>
  <si>
    <t>spojka RJ-45/RJ-45 keystone otvor UTP Cat6</t>
  </si>
  <si>
    <t>294</t>
  </si>
  <si>
    <t>742190001</t>
  </si>
  <si>
    <t>Ostatní práce pro trasy vyhledání vývodu nebo krabice</t>
  </si>
  <si>
    <t>296</t>
  </si>
  <si>
    <t>149</t>
  </si>
  <si>
    <t>742190003</t>
  </si>
  <si>
    <t>Ostatní práce pro trasy vyvazování kabeláže ve žlabech</t>
  </si>
  <si>
    <t>298</t>
  </si>
  <si>
    <t>34572312</t>
  </si>
  <si>
    <t>páska stahovací kabelová 4,8x200mm</t>
  </si>
  <si>
    <t>300</t>
  </si>
  <si>
    <t>151</t>
  </si>
  <si>
    <t>742190005</t>
  </si>
  <si>
    <t>Ostatní práce pro trasy vložení požárně těsnicího materiálu pro prostup</t>
  </si>
  <si>
    <t>302</t>
  </si>
  <si>
    <t>23170003</t>
  </si>
  <si>
    <t>pěna montážní PUR protipožární jednosložková</t>
  </si>
  <si>
    <t>litr</t>
  </si>
  <si>
    <t>304</t>
  </si>
  <si>
    <t>153</t>
  </si>
  <si>
    <t>741122016</t>
  </si>
  <si>
    <t>Montáž kabelů měděných bez ukončení uložených pod omítku plných kulatých (např. CYKY, CYKFY), počtu a průřezu žil 3x2,5 až 6 mm2 (z rozvaděče - napájení technologií)</t>
  </si>
  <si>
    <t>306</t>
  </si>
  <si>
    <t>34111036</t>
  </si>
  <si>
    <t>kabel instalační jádro Cu plné izolace PVC plášť PVC 450/750V (CYKY) 3x2,5mm2</t>
  </si>
  <si>
    <t>308</t>
  </si>
  <si>
    <t>155</t>
  </si>
  <si>
    <t>741320101</t>
  </si>
  <si>
    <t>Montáž jističů se zapojením vodičů jednopólových nn do 25 A bez krytu</t>
  </si>
  <si>
    <t>310</t>
  </si>
  <si>
    <t>35822115</t>
  </si>
  <si>
    <t>jistič 1-pólový 10 A vypínací charakteristika B vypínací schopnost 6 kA</t>
  </si>
  <si>
    <t>312</t>
  </si>
  <si>
    <t>HZS</t>
  </si>
  <si>
    <t>Hodinové zúčtovací sazby</t>
  </si>
  <si>
    <t>157</t>
  </si>
  <si>
    <t>HZS2231</t>
  </si>
  <si>
    <t>Hodinové zúčtovací sazby profesí PSV provádění stavebních instalací elektrikář</t>
  </si>
  <si>
    <t>262144</t>
  </si>
  <si>
    <t>314</t>
  </si>
  <si>
    <t>HZS2232</t>
  </si>
  <si>
    <t>Hodinové zúčtovací sazby profesí PSV provádění stavebních instalací elektrikář odborný</t>
  </si>
  <si>
    <t>316</t>
  </si>
  <si>
    <t>159</t>
  </si>
  <si>
    <t>HZS2491</t>
  </si>
  <si>
    <t>Hodinové zúčtovací sazby profesí PSV zednické výpomoci a pomocné práce PSV dělník zednických výpomocí</t>
  </si>
  <si>
    <t>318</t>
  </si>
  <si>
    <t>HZS2492</t>
  </si>
  <si>
    <t>Hodinové zúčtovací sazby profesí PSV zednické výpomoci a pomocné práce PSV pomocný dělník PSV</t>
  </si>
  <si>
    <t>320</t>
  </si>
  <si>
    <t>161</t>
  </si>
  <si>
    <t>HZS3221</t>
  </si>
  <si>
    <t>Hodinové zúčtovací sazby montáží technologických zařízení na stavebních objektech montér slaboproudých zařízení</t>
  </si>
  <si>
    <t>322</t>
  </si>
  <si>
    <t>HZS3222</t>
  </si>
  <si>
    <t>Hodinové zúčtovací sazby montáží technologických zařízení na stavebních objektech montér slaboproudých zařízení odborný</t>
  </si>
  <si>
    <t>324</t>
  </si>
  <si>
    <t>163</t>
  </si>
  <si>
    <t>HZS4232</t>
  </si>
  <si>
    <t>Hodinové zúčtovací sazby ostatních profesí revizní a kontrolní činnost technik odborný</t>
  </si>
  <si>
    <t>326</t>
  </si>
  <si>
    <t>VRN</t>
  </si>
  <si>
    <t>Vedlejší rozpočtové náklady</t>
  </si>
  <si>
    <t>081002000</t>
  </si>
  <si>
    <t>Doprava zaměstnanců</t>
  </si>
  <si>
    <t>soubor</t>
  </si>
  <si>
    <t>328</t>
  </si>
  <si>
    <t>165</t>
  </si>
  <si>
    <t>092203000</t>
  </si>
  <si>
    <t>Školení, zaškolení</t>
  </si>
  <si>
    <t>330</t>
  </si>
  <si>
    <t>013244000</t>
  </si>
  <si>
    <t>RDS - Realizační dokumentace stavby (výrobní dokumentace)</t>
  </si>
  <si>
    <t>kpl</t>
  </si>
  <si>
    <t>332</t>
  </si>
  <si>
    <t>013254000</t>
  </si>
  <si>
    <t>Dokumentace skutečného provedení stavby</t>
  </si>
  <si>
    <t>334</t>
  </si>
  <si>
    <t>b - Rozhlas</t>
  </si>
  <si>
    <t>D1 - Práce a dodávky PSV</t>
  </si>
  <si>
    <t xml:space="preserve">    D2 - Elektroinstalace - slaboproud</t>
  </si>
  <si>
    <t>D1</t>
  </si>
  <si>
    <t>Práce a dodávky PSV</t>
  </si>
  <si>
    <t>D2</t>
  </si>
  <si>
    <t>742410001</t>
  </si>
  <si>
    <t>Montáž systémového zesilovače rozhlasu</t>
  </si>
  <si>
    <t>002R</t>
  </si>
  <si>
    <t>Koncový 100V IP zesilovač s inteligentním řízením, 500W  (ref.JPM 1504IP)</t>
  </si>
  <si>
    <t>742410011</t>
  </si>
  <si>
    <t>Montáž vstupního modulu rozhlasové ústředny</t>
  </si>
  <si>
    <t>003R</t>
  </si>
  <si>
    <t>Terminál logických vstupů a výstupů (ref.ILT 1320)</t>
  </si>
  <si>
    <t>016R</t>
  </si>
  <si>
    <t>PC kompletní sestava pro sw rozhlasu včetně instalace</t>
  </si>
  <si>
    <t>017R</t>
  </si>
  <si>
    <t>UPS 150 VA včetně montáže k PC a IP zesilovače + terminál</t>
  </si>
  <si>
    <t>742410063</t>
  </si>
  <si>
    <t>Montáž reproduktoru nástěnného rozhlasu</t>
  </si>
  <si>
    <t>004R</t>
  </si>
  <si>
    <t>reproduktor skříňkový (ref. ARS 321)</t>
  </si>
  <si>
    <t>742410064</t>
  </si>
  <si>
    <t>Montáž reproduktoru směrového rozhlasu</t>
  </si>
  <si>
    <t>005R</t>
  </si>
  <si>
    <t>sloupová reprosoustava 20 W / 100 V, 94 dB, 140 – 15 000 Hz (Tělocvična)</t>
  </si>
  <si>
    <t>006R</t>
  </si>
  <si>
    <t>zvukový projektor 20 W / 100 V, 91dB, 160 – 16 000 Hz, venkovní, krytí IP55 (Hřiště - není požadován)</t>
  </si>
  <si>
    <t>742410081R</t>
  </si>
  <si>
    <t>Montáž rozhlasu - oddělovacího transformátoru</t>
  </si>
  <si>
    <t>007R</t>
  </si>
  <si>
    <t>oddělovací transformátor, pro linkovou úroveň signálu, galvanické oddělení, stereofonní, RCA konektory</t>
  </si>
  <si>
    <t>742410101</t>
  </si>
  <si>
    <t>Montáž rozhlasu dálkové stanice hlasatele</t>
  </si>
  <si>
    <t>008R</t>
  </si>
  <si>
    <t>stolní IP mikrofon s inteligentním řízením (ref. PA 705)</t>
  </si>
  <si>
    <t>742410131</t>
  </si>
  <si>
    <t>Montáž audio expanderu rozhlasu</t>
  </si>
  <si>
    <t>009R</t>
  </si>
  <si>
    <t>převodní audio transformátor 100V/line</t>
  </si>
  <si>
    <t>742410141</t>
  </si>
  <si>
    <t>Montáž serveru pro hudbu a hlášení rozhlasu</t>
  </si>
  <si>
    <t>Montáž zařízení do rozvaděče (switch, UPS, DVR, server) bez nastavení</t>
  </si>
  <si>
    <t>010R</t>
  </si>
  <si>
    <t>switch 8 portů 10/100Mbps (8x PoE, 2x bez PoE) BCS-B-SP0802</t>
  </si>
  <si>
    <t>742410151</t>
  </si>
  <si>
    <t>Vytvoření jedné hlášky rozhlasu</t>
  </si>
  <si>
    <t>742410201</t>
  </si>
  <si>
    <t>Oživení a nastavení ústředny rozhlasu, programování</t>
  </si>
  <si>
    <t>742410301</t>
  </si>
  <si>
    <t>Měření impedance rozhlasové ústředny</t>
  </si>
  <si>
    <t>Montáž lišt vkládacích pro slaboproud</t>
  </si>
  <si>
    <t>011R</t>
  </si>
  <si>
    <t>Lišta elektroinstalační hranatá bezhalogenová 40x40mm</t>
  </si>
  <si>
    <t>Montáž kabelů sdělovacích pro vnitřní rozvody do 15 žil</t>
  </si>
  <si>
    <t>012R</t>
  </si>
  <si>
    <t>Trubka ohebná plastová, průměr 50mm</t>
  </si>
  <si>
    <t>Montáž trubek pro slaboproud plastových ohebných uložených pod omítku</t>
  </si>
  <si>
    <t>013R</t>
  </si>
  <si>
    <t>Cyky  2x2,5 (páteř) a Cyky 2x1,5 (odbočky) - součtově</t>
  </si>
  <si>
    <t>014R</t>
  </si>
  <si>
    <t>UTP LSOH CAT6</t>
  </si>
  <si>
    <t>015R</t>
  </si>
  <si>
    <t>JYSTY 2x2,5x0,8</t>
  </si>
  <si>
    <t>021R</t>
  </si>
  <si>
    <t>Montážní a spojovací materiál, odbočné krabice, svorky</t>
  </si>
  <si>
    <t>022R</t>
  </si>
  <si>
    <t>Montáž - Montážní a spojovací materiál, odbočné krabice, svorky</t>
  </si>
  <si>
    <t>977131110</t>
  </si>
  <si>
    <t>Vrty příklepovými vrtáky D do 16 mm do cihelného zdiva nebo prostého betonu</t>
  </si>
  <si>
    <t>HZS1302</t>
  </si>
  <si>
    <t>Zednické přípomoce ( zapravení a začištění tras)</t>
  </si>
  <si>
    <t>741920R</t>
  </si>
  <si>
    <t>Požární ucpávky požadované v důsledku realizace</t>
  </si>
  <si>
    <t>DSPS - Dokumentace skutečného provedení stavby</t>
  </si>
  <si>
    <t>742220511R</t>
  </si>
  <si>
    <t>Zkoušky a revize - revize výchozí</t>
  </si>
  <si>
    <t>Přesun hmot tonážní pro slaboproud v objektech v do 12 m</t>
  </si>
  <si>
    <t>ON742410</t>
  </si>
  <si>
    <t>Drobný a nespecifikovaný</t>
  </si>
  <si>
    <t>Hodinová zúčtovací sazba montér slaboproudých zařízení odborný</t>
  </si>
  <si>
    <t>031002000</t>
  </si>
  <si>
    <t>Související (přípravné) práce pro zařízení staveniště</t>
  </si>
  <si>
    <t>081103000</t>
  </si>
  <si>
    <t>Denní doprava pracovníků na pracoviště</t>
  </si>
  <si>
    <t>den</t>
  </si>
  <si>
    <t>013254000.1</t>
  </si>
  <si>
    <t>Vliv prostředí (hlučné práce mimo vyučování, odpolední nebo noční směna, dle domluvy)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</si>
</sst>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4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3" fillId="0" borderId="0" applyNumberFormat="0" applyFill="0" applyBorder="0" applyAlignment="0" applyProtection="0"/>
  </cellStyleXfs>
  <cellXfs count="201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4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16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18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19" fillId="4" borderId="0" xfId="0" applyFont="1" applyFill="1" applyAlignment="1">
      <alignment horizontal="center" vertical="center"/>
    </xf>
    <xf numFmtId="0" fontId="20" fillId="0" borderId="16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4" fontId="21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7" fillId="0" borderId="14" xfId="0" applyNumberFormat="1" applyFont="1" applyBorder="1" applyAlignment="1">
      <alignment vertical="center"/>
    </xf>
    <xf numFmtId="4" fontId="17" fillId="0" borderId="0" xfId="0" applyNumberFormat="1" applyFont="1" applyAlignment="1">
      <alignment vertical="center"/>
    </xf>
    <xf numFmtId="166" fontId="17" fillId="0" borderId="0" xfId="0" applyNumberFormat="1" applyFont="1" applyAlignment="1">
      <alignment vertical="center"/>
    </xf>
    <xf numFmtId="4" fontId="17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3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6" fillId="0" borderId="14" xfId="0" applyNumberFormat="1" applyFont="1" applyBorder="1" applyAlignment="1">
      <alignment vertical="center"/>
    </xf>
    <xf numFmtId="4" fontId="26" fillId="0" borderId="0" xfId="0" applyNumberFormat="1" applyFont="1" applyAlignment="1">
      <alignment vertical="center"/>
    </xf>
    <xf numFmtId="166" fontId="26" fillId="0" borderId="0" xfId="0" applyNumberFormat="1" applyFont="1" applyAlignment="1">
      <alignment vertical="center"/>
    </xf>
    <xf numFmtId="4" fontId="26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6" fillId="0" borderId="19" xfId="0" applyNumberFormat="1" applyFont="1" applyBorder="1" applyAlignment="1">
      <alignment vertical="center"/>
    </xf>
    <xf numFmtId="4" fontId="26" fillId="0" borderId="20" xfId="0" applyNumberFormat="1" applyFont="1" applyBorder="1" applyAlignment="1">
      <alignment vertical="center"/>
    </xf>
    <xf numFmtId="166" fontId="26" fillId="0" borderId="20" xfId="0" applyNumberFormat="1" applyFont="1" applyBorder="1" applyAlignment="1">
      <alignment vertical="center"/>
    </xf>
    <xf numFmtId="4" fontId="26" fillId="0" borderId="21" xfId="0" applyNumberFormat="1" applyFont="1" applyBorder="1" applyAlignment="1">
      <alignment vertical="center"/>
    </xf>
    <xf numFmtId="0" fontId="27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4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19" fillId="4" borderId="0" xfId="0" applyFont="1" applyFill="1" applyAlignment="1">
      <alignment horizontal="left" vertical="center"/>
    </xf>
    <xf numFmtId="0" fontId="19" fillId="4" borderId="0" xfId="0" applyFont="1" applyFill="1" applyAlignment="1">
      <alignment horizontal="right" vertical="center"/>
    </xf>
    <xf numFmtId="0" fontId="28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19" fillId="4" borderId="16" xfId="0" applyFont="1" applyFill="1" applyBorder="1" applyAlignment="1">
      <alignment horizontal="center" vertical="center" wrapText="1"/>
    </xf>
    <xf numFmtId="0" fontId="19" fillId="4" borderId="17" xfId="0" applyFont="1" applyFill="1" applyBorder="1" applyAlignment="1">
      <alignment horizontal="center" vertical="center" wrapText="1"/>
    </xf>
    <xf numFmtId="0" fontId="19" fillId="4" borderId="18" xfId="0" applyFont="1" applyFill="1" applyBorder="1" applyAlignment="1">
      <alignment horizontal="center" vertical="center" wrapText="1"/>
    </xf>
    <xf numFmtId="0" fontId="19" fillId="4" borderId="0" xfId="0" applyFont="1" applyFill="1" applyAlignment="1">
      <alignment horizontal="center" vertical="center" wrapText="1"/>
    </xf>
    <xf numFmtId="4" fontId="21" fillId="0" borderId="0" xfId="0" applyNumberFormat="1" applyFont="1"/>
    <xf numFmtId="166" fontId="29" fillId="0" borderId="12" xfId="0" applyNumberFormat="1" applyFont="1" applyBorder="1"/>
    <xf numFmtId="166" fontId="29" fillId="0" borderId="13" xfId="0" applyNumberFormat="1" applyFont="1" applyBorder="1"/>
    <xf numFmtId="4" fontId="30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19" fillId="0" borderId="22" xfId="0" applyFont="1" applyBorder="1" applyAlignment="1">
      <alignment horizontal="center" vertical="center"/>
    </xf>
    <xf numFmtId="49" fontId="19" fillId="0" borderId="22" xfId="0" applyNumberFormat="1" applyFont="1" applyBorder="1" applyAlignment="1">
      <alignment horizontal="left" vertical="center" wrapText="1"/>
    </xf>
    <xf numFmtId="0" fontId="19" fillId="0" borderId="22" xfId="0" applyFont="1" applyBorder="1" applyAlignment="1">
      <alignment horizontal="left" vertical="center" wrapText="1"/>
    </xf>
    <xf numFmtId="0" fontId="19" fillId="0" borderId="22" xfId="0" applyFont="1" applyBorder="1" applyAlignment="1">
      <alignment horizontal="center" vertical="center" wrapText="1"/>
    </xf>
    <xf numFmtId="167" fontId="19" fillId="0" borderId="22" xfId="0" applyNumberFormat="1" applyFont="1" applyBorder="1" applyAlignment="1">
      <alignment vertical="center"/>
    </xf>
    <xf numFmtId="4" fontId="19" fillId="2" borderId="22" xfId="0" applyNumberFormat="1" applyFont="1" applyFill="1" applyBorder="1" applyAlignment="1" applyProtection="1">
      <alignment vertical="center"/>
      <protection locked="0"/>
    </xf>
    <xf numFmtId="4" fontId="19" fillId="0" borderId="22" xfId="0" applyNumberFormat="1" applyFont="1" applyBorder="1" applyAlignment="1">
      <alignment vertical="center"/>
    </xf>
    <xf numFmtId="0" fontId="0" fillId="0" borderId="22" xfId="0" applyBorder="1" applyAlignment="1">
      <alignment vertical="center"/>
    </xf>
    <xf numFmtId="0" fontId="20" fillId="2" borderId="14" xfId="0" applyFont="1" applyFill="1" applyBorder="1" applyAlignment="1" applyProtection="1">
      <alignment horizontal="left" vertical="center"/>
      <protection locked="0"/>
    </xf>
    <xf numFmtId="0" fontId="20" fillId="0" borderId="0" xfId="0" applyFont="1" applyAlignment="1">
      <alignment horizontal="center" vertical="center"/>
    </xf>
    <xf numFmtId="166" fontId="20" fillId="0" borderId="0" xfId="0" applyNumberFormat="1" applyFont="1" applyAlignment="1">
      <alignment vertical="center"/>
    </xf>
    <xf numFmtId="166" fontId="20" fillId="0" borderId="15" xfId="0" applyNumberFormat="1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31" fillId="0" borderId="22" xfId="0" applyFont="1" applyBorder="1" applyAlignment="1">
      <alignment horizontal="center" vertical="center"/>
    </xf>
    <xf numFmtId="49" fontId="31" fillId="0" borderId="22" xfId="0" applyNumberFormat="1" applyFont="1" applyBorder="1" applyAlignment="1">
      <alignment horizontal="left" vertical="center" wrapText="1"/>
    </xf>
    <xf numFmtId="0" fontId="31" fillId="0" borderId="22" xfId="0" applyFont="1" applyBorder="1" applyAlignment="1">
      <alignment horizontal="left" vertical="center" wrapText="1"/>
    </xf>
    <xf numFmtId="0" fontId="31" fillId="0" borderId="22" xfId="0" applyFont="1" applyBorder="1" applyAlignment="1">
      <alignment horizontal="center" vertical="center" wrapText="1"/>
    </xf>
    <xf numFmtId="167" fontId="31" fillId="0" borderId="22" xfId="0" applyNumberFormat="1" applyFont="1" applyBorder="1" applyAlignment="1">
      <alignment vertical="center"/>
    </xf>
    <xf numFmtId="4" fontId="31" fillId="2" borderId="22" xfId="0" applyNumberFormat="1" applyFont="1" applyFill="1" applyBorder="1" applyAlignment="1" applyProtection="1">
      <alignment vertical="center"/>
      <protection locked="0"/>
    </xf>
    <xf numFmtId="4" fontId="31" fillId="0" borderId="22" xfId="0" applyNumberFormat="1" applyFont="1" applyBorder="1" applyAlignment="1">
      <alignment vertical="center"/>
    </xf>
    <xf numFmtId="0" fontId="32" fillId="0" borderId="22" xfId="0" applyFont="1" applyBorder="1" applyAlignment="1">
      <alignment vertical="center"/>
    </xf>
    <xf numFmtId="0" fontId="32" fillId="0" borderId="3" xfId="0" applyFont="1" applyBorder="1" applyAlignment="1">
      <alignment vertical="center"/>
    </xf>
    <xf numFmtId="0" fontId="31" fillId="2" borderId="14" xfId="0" applyFont="1" applyFill="1" applyBorder="1" applyAlignment="1" applyProtection="1">
      <alignment horizontal="left" vertical="center"/>
      <protection locked="0"/>
    </xf>
    <xf numFmtId="0" fontId="31" fillId="0" borderId="0" xfId="0" applyFont="1" applyAlignment="1">
      <alignment horizontal="center" vertical="center"/>
    </xf>
    <xf numFmtId="0" fontId="20" fillId="2" borderId="19" xfId="0" applyFont="1" applyFill="1" applyBorder="1" applyAlignment="1" applyProtection="1">
      <alignment horizontal="left" vertical="center"/>
      <protection locked="0"/>
    </xf>
    <xf numFmtId="0" fontId="20" fillId="0" borderId="20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166" fontId="20" fillId="0" borderId="20" xfId="0" applyNumberFormat="1" applyFont="1" applyBorder="1" applyAlignment="1">
      <alignment vertical="center"/>
    </xf>
    <xf numFmtId="166" fontId="20" fillId="0" borderId="21" xfId="0" applyNumberFormat="1" applyFont="1" applyBorder="1" applyAlignment="1">
      <alignment vertical="center"/>
    </xf>
    <xf numFmtId="0" fontId="1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4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5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left" vertical="center"/>
    </xf>
    <xf numFmtId="0" fontId="18" fillId="0" borderId="14" xfId="0" applyFont="1" applyBorder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9" fillId="4" borderId="6" xfId="0" applyFont="1" applyFill="1" applyBorder="1" applyAlignment="1">
      <alignment horizontal="center" vertical="center"/>
    </xf>
    <xf numFmtId="0" fontId="19" fillId="4" borderId="7" xfId="0" applyFont="1" applyFill="1" applyBorder="1" applyAlignment="1">
      <alignment horizontal="left" vertical="center"/>
    </xf>
    <xf numFmtId="0" fontId="19" fillId="4" borderId="7" xfId="0" applyFont="1" applyFill="1" applyBorder="1" applyAlignment="1">
      <alignment horizontal="center" vertical="center"/>
    </xf>
    <xf numFmtId="0" fontId="19" fillId="4" borderId="7" xfId="0" applyFont="1" applyFill="1" applyBorder="1" applyAlignment="1">
      <alignment horizontal="right" vertical="center"/>
    </xf>
    <xf numFmtId="0" fontId="19" fillId="4" borderId="8" xfId="0" applyFont="1" applyFill="1" applyBorder="1" applyAlignment="1">
      <alignment horizontal="left" vertical="center"/>
    </xf>
    <xf numFmtId="4" fontId="25" fillId="0" borderId="0" xfId="0" applyNumberFormat="1" applyFont="1" applyAlignment="1">
      <alignment vertical="center"/>
    </xf>
    <xf numFmtId="0" fontId="25" fillId="0" borderId="0" xfId="0" applyFont="1" applyAlignment="1">
      <alignment vertical="center"/>
    </xf>
    <xf numFmtId="0" fontId="24" fillId="0" borderId="0" xfId="0" applyFont="1" applyAlignment="1">
      <alignment horizontal="left" vertical="center" wrapText="1"/>
    </xf>
    <xf numFmtId="4" fontId="21" fillId="0" borderId="0" xfId="0" applyNumberFormat="1" applyFont="1" applyAlignment="1">
      <alignment horizontal="right" vertical="center"/>
    </xf>
    <xf numFmtId="4" fontId="21" fillId="0" borderId="0" xfId="0" applyNumberFormat="1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86995</xdr:colOff>
      <xdr:row>3</xdr:row>
      <xdr:rowOff>0</xdr:rowOff>
    </xdr:from>
    <xdr:to>
      <xdr:col>40</xdr:col>
      <xdr:colOff>367665</xdr:colOff>
      <xdr:row>6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39</xdr:col>
      <xdr:colOff>225425</xdr:colOff>
      <xdr:row>81</xdr:row>
      <xdr:rowOff>0</xdr:rowOff>
    </xdr:from>
    <xdr:to>
      <xdr:col>41</xdr:col>
      <xdr:colOff>176530</xdr:colOff>
      <xdr:row>85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4" name="Picture 3">
          <a:hlinkClick xmlns:r="http://schemas.openxmlformats.org/officeDocument/2006/relationships" r:id="rId2" tooltip="https://app.urs.cz/products/kros4"/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362585</xdr:colOff>
      <xdr:row>3</xdr:row>
      <xdr:rowOff>0</xdr:rowOff>
    </xdr:from>
    <xdr:to>
      <xdr:col>9</xdr:col>
      <xdr:colOff>1215390</xdr:colOff>
      <xdr:row>7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362585</xdr:colOff>
      <xdr:row>81</xdr:row>
      <xdr:rowOff>0</xdr:rowOff>
    </xdr:from>
    <xdr:to>
      <xdr:col>9</xdr:col>
      <xdr:colOff>1215390</xdr:colOff>
      <xdr:row>85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362585</xdr:colOff>
      <xdr:row>111</xdr:row>
      <xdr:rowOff>0</xdr:rowOff>
    </xdr:from>
    <xdr:to>
      <xdr:col>9</xdr:col>
      <xdr:colOff>1215390</xdr:colOff>
      <xdr:row>115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2" tooltip="https://app.urs.cz/products/kros4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362585</xdr:colOff>
      <xdr:row>3</xdr:row>
      <xdr:rowOff>0</xdr:rowOff>
    </xdr:from>
    <xdr:to>
      <xdr:col>9</xdr:col>
      <xdr:colOff>1215390</xdr:colOff>
      <xdr:row>7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362585</xdr:colOff>
      <xdr:row>81</xdr:row>
      <xdr:rowOff>0</xdr:rowOff>
    </xdr:from>
    <xdr:to>
      <xdr:col>9</xdr:col>
      <xdr:colOff>1215390</xdr:colOff>
      <xdr:row>85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362585</xdr:colOff>
      <xdr:row>104</xdr:row>
      <xdr:rowOff>0</xdr:rowOff>
    </xdr:from>
    <xdr:to>
      <xdr:col>9</xdr:col>
      <xdr:colOff>1215390</xdr:colOff>
      <xdr:row>108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2" tooltip="https://app.urs.cz/products/kros4"/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98"/>
  <sheetViews>
    <sheetView showGridLines="0" topLeftCell="A114" workbookViewId="0"/>
  </sheetViews>
  <sheetFormatPr defaultRowHeight="1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 ht="11.25">
      <c r="A1" s="12" t="s">
        <v>0</v>
      </c>
      <c r="AZ1" s="12" t="s">
        <v>1</v>
      </c>
      <c r="BA1" s="12" t="s">
        <v>2</v>
      </c>
      <c r="BB1" s="12" t="s">
        <v>3</v>
      </c>
      <c r="BT1" s="12" t="s">
        <v>4</v>
      </c>
      <c r="BU1" s="12" t="s">
        <v>4</v>
      </c>
      <c r="BV1" s="12" t="s">
        <v>5</v>
      </c>
    </row>
    <row r="2" spans="1:74" ht="36.950000000000003" customHeight="1">
      <c r="AR2" s="163"/>
      <c r="AS2" s="163"/>
      <c r="AT2" s="163"/>
      <c r="AU2" s="163"/>
      <c r="AV2" s="163"/>
      <c r="AW2" s="163"/>
      <c r="AX2" s="163"/>
      <c r="AY2" s="163"/>
      <c r="AZ2" s="163"/>
      <c r="BA2" s="163"/>
      <c r="BB2" s="163"/>
      <c r="BC2" s="163"/>
      <c r="BD2" s="163"/>
      <c r="BE2" s="163"/>
      <c r="BS2" s="13" t="s">
        <v>6</v>
      </c>
      <c r="BT2" s="13" t="s">
        <v>7</v>
      </c>
    </row>
    <row r="3" spans="1:74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6"/>
      <c r="BS3" s="13" t="s">
        <v>6</v>
      </c>
      <c r="BT3" s="13" t="s">
        <v>8</v>
      </c>
    </row>
    <row r="4" spans="1:74" ht="24.95" customHeight="1">
      <c r="B4" s="16"/>
      <c r="D4" s="17" t="s">
        <v>9</v>
      </c>
      <c r="AR4" s="16"/>
      <c r="AS4" s="18" t="s">
        <v>10</v>
      </c>
      <c r="BE4" s="19" t="s">
        <v>11</v>
      </c>
      <c r="BS4" s="13" t="s">
        <v>12</v>
      </c>
    </row>
    <row r="5" spans="1:74" ht="12" customHeight="1">
      <c r="B5" s="16"/>
      <c r="D5" s="20" t="s">
        <v>13</v>
      </c>
      <c r="K5" s="162" t="s">
        <v>14</v>
      </c>
      <c r="L5" s="163"/>
      <c r="M5" s="163"/>
      <c r="N5" s="163"/>
      <c r="O5" s="163"/>
      <c r="P5" s="163"/>
      <c r="Q5" s="163"/>
      <c r="R5" s="163"/>
      <c r="S5" s="163"/>
      <c r="T5" s="163"/>
      <c r="U5" s="163"/>
      <c r="V5" s="163"/>
      <c r="W5" s="163"/>
      <c r="X5" s="163"/>
      <c r="Y5" s="163"/>
      <c r="Z5" s="163"/>
      <c r="AA5" s="163"/>
      <c r="AB5" s="163"/>
      <c r="AC5" s="163"/>
      <c r="AD5" s="163"/>
      <c r="AE5" s="163"/>
      <c r="AF5" s="163"/>
      <c r="AG5" s="163"/>
      <c r="AH5" s="163"/>
      <c r="AI5" s="163"/>
      <c r="AJ5" s="163"/>
      <c r="AR5" s="16"/>
      <c r="BE5" s="159" t="s">
        <v>15</v>
      </c>
      <c r="BS5" s="13" t="s">
        <v>6</v>
      </c>
    </row>
    <row r="6" spans="1:74" ht="36.950000000000003" customHeight="1">
      <c r="B6" s="16"/>
      <c r="D6" s="22" t="s">
        <v>16</v>
      </c>
      <c r="K6" s="164" t="s">
        <v>17</v>
      </c>
      <c r="L6" s="163"/>
      <c r="M6" s="163"/>
      <c r="N6" s="163"/>
      <c r="O6" s="163"/>
      <c r="P6" s="163"/>
      <c r="Q6" s="163"/>
      <c r="R6" s="163"/>
      <c r="S6" s="163"/>
      <c r="T6" s="163"/>
      <c r="U6" s="163"/>
      <c r="V6" s="163"/>
      <c r="W6" s="163"/>
      <c r="X6" s="163"/>
      <c r="Y6" s="163"/>
      <c r="Z6" s="163"/>
      <c r="AA6" s="163"/>
      <c r="AB6" s="163"/>
      <c r="AC6" s="163"/>
      <c r="AD6" s="163"/>
      <c r="AE6" s="163"/>
      <c r="AF6" s="163"/>
      <c r="AG6" s="163"/>
      <c r="AH6" s="163"/>
      <c r="AI6" s="163"/>
      <c r="AJ6" s="163"/>
      <c r="AR6" s="16"/>
      <c r="BE6" s="160"/>
      <c r="BS6" s="13" t="s">
        <v>6</v>
      </c>
    </row>
    <row r="7" spans="1:74" ht="12" customHeight="1">
      <c r="B7" s="16"/>
      <c r="D7" s="23" t="s">
        <v>18</v>
      </c>
      <c r="K7" s="21" t="s">
        <v>1</v>
      </c>
      <c r="AK7" s="23" t="s">
        <v>19</v>
      </c>
      <c r="AN7" s="21" t="s">
        <v>1</v>
      </c>
      <c r="AR7" s="16"/>
      <c r="BE7" s="160"/>
      <c r="BS7" s="13" t="s">
        <v>6</v>
      </c>
    </row>
    <row r="8" spans="1:74" ht="12" customHeight="1">
      <c r="B8" s="16"/>
      <c r="D8" s="23" t="s">
        <v>20</v>
      </c>
      <c r="K8" s="21" t="s">
        <v>21</v>
      </c>
      <c r="AK8" s="23" t="s">
        <v>22</v>
      </c>
      <c r="AN8" s="24" t="s">
        <v>23</v>
      </c>
      <c r="AR8" s="16"/>
      <c r="BE8" s="160"/>
      <c r="BS8" s="13" t="s">
        <v>6</v>
      </c>
    </row>
    <row r="9" spans="1:74" ht="14.45" customHeight="1">
      <c r="B9" s="16"/>
      <c r="AR9" s="16"/>
      <c r="BE9" s="160"/>
      <c r="BS9" s="13" t="s">
        <v>6</v>
      </c>
    </row>
    <row r="10" spans="1:74" ht="12" customHeight="1">
      <c r="B10" s="16"/>
      <c r="D10" s="23" t="s">
        <v>24</v>
      </c>
      <c r="AK10" s="23" t="s">
        <v>25</v>
      </c>
      <c r="AN10" s="21" t="s">
        <v>1</v>
      </c>
      <c r="AR10" s="16"/>
      <c r="BE10" s="160"/>
      <c r="BS10" s="13" t="s">
        <v>6</v>
      </c>
    </row>
    <row r="11" spans="1:74" ht="18.399999999999999" customHeight="1">
      <c r="B11" s="16"/>
      <c r="E11" s="21" t="s">
        <v>21</v>
      </c>
      <c r="AK11" s="23" t="s">
        <v>26</v>
      </c>
      <c r="AN11" s="21" t="s">
        <v>1</v>
      </c>
      <c r="AR11" s="16"/>
      <c r="BE11" s="160"/>
      <c r="BS11" s="13" t="s">
        <v>6</v>
      </c>
    </row>
    <row r="12" spans="1:74" ht="6.95" customHeight="1">
      <c r="B12" s="16"/>
      <c r="AR12" s="16"/>
      <c r="BE12" s="160"/>
      <c r="BS12" s="13" t="s">
        <v>6</v>
      </c>
    </row>
    <row r="13" spans="1:74" ht="12" customHeight="1">
      <c r="B13" s="16"/>
      <c r="D13" s="23" t="s">
        <v>27</v>
      </c>
      <c r="AK13" s="23" t="s">
        <v>25</v>
      </c>
      <c r="AN13" s="25" t="s">
        <v>28</v>
      </c>
      <c r="AR13" s="16"/>
      <c r="BE13" s="160"/>
      <c r="BS13" s="13" t="s">
        <v>6</v>
      </c>
    </row>
    <row r="14" spans="1:74" ht="12.75">
      <c r="B14" s="16"/>
      <c r="E14" s="165" t="s">
        <v>28</v>
      </c>
      <c r="F14" s="166"/>
      <c r="G14" s="166"/>
      <c r="H14" s="166"/>
      <c r="I14" s="166"/>
      <c r="J14" s="166"/>
      <c r="K14" s="166"/>
      <c r="L14" s="166"/>
      <c r="M14" s="166"/>
      <c r="N14" s="166"/>
      <c r="O14" s="166"/>
      <c r="P14" s="166"/>
      <c r="Q14" s="166"/>
      <c r="R14" s="166"/>
      <c r="S14" s="166"/>
      <c r="T14" s="166"/>
      <c r="U14" s="166"/>
      <c r="V14" s="166"/>
      <c r="W14" s="166"/>
      <c r="X14" s="166"/>
      <c r="Y14" s="166"/>
      <c r="Z14" s="166"/>
      <c r="AA14" s="166"/>
      <c r="AB14" s="166"/>
      <c r="AC14" s="166"/>
      <c r="AD14" s="166"/>
      <c r="AE14" s="166"/>
      <c r="AF14" s="166"/>
      <c r="AG14" s="166"/>
      <c r="AH14" s="166"/>
      <c r="AI14" s="166"/>
      <c r="AJ14" s="166"/>
      <c r="AK14" s="23" t="s">
        <v>26</v>
      </c>
      <c r="AN14" s="25" t="s">
        <v>28</v>
      </c>
      <c r="AR14" s="16"/>
      <c r="BE14" s="160"/>
      <c r="BS14" s="13" t="s">
        <v>6</v>
      </c>
    </row>
    <row r="15" spans="1:74" ht="6.95" customHeight="1">
      <c r="B15" s="16"/>
      <c r="AR15" s="16"/>
      <c r="BE15" s="160"/>
      <c r="BS15" s="13" t="s">
        <v>4</v>
      </c>
    </row>
    <row r="16" spans="1:74" ht="12" customHeight="1">
      <c r="B16" s="16"/>
      <c r="D16" s="23" t="s">
        <v>29</v>
      </c>
      <c r="AK16" s="23" t="s">
        <v>25</v>
      </c>
      <c r="AN16" s="21" t="s">
        <v>1</v>
      </c>
      <c r="AR16" s="16"/>
      <c r="BE16" s="160"/>
      <c r="BS16" s="13" t="s">
        <v>4</v>
      </c>
    </row>
    <row r="17" spans="2:71" ht="18.399999999999999" customHeight="1">
      <c r="B17" s="16"/>
      <c r="E17" s="21" t="s">
        <v>21</v>
      </c>
      <c r="AK17" s="23" t="s">
        <v>26</v>
      </c>
      <c r="AN17" s="21" t="s">
        <v>1</v>
      </c>
      <c r="AR17" s="16"/>
      <c r="BE17" s="160"/>
      <c r="BS17" s="13" t="s">
        <v>30</v>
      </c>
    </row>
    <row r="18" spans="2:71" ht="6.95" customHeight="1">
      <c r="B18" s="16"/>
      <c r="AR18" s="16"/>
      <c r="BE18" s="160"/>
      <c r="BS18" s="13" t="s">
        <v>6</v>
      </c>
    </row>
    <row r="19" spans="2:71" ht="12" customHeight="1">
      <c r="B19" s="16"/>
      <c r="D19" s="23" t="s">
        <v>31</v>
      </c>
      <c r="AK19" s="23" t="s">
        <v>25</v>
      </c>
      <c r="AN19" s="21" t="s">
        <v>1</v>
      </c>
      <c r="AR19" s="16"/>
      <c r="BE19" s="160"/>
      <c r="BS19" s="13" t="s">
        <v>6</v>
      </c>
    </row>
    <row r="20" spans="2:71" ht="18.399999999999999" customHeight="1">
      <c r="B20" s="16"/>
      <c r="E20" s="21" t="s">
        <v>21</v>
      </c>
      <c r="AK20" s="23" t="s">
        <v>26</v>
      </c>
      <c r="AN20" s="21" t="s">
        <v>1</v>
      </c>
      <c r="AR20" s="16"/>
      <c r="BE20" s="160"/>
      <c r="BS20" s="13" t="s">
        <v>30</v>
      </c>
    </row>
    <row r="21" spans="2:71" ht="6.95" customHeight="1">
      <c r="B21" s="16"/>
      <c r="AR21" s="16"/>
      <c r="BE21" s="160"/>
    </row>
    <row r="22" spans="2:71" ht="12" customHeight="1">
      <c r="B22" s="16"/>
      <c r="D22" s="23" t="s">
        <v>32</v>
      </c>
      <c r="AR22" s="16"/>
      <c r="BE22" s="160"/>
    </row>
    <row r="23" spans="2:71" ht="16.5" customHeight="1">
      <c r="B23" s="16"/>
      <c r="E23" s="167" t="s">
        <v>1</v>
      </c>
      <c r="F23" s="167"/>
      <c r="G23" s="167"/>
      <c r="H23" s="167"/>
      <c r="I23" s="167"/>
      <c r="J23" s="167"/>
      <c r="K23" s="167"/>
      <c r="L23" s="167"/>
      <c r="M23" s="167"/>
      <c r="N23" s="167"/>
      <c r="O23" s="167"/>
      <c r="P23" s="167"/>
      <c r="Q23" s="167"/>
      <c r="R23" s="167"/>
      <c r="S23" s="167"/>
      <c r="T23" s="167"/>
      <c r="U23" s="167"/>
      <c r="V23" s="167"/>
      <c r="W23" s="167"/>
      <c r="X23" s="167"/>
      <c r="Y23" s="167"/>
      <c r="Z23" s="167"/>
      <c r="AA23" s="167"/>
      <c r="AB23" s="167"/>
      <c r="AC23" s="167"/>
      <c r="AD23" s="167"/>
      <c r="AE23" s="167"/>
      <c r="AF23" s="167"/>
      <c r="AG23" s="167"/>
      <c r="AH23" s="167"/>
      <c r="AI23" s="167"/>
      <c r="AJ23" s="167"/>
      <c r="AK23" s="167"/>
      <c r="AL23" s="167"/>
      <c r="AM23" s="167"/>
      <c r="AN23" s="167"/>
      <c r="AR23" s="16"/>
      <c r="BE23" s="160"/>
    </row>
    <row r="24" spans="2:71" ht="6.95" customHeight="1">
      <c r="B24" s="16"/>
      <c r="AR24" s="16"/>
      <c r="BE24" s="160"/>
    </row>
    <row r="25" spans="2:71" ht="6.95" customHeight="1">
      <c r="B25" s="16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R25" s="16"/>
      <c r="BE25" s="160"/>
    </row>
    <row r="26" spans="2:71" s="1" customFormat="1" ht="25.9" customHeight="1">
      <c r="B26" s="28"/>
      <c r="D26" s="29" t="s">
        <v>33</v>
      </c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168">
        <f>ROUND(AG94,2)</f>
        <v>0</v>
      </c>
      <c r="AL26" s="169"/>
      <c r="AM26" s="169"/>
      <c r="AN26" s="169"/>
      <c r="AO26" s="169"/>
      <c r="AR26" s="28"/>
      <c r="BE26" s="160"/>
    </row>
    <row r="27" spans="2:71" s="1" customFormat="1" ht="6.95" customHeight="1">
      <c r="B27" s="28"/>
      <c r="AR27" s="28"/>
      <c r="BE27" s="160"/>
    </row>
    <row r="28" spans="2:71" s="1" customFormat="1" ht="12.75">
      <c r="B28" s="28"/>
      <c r="L28" s="170" t="s">
        <v>34</v>
      </c>
      <c r="M28" s="170"/>
      <c r="N28" s="170"/>
      <c r="O28" s="170"/>
      <c r="P28" s="170"/>
      <c r="W28" s="170" t="s">
        <v>35</v>
      </c>
      <c r="X28" s="170"/>
      <c r="Y28" s="170"/>
      <c r="Z28" s="170"/>
      <c r="AA28" s="170"/>
      <c r="AB28" s="170"/>
      <c r="AC28" s="170"/>
      <c r="AD28" s="170"/>
      <c r="AE28" s="170"/>
      <c r="AK28" s="170" t="s">
        <v>36</v>
      </c>
      <c r="AL28" s="170"/>
      <c r="AM28" s="170"/>
      <c r="AN28" s="170"/>
      <c r="AO28" s="170"/>
      <c r="AR28" s="28"/>
      <c r="BE28" s="160"/>
    </row>
    <row r="29" spans="2:71" s="2" customFormat="1" ht="14.45" customHeight="1">
      <c r="B29" s="32"/>
      <c r="D29" s="23" t="s">
        <v>37</v>
      </c>
      <c r="F29" s="23" t="s">
        <v>38</v>
      </c>
      <c r="L29" s="173">
        <v>0.21</v>
      </c>
      <c r="M29" s="172"/>
      <c r="N29" s="172"/>
      <c r="O29" s="172"/>
      <c r="P29" s="172"/>
      <c r="W29" s="171">
        <f>ROUND(AZ94, 2)</f>
        <v>0</v>
      </c>
      <c r="X29" s="172"/>
      <c r="Y29" s="172"/>
      <c r="Z29" s="172"/>
      <c r="AA29" s="172"/>
      <c r="AB29" s="172"/>
      <c r="AC29" s="172"/>
      <c r="AD29" s="172"/>
      <c r="AE29" s="172"/>
      <c r="AK29" s="171">
        <f>ROUND(AV94, 2)</f>
        <v>0</v>
      </c>
      <c r="AL29" s="172"/>
      <c r="AM29" s="172"/>
      <c r="AN29" s="172"/>
      <c r="AO29" s="172"/>
      <c r="AR29" s="32"/>
      <c r="BE29" s="161"/>
    </row>
    <row r="30" spans="2:71" s="2" customFormat="1" ht="14.45" customHeight="1">
      <c r="B30" s="32"/>
      <c r="F30" s="23" t="s">
        <v>39</v>
      </c>
      <c r="L30" s="173">
        <v>0.12</v>
      </c>
      <c r="M30" s="172"/>
      <c r="N30" s="172"/>
      <c r="O30" s="172"/>
      <c r="P30" s="172"/>
      <c r="W30" s="171">
        <f>ROUND(BA94, 2)</f>
        <v>0</v>
      </c>
      <c r="X30" s="172"/>
      <c r="Y30" s="172"/>
      <c r="Z30" s="172"/>
      <c r="AA30" s="172"/>
      <c r="AB30" s="172"/>
      <c r="AC30" s="172"/>
      <c r="AD30" s="172"/>
      <c r="AE30" s="172"/>
      <c r="AK30" s="171">
        <f>ROUND(AW94, 2)</f>
        <v>0</v>
      </c>
      <c r="AL30" s="172"/>
      <c r="AM30" s="172"/>
      <c r="AN30" s="172"/>
      <c r="AO30" s="172"/>
      <c r="AR30" s="32"/>
      <c r="BE30" s="161"/>
    </row>
    <row r="31" spans="2:71" s="2" customFormat="1" ht="14.45" hidden="1" customHeight="1">
      <c r="B31" s="32"/>
      <c r="F31" s="23" t="s">
        <v>40</v>
      </c>
      <c r="L31" s="173">
        <v>0.21</v>
      </c>
      <c r="M31" s="172"/>
      <c r="N31" s="172"/>
      <c r="O31" s="172"/>
      <c r="P31" s="172"/>
      <c r="W31" s="171">
        <f>ROUND(BB94, 2)</f>
        <v>0</v>
      </c>
      <c r="X31" s="172"/>
      <c r="Y31" s="172"/>
      <c r="Z31" s="172"/>
      <c r="AA31" s="172"/>
      <c r="AB31" s="172"/>
      <c r="AC31" s="172"/>
      <c r="AD31" s="172"/>
      <c r="AE31" s="172"/>
      <c r="AK31" s="171">
        <v>0</v>
      </c>
      <c r="AL31" s="172"/>
      <c r="AM31" s="172"/>
      <c r="AN31" s="172"/>
      <c r="AO31" s="172"/>
      <c r="AR31" s="32"/>
      <c r="BE31" s="161"/>
    </row>
    <row r="32" spans="2:71" s="2" customFormat="1" ht="14.45" hidden="1" customHeight="1">
      <c r="B32" s="32"/>
      <c r="F32" s="23" t="s">
        <v>41</v>
      </c>
      <c r="L32" s="173">
        <v>0.12</v>
      </c>
      <c r="M32" s="172"/>
      <c r="N32" s="172"/>
      <c r="O32" s="172"/>
      <c r="P32" s="172"/>
      <c r="W32" s="171">
        <f>ROUND(BC94, 2)</f>
        <v>0</v>
      </c>
      <c r="X32" s="172"/>
      <c r="Y32" s="172"/>
      <c r="Z32" s="172"/>
      <c r="AA32" s="172"/>
      <c r="AB32" s="172"/>
      <c r="AC32" s="172"/>
      <c r="AD32" s="172"/>
      <c r="AE32" s="172"/>
      <c r="AK32" s="171">
        <v>0</v>
      </c>
      <c r="AL32" s="172"/>
      <c r="AM32" s="172"/>
      <c r="AN32" s="172"/>
      <c r="AO32" s="172"/>
      <c r="AR32" s="32"/>
      <c r="BE32" s="161"/>
    </row>
    <row r="33" spans="2:57" s="2" customFormat="1" ht="14.45" hidden="1" customHeight="1">
      <c r="B33" s="32"/>
      <c r="F33" s="23" t="s">
        <v>42</v>
      </c>
      <c r="L33" s="173">
        <v>0</v>
      </c>
      <c r="M33" s="172"/>
      <c r="N33" s="172"/>
      <c r="O33" s="172"/>
      <c r="P33" s="172"/>
      <c r="W33" s="171">
        <f>ROUND(BD94, 2)</f>
        <v>0</v>
      </c>
      <c r="X33" s="172"/>
      <c r="Y33" s="172"/>
      <c r="Z33" s="172"/>
      <c r="AA33" s="172"/>
      <c r="AB33" s="172"/>
      <c r="AC33" s="172"/>
      <c r="AD33" s="172"/>
      <c r="AE33" s="172"/>
      <c r="AK33" s="171">
        <v>0</v>
      </c>
      <c r="AL33" s="172"/>
      <c r="AM33" s="172"/>
      <c r="AN33" s="172"/>
      <c r="AO33" s="172"/>
      <c r="AR33" s="32"/>
      <c r="BE33" s="161"/>
    </row>
    <row r="34" spans="2:57" s="1" customFormat="1" ht="6.95" customHeight="1">
      <c r="B34" s="28"/>
      <c r="AR34" s="28"/>
      <c r="BE34" s="160"/>
    </row>
    <row r="35" spans="2:57" s="1" customFormat="1" ht="25.9" customHeight="1">
      <c r="B35" s="28"/>
      <c r="C35" s="33"/>
      <c r="D35" s="34" t="s">
        <v>43</v>
      </c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6" t="s">
        <v>44</v>
      </c>
      <c r="U35" s="35"/>
      <c r="V35" s="35"/>
      <c r="W35" s="35"/>
      <c r="X35" s="174" t="s">
        <v>45</v>
      </c>
      <c r="Y35" s="175"/>
      <c r="Z35" s="175"/>
      <c r="AA35" s="175"/>
      <c r="AB35" s="175"/>
      <c r="AC35" s="35"/>
      <c r="AD35" s="35"/>
      <c r="AE35" s="35"/>
      <c r="AF35" s="35"/>
      <c r="AG35" s="35"/>
      <c r="AH35" s="35"/>
      <c r="AI35" s="35"/>
      <c r="AJ35" s="35"/>
      <c r="AK35" s="176">
        <f>SUM(AK26:AK33)</f>
        <v>0</v>
      </c>
      <c r="AL35" s="175"/>
      <c r="AM35" s="175"/>
      <c r="AN35" s="175"/>
      <c r="AO35" s="177"/>
      <c r="AP35" s="33"/>
      <c r="AQ35" s="33"/>
      <c r="AR35" s="28"/>
    </row>
    <row r="36" spans="2:57" s="1" customFormat="1" ht="6.95" customHeight="1">
      <c r="B36" s="28"/>
      <c r="AR36" s="28"/>
    </row>
    <row r="37" spans="2:57" s="1" customFormat="1" ht="14.45" customHeight="1">
      <c r="B37" s="28"/>
      <c r="AR37" s="28"/>
    </row>
    <row r="38" spans="2:57" ht="14.45" customHeight="1">
      <c r="B38" s="16"/>
      <c r="AR38" s="16"/>
    </row>
    <row r="39" spans="2:57" ht="14.45" customHeight="1">
      <c r="B39" s="16"/>
      <c r="AR39" s="16"/>
    </row>
    <row r="40" spans="2:57" ht="14.45" customHeight="1">
      <c r="B40" s="16"/>
      <c r="AR40" s="16"/>
    </row>
    <row r="41" spans="2:57" ht="14.45" customHeight="1">
      <c r="B41" s="16"/>
      <c r="AR41" s="16"/>
    </row>
    <row r="42" spans="2:57" ht="14.45" customHeight="1">
      <c r="B42" s="16"/>
      <c r="AR42" s="16"/>
    </row>
    <row r="43" spans="2:57" ht="14.45" customHeight="1">
      <c r="B43" s="16"/>
      <c r="AR43" s="16"/>
    </row>
    <row r="44" spans="2:57" ht="14.45" customHeight="1">
      <c r="B44" s="16"/>
      <c r="AR44" s="16"/>
    </row>
    <row r="45" spans="2:57" ht="14.45" customHeight="1">
      <c r="B45" s="16"/>
      <c r="AR45" s="16"/>
    </row>
    <row r="46" spans="2:57" ht="14.45" customHeight="1">
      <c r="B46" s="16"/>
      <c r="AR46" s="16"/>
    </row>
    <row r="47" spans="2:57" ht="14.45" customHeight="1">
      <c r="B47" s="16"/>
      <c r="AR47" s="16"/>
    </row>
    <row r="48" spans="2:57" ht="14.45" customHeight="1">
      <c r="B48" s="16"/>
      <c r="AR48" s="16"/>
    </row>
    <row r="49" spans="2:44" s="1" customFormat="1" ht="14.45" customHeight="1">
      <c r="B49" s="28"/>
      <c r="D49" s="37" t="s">
        <v>46</v>
      </c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7" t="s">
        <v>47</v>
      </c>
      <c r="AI49" s="38"/>
      <c r="AJ49" s="38"/>
      <c r="AK49" s="38"/>
      <c r="AL49" s="38"/>
      <c r="AM49" s="38"/>
      <c r="AN49" s="38"/>
      <c r="AO49" s="38"/>
      <c r="AR49" s="28"/>
    </row>
    <row r="50" spans="2:44" ht="11.25">
      <c r="B50" s="16"/>
      <c r="AR50" s="16"/>
    </row>
    <row r="51" spans="2:44" ht="11.25">
      <c r="B51" s="16"/>
      <c r="AR51" s="16"/>
    </row>
    <row r="52" spans="2:44" ht="11.25">
      <c r="B52" s="16"/>
      <c r="AR52" s="16"/>
    </row>
    <row r="53" spans="2:44" ht="11.25">
      <c r="B53" s="16"/>
      <c r="AR53" s="16"/>
    </row>
    <row r="54" spans="2:44" ht="11.25">
      <c r="B54" s="16"/>
      <c r="AR54" s="16"/>
    </row>
    <row r="55" spans="2:44" ht="11.25">
      <c r="B55" s="16"/>
      <c r="AR55" s="16"/>
    </row>
    <row r="56" spans="2:44" ht="11.25">
      <c r="B56" s="16"/>
      <c r="AR56" s="16"/>
    </row>
    <row r="57" spans="2:44" ht="11.25">
      <c r="B57" s="16"/>
      <c r="AR57" s="16"/>
    </row>
    <row r="58" spans="2:44" ht="11.25">
      <c r="B58" s="16"/>
      <c r="AR58" s="16"/>
    </row>
    <row r="59" spans="2:44" ht="11.25">
      <c r="B59" s="16"/>
      <c r="AR59" s="16"/>
    </row>
    <row r="60" spans="2:44" s="1" customFormat="1" ht="12.75">
      <c r="B60" s="28"/>
      <c r="D60" s="39" t="s">
        <v>48</v>
      </c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9" t="s">
        <v>49</v>
      </c>
      <c r="W60" s="30"/>
      <c r="X60" s="30"/>
      <c r="Y60" s="30"/>
      <c r="Z60" s="30"/>
      <c r="AA60" s="30"/>
      <c r="AB60" s="30"/>
      <c r="AC60" s="30"/>
      <c r="AD60" s="30"/>
      <c r="AE60" s="30"/>
      <c r="AF60" s="30"/>
      <c r="AG60" s="30"/>
      <c r="AH60" s="39" t="s">
        <v>48</v>
      </c>
      <c r="AI60" s="30"/>
      <c r="AJ60" s="30"/>
      <c r="AK60" s="30"/>
      <c r="AL60" s="30"/>
      <c r="AM60" s="39" t="s">
        <v>49</v>
      </c>
      <c r="AN60" s="30"/>
      <c r="AO60" s="30"/>
      <c r="AR60" s="28"/>
    </row>
    <row r="61" spans="2:44" ht="11.25">
      <c r="B61" s="16"/>
      <c r="AR61" s="16"/>
    </row>
    <row r="62" spans="2:44" ht="11.25">
      <c r="B62" s="16"/>
      <c r="AR62" s="16"/>
    </row>
    <row r="63" spans="2:44" ht="11.25">
      <c r="B63" s="16"/>
      <c r="AR63" s="16"/>
    </row>
    <row r="64" spans="2:44" s="1" customFormat="1" ht="12.75">
      <c r="B64" s="28"/>
      <c r="D64" s="37" t="s">
        <v>50</v>
      </c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7" t="s">
        <v>51</v>
      </c>
      <c r="AI64" s="38"/>
      <c r="AJ64" s="38"/>
      <c r="AK64" s="38"/>
      <c r="AL64" s="38"/>
      <c r="AM64" s="38"/>
      <c r="AN64" s="38"/>
      <c r="AO64" s="38"/>
      <c r="AR64" s="28"/>
    </row>
    <row r="65" spans="2:44" ht="11.25">
      <c r="B65" s="16"/>
      <c r="AR65" s="16"/>
    </row>
    <row r="66" spans="2:44" ht="11.25">
      <c r="B66" s="16"/>
      <c r="AR66" s="16"/>
    </row>
    <row r="67" spans="2:44" ht="11.25">
      <c r="B67" s="16"/>
      <c r="AR67" s="16"/>
    </row>
    <row r="68" spans="2:44" ht="11.25">
      <c r="B68" s="16"/>
      <c r="AR68" s="16"/>
    </row>
    <row r="69" spans="2:44" ht="11.25">
      <c r="B69" s="16"/>
      <c r="AR69" s="16"/>
    </row>
    <row r="70" spans="2:44" ht="11.25">
      <c r="B70" s="16"/>
      <c r="AR70" s="16"/>
    </row>
    <row r="71" spans="2:44" ht="11.25">
      <c r="B71" s="16"/>
      <c r="AR71" s="16"/>
    </row>
    <row r="72" spans="2:44" ht="11.25">
      <c r="B72" s="16"/>
      <c r="AR72" s="16"/>
    </row>
    <row r="73" spans="2:44" ht="11.25">
      <c r="B73" s="16"/>
      <c r="AR73" s="16"/>
    </row>
    <row r="74" spans="2:44" ht="11.25">
      <c r="B74" s="16"/>
      <c r="AR74" s="16"/>
    </row>
    <row r="75" spans="2:44" s="1" customFormat="1" ht="12.75">
      <c r="B75" s="28"/>
      <c r="D75" s="39" t="s">
        <v>48</v>
      </c>
      <c r="E75" s="30"/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39" t="s">
        <v>49</v>
      </c>
      <c r="W75" s="30"/>
      <c r="X75" s="30"/>
      <c r="Y75" s="30"/>
      <c r="Z75" s="30"/>
      <c r="AA75" s="30"/>
      <c r="AB75" s="30"/>
      <c r="AC75" s="30"/>
      <c r="AD75" s="30"/>
      <c r="AE75" s="30"/>
      <c r="AF75" s="30"/>
      <c r="AG75" s="30"/>
      <c r="AH75" s="39" t="s">
        <v>48</v>
      </c>
      <c r="AI75" s="30"/>
      <c r="AJ75" s="30"/>
      <c r="AK75" s="30"/>
      <c r="AL75" s="30"/>
      <c r="AM75" s="39" t="s">
        <v>49</v>
      </c>
      <c r="AN75" s="30"/>
      <c r="AO75" s="30"/>
      <c r="AR75" s="28"/>
    </row>
    <row r="76" spans="2:44" s="1" customFormat="1" ht="11.25">
      <c r="B76" s="28"/>
      <c r="AR76" s="28"/>
    </row>
    <row r="77" spans="2:44" s="1" customFormat="1" ht="6.95" customHeight="1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41"/>
      <c r="AG77" s="41"/>
      <c r="AH77" s="41"/>
      <c r="AI77" s="41"/>
      <c r="AJ77" s="41"/>
      <c r="AK77" s="41"/>
      <c r="AL77" s="41"/>
      <c r="AM77" s="41"/>
      <c r="AN77" s="41"/>
      <c r="AO77" s="41"/>
      <c r="AP77" s="41"/>
      <c r="AQ77" s="41"/>
      <c r="AR77" s="28"/>
    </row>
    <row r="81" spans="1:91" s="1" customFormat="1" ht="6.95" customHeight="1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3"/>
      <c r="X81" s="43"/>
      <c r="Y81" s="43"/>
      <c r="Z81" s="43"/>
      <c r="AA81" s="43"/>
      <c r="AB81" s="43"/>
      <c r="AC81" s="43"/>
      <c r="AD81" s="43"/>
      <c r="AE81" s="43"/>
      <c r="AF81" s="43"/>
      <c r="AG81" s="43"/>
      <c r="AH81" s="43"/>
      <c r="AI81" s="43"/>
      <c r="AJ81" s="43"/>
      <c r="AK81" s="43"/>
      <c r="AL81" s="43"/>
      <c r="AM81" s="43"/>
      <c r="AN81" s="43"/>
      <c r="AO81" s="43"/>
      <c r="AP81" s="43"/>
      <c r="AQ81" s="43"/>
      <c r="AR81" s="28"/>
    </row>
    <row r="82" spans="1:91" s="1" customFormat="1" ht="24.95" customHeight="1">
      <c r="B82" s="28"/>
      <c r="C82" s="17" t="s">
        <v>52</v>
      </c>
      <c r="AR82" s="28"/>
    </row>
    <row r="83" spans="1:91" s="1" customFormat="1" ht="6.95" customHeight="1">
      <c r="B83" s="28"/>
      <c r="AR83" s="28"/>
    </row>
    <row r="84" spans="1:91" s="3" customFormat="1" ht="12" customHeight="1">
      <c r="B84" s="44"/>
      <c r="C84" s="23" t="s">
        <v>13</v>
      </c>
      <c r="L84" s="3" t="str">
        <f>K5</f>
        <v>IMPORT</v>
      </c>
      <c r="AR84" s="44"/>
    </row>
    <row r="85" spans="1:91" s="4" customFormat="1" ht="36.950000000000003" customHeight="1">
      <c r="B85" s="45"/>
      <c r="C85" s="46" t="s">
        <v>16</v>
      </c>
      <c r="L85" s="178" t="str">
        <f>K6</f>
        <v>Zabezpečení_vstupů_ZŠ_Ostrov_výkaz_výměr_BEZ_cen</v>
      </c>
      <c r="M85" s="179"/>
      <c r="N85" s="179"/>
      <c r="O85" s="179"/>
      <c r="P85" s="179"/>
      <c r="Q85" s="179"/>
      <c r="R85" s="179"/>
      <c r="S85" s="179"/>
      <c r="T85" s="179"/>
      <c r="U85" s="179"/>
      <c r="V85" s="179"/>
      <c r="W85" s="179"/>
      <c r="X85" s="179"/>
      <c r="Y85" s="179"/>
      <c r="Z85" s="179"/>
      <c r="AA85" s="179"/>
      <c r="AB85" s="179"/>
      <c r="AC85" s="179"/>
      <c r="AD85" s="179"/>
      <c r="AE85" s="179"/>
      <c r="AF85" s="179"/>
      <c r="AG85" s="179"/>
      <c r="AH85" s="179"/>
      <c r="AI85" s="179"/>
      <c r="AJ85" s="179"/>
      <c r="AR85" s="45"/>
    </row>
    <row r="86" spans="1:91" s="1" customFormat="1" ht="6.95" customHeight="1">
      <c r="B86" s="28"/>
      <c r="AR86" s="28"/>
    </row>
    <row r="87" spans="1:91" s="1" customFormat="1" ht="12" customHeight="1">
      <c r="B87" s="28"/>
      <c r="C87" s="23" t="s">
        <v>20</v>
      </c>
      <c r="L87" s="47" t="str">
        <f>IF(K8="","",K8)</f>
        <v xml:space="preserve"> </v>
      </c>
      <c r="AI87" s="23" t="s">
        <v>22</v>
      </c>
      <c r="AM87" s="180" t="str">
        <f>IF(AN8= "","",AN8)</f>
        <v>12. 2. 2026</v>
      </c>
      <c r="AN87" s="180"/>
      <c r="AR87" s="28"/>
    </row>
    <row r="88" spans="1:91" s="1" customFormat="1" ht="6.95" customHeight="1">
      <c r="B88" s="28"/>
      <c r="AR88" s="28"/>
    </row>
    <row r="89" spans="1:91" s="1" customFormat="1" ht="15.2" customHeight="1">
      <c r="B89" s="28"/>
      <c r="C89" s="23" t="s">
        <v>24</v>
      </c>
      <c r="L89" s="3" t="str">
        <f>IF(E11= "","",E11)</f>
        <v xml:space="preserve"> </v>
      </c>
      <c r="AI89" s="23" t="s">
        <v>29</v>
      </c>
      <c r="AM89" s="181" t="str">
        <f>IF(E17="","",E17)</f>
        <v xml:space="preserve"> </v>
      </c>
      <c r="AN89" s="182"/>
      <c r="AO89" s="182"/>
      <c r="AP89" s="182"/>
      <c r="AR89" s="28"/>
      <c r="AS89" s="183" t="s">
        <v>53</v>
      </c>
      <c r="AT89" s="184"/>
      <c r="AU89" s="49"/>
      <c r="AV89" s="49"/>
      <c r="AW89" s="49"/>
      <c r="AX89" s="49"/>
      <c r="AY89" s="49"/>
      <c r="AZ89" s="49"/>
      <c r="BA89" s="49"/>
      <c r="BB89" s="49"/>
      <c r="BC89" s="49"/>
      <c r="BD89" s="50"/>
    </row>
    <row r="90" spans="1:91" s="1" customFormat="1" ht="15.2" customHeight="1">
      <c r="B90" s="28"/>
      <c r="C90" s="23" t="s">
        <v>27</v>
      </c>
      <c r="L90" s="3" t="str">
        <f>IF(E14= "Vyplň údaj","",E14)</f>
        <v/>
      </c>
      <c r="AI90" s="23" t="s">
        <v>31</v>
      </c>
      <c r="AM90" s="181" t="str">
        <f>IF(E20="","",E20)</f>
        <v xml:space="preserve"> </v>
      </c>
      <c r="AN90" s="182"/>
      <c r="AO90" s="182"/>
      <c r="AP90" s="182"/>
      <c r="AR90" s="28"/>
      <c r="AS90" s="185"/>
      <c r="AT90" s="186"/>
      <c r="BD90" s="52"/>
    </row>
    <row r="91" spans="1:91" s="1" customFormat="1" ht="10.9" customHeight="1">
      <c r="B91" s="28"/>
      <c r="AR91" s="28"/>
      <c r="AS91" s="185"/>
      <c r="AT91" s="186"/>
      <c r="BD91" s="52"/>
    </row>
    <row r="92" spans="1:91" s="1" customFormat="1" ht="29.25" customHeight="1">
      <c r="B92" s="28"/>
      <c r="C92" s="187" t="s">
        <v>54</v>
      </c>
      <c r="D92" s="188"/>
      <c r="E92" s="188"/>
      <c r="F92" s="188"/>
      <c r="G92" s="188"/>
      <c r="H92" s="53"/>
      <c r="I92" s="189" t="s">
        <v>55</v>
      </c>
      <c r="J92" s="188"/>
      <c r="K92" s="188"/>
      <c r="L92" s="188"/>
      <c r="M92" s="188"/>
      <c r="N92" s="188"/>
      <c r="O92" s="188"/>
      <c r="P92" s="188"/>
      <c r="Q92" s="188"/>
      <c r="R92" s="188"/>
      <c r="S92" s="188"/>
      <c r="T92" s="188"/>
      <c r="U92" s="188"/>
      <c r="V92" s="188"/>
      <c r="W92" s="188"/>
      <c r="X92" s="188"/>
      <c r="Y92" s="188"/>
      <c r="Z92" s="188"/>
      <c r="AA92" s="188"/>
      <c r="AB92" s="188"/>
      <c r="AC92" s="188"/>
      <c r="AD92" s="188"/>
      <c r="AE92" s="188"/>
      <c r="AF92" s="188"/>
      <c r="AG92" s="190" t="s">
        <v>56</v>
      </c>
      <c r="AH92" s="188"/>
      <c r="AI92" s="188"/>
      <c r="AJ92" s="188"/>
      <c r="AK92" s="188"/>
      <c r="AL92" s="188"/>
      <c r="AM92" s="188"/>
      <c r="AN92" s="189" t="s">
        <v>57</v>
      </c>
      <c r="AO92" s="188"/>
      <c r="AP92" s="191"/>
      <c r="AQ92" s="54" t="s">
        <v>58</v>
      </c>
      <c r="AR92" s="28"/>
      <c r="AS92" s="55" t="s">
        <v>59</v>
      </c>
      <c r="AT92" s="56" t="s">
        <v>60</v>
      </c>
      <c r="AU92" s="56" t="s">
        <v>61</v>
      </c>
      <c r="AV92" s="56" t="s">
        <v>62</v>
      </c>
      <c r="AW92" s="56" t="s">
        <v>63</v>
      </c>
      <c r="AX92" s="56" t="s">
        <v>64</v>
      </c>
      <c r="AY92" s="56" t="s">
        <v>65</v>
      </c>
      <c r="AZ92" s="56" t="s">
        <v>66</v>
      </c>
      <c r="BA92" s="56" t="s">
        <v>67</v>
      </c>
      <c r="BB92" s="56" t="s">
        <v>68</v>
      </c>
      <c r="BC92" s="56" t="s">
        <v>69</v>
      </c>
      <c r="BD92" s="57" t="s">
        <v>70</v>
      </c>
    </row>
    <row r="93" spans="1:91" s="1" customFormat="1" ht="10.9" customHeight="1">
      <c r="B93" s="28"/>
      <c r="AR93" s="28"/>
      <c r="AS93" s="58"/>
      <c r="AT93" s="49"/>
      <c r="AU93" s="49"/>
      <c r="AV93" s="49"/>
      <c r="AW93" s="49"/>
      <c r="AX93" s="49"/>
      <c r="AY93" s="49"/>
      <c r="AZ93" s="49"/>
      <c r="BA93" s="49"/>
      <c r="BB93" s="49"/>
      <c r="BC93" s="49"/>
      <c r="BD93" s="50"/>
    </row>
    <row r="94" spans="1:91" s="5" customFormat="1" ht="32.450000000000003" customHeight="1">
      <c r="B94" s="59"/>
      <c r="C94" s="60" t="s">
        <v>71</v>
      </c>
      <c r="D94" s="61"/>
      <c r="E94" s="61"/>
      <c r="F94" s="61"/>
      <c r="G94" s="61"/>
      <c r="H94" s="61"/>
      <c r="I94" s="61"/>
      <c r="J94" s="61"/>
      <c r="K94" s="61"/>
      <c r="L94" s="61"/>
      <c r="M94" s="61"/>
      <c r="N94" s="61"/>
      <c r="O94" s="61"/>
      <c r="P94" s="61"/>
      <c r="Q94" s="61"/>
      <c r="R94" s="61"/>
      <c r="S94" s="61"/>
      <c r="T94" s="61"/>
      <c r="U94" s="61"/>
      <c r="V94" s="61"/>
      <c r="W94" s="61"/>
      <c r="X94" s="61"/>
      <c r="Y94" s="61"/>
      <c r="Z94" s="61"/>
      <c r="AA94" s="61"/>
      <c r="AB94" s="61"/>
      <c r="AC94" s="61"/>
      <c r="AD94" s="61"/>
      <c r="AE94" s="61"/>
      <c r="AF94" s="61"/>
      <c r="AG94" s="195">
        <f>ROUND(SUM(AG95:AG96),2)</f>
        <v>0</v>
      </c>
      <c r="AH94" s="195"/>
      <c r="AI94" s="195"/>
      <c r="AJ94" s="195"/>
      <c r="AK94" s="195"/>
      <c r="AL94" s="195"/>
      <c r="AM94" s="195"/>
      <c r="AN94" s="196">
        <f>SUM(AG94,AT94)</f>
        <v>0</v>
      </c>
      <c r="AO94" s="196"/>
      <c r="AP94" s="196"/>
      <c r="AQ94" s="63" t="s">
        <v>1</v>
      </c>
      <c r="AR94" s="59"/>
      <c r="AS94" s="64">
        <f>ROUND(SUM(AS95:AS96),2)</f>
        <v>0</v>
      </c>
      <c r="AT94" s="65">
        <f>ROUND(SUM(AV94:AW94),2)</f>
        <v>0</v>
      </c>
      <c r="AU94" s="66">
        <f>ROUND(SUM(AU95:AU96),5)</f>
        <v>0</v>
      </c>
      <c r="AV94" s="65">
        <f>ROUND(AZ94*L29,2)</f>
        <v>0</v>
      </c>
      <c r="AW94" s="65">
        <f>ROUND(BA94*L30,2)</f>
        <v>0</v>
      </c>
      <c r="AX94" s="65">
        <f>ROUND(BB94*L29,2)</f>
        <v>0</v>
      </c>
      <c r="AY94" s="65">
        <f>ROUND(BC94*L30,2)</f>
        <v>0</v>
      </c>
      <c r="AZ94" s="65">
        <f>ROUND(SUM(AZ95:AZ96),2)</f>
        <v>0</v>
      </c>
      <c r="BA94" s="65">
        <f>ROUND(SUM(BA95:BA96),2)</f>
        <v>0</v>
      </c>
      <c r="BB94" s="65">
        <f>ROUND(SUM(BB95:BB96),2)</f>
        <v>0</v>
      </c>
      <c r="BC94" s="65">
        <f>ROUND(SUM(BC95:BC96),2)</f>
        <v>0</v>
      </c>
      <c r="BD94" s="67">
        <f>ROUND(SUM(BD95:BD96),2)</f>
        <v>0</v>
      </c>
      <c r="BS94" s="68" t="s">
        <v>72</v>
      </c>
      <c r="BT94" s="68" t="s">
        <v>73</v>
      </c>
      <c r="BU94" s="69" t="s">
        <v>74</v>
      </c>
      <c r="BV94" s="68" t="s">
        <v>14</v>
      </c>
      <c r="BW94" s="68" t="s">
        <v>5</v>
      </c>
      <c r="BX94" s="68" t="s">
        <v>75</v>
      </c>
      <c r="CL94" s="68" t="s">
        <v>1</v>
      </c>
    </row>
    <row r="95" spans="1:91" s="6" customFormat="1" ht="16.5" customHeight="1">
      <c r="A95" s="70" t="s">
        <v>76</v>
      </c>
      <c r="B95" s="71"/>
      <c r="C95" s="72"/>
      <c r="D95" s="194" t="s">
        <v>77</v>
      </c>
      <c r="E95" s="194"/>
      <c r="F95" s="194"/>
      <c r="G95" s="194"/>
      <c r="H95" s="194"/>
      <c r="I95" s="73"/>
      <c r="J95" s="194" t="s">
        <v>78</v>
      </c>
      <c r="K95" s="194"/>
      <c r="L95" s="194"/>
      <c r="M95" s="194"/>
      <c r="N95" s="194"/>
      <c r="O95" s="194"/>
      <c r="P95" s="194"/>
      <c r="Q95" s="194"/>
      <c r="R95" s="194"/>
      <c r="S95" s="194"/>
      <c r="T95" s="194"/>
      <c r="U95" s="194"/>
      <c r="V95" s="194"/>
      <c r="W95" s="194"/>
      <c r="X95" s="194"/>
      <c r="Y95" s="194"/>
      <c r="Z95" s="194"/>
      <c r="AA95" s="194"/>
      <c r="AB95" s="194"/>
      <c r="AC95" s="194"/>
      <c r="AD95" s="194"/>
      <c r="AE95" s="194"/>
      <c r="AF95" s="194"/>
      <c r="AG95" s="192">
        <f>'Bezpečnostní systémy'!J30</f>
        <v>0</v>
      </c>
      <c r="AH95" s="193"/>
      <c r="AI95" s="193"/>
      <c r="AJ95" s="193"/>
      <c r="AK95" s="193"/>
      <c r="AL95" s="193"/>
      <c r="AM95" s="193"/>
      <c r="AN95" s="192">
        <f>SUM(AG95,AT95)</f>
        <v>0</v>
      </c>
      <c r="AO95" s="193"/>
      <c r="AP95" s="193"/>
      <c r="AQ95" s="74" t="s">
        <v>79</v>
      </c>
      <c r="AR95" s="71"/>
      <c r="AS95" s="75">
        <v>0</v>
      </c>
      <c r="AT95" s="76">
        <f>ROUND(SUM(AV95:AW95),2)</f>
        <v>0</v>
      </c>
      <c r="AU95" s="77">
        <f>'Bezpečnostní systémy'!P125</f>
        <v>0</v>
      </c>
      <c r="AV95" s="76">
        <f>'Bezpečnostní systémy'!J33</f>
        <v>0</v>
      </c>
      <c r="AW95" s="76">
        <f>'Bezpečnostní systémy'!J34</f>
        <v>0</v>
      </c>
      <c r="AX95" s="76">
        <f>'Bezpečnostní systémy'!J35</f>
        <v>0</v>
      </c>
      <c r="AY95" s="76">
        <f>'Bezpečnostní systémy'!J36</f>
        <v>0</v>
      </c>
      <c r="AZ95" s="76">
        <f>'Bezpečnostní systémy'!F33</f>
        <v>0</v>
      </c>
      <c r="BA95" s="76">
        <f>'Bezpečnostní systémy'!F34</f>
        <v>0</v>
      </c>
      <c r="BB95" s="76">
        <f>'Bezpečnostní systémy'!F35</f>
        <v>0</v>
      </c>
      <c r="BC95" s="76">
        <f>'Bezpečnostní systémy'!F36</f>
        <v>0</v>
      </c>
      <c r="BD95" s="78">
        <f>'Bezpečnostní systémy'!F37</f>
        <v>0</v>
      </c>
      <c r="BT95" s="79" t="s">
        <v>80</v>
      </c>
      <c r="BV95" s="79" t="s">
        <v>14</v>
      </c>
      <c r="BW95" s="79" t="s">
        <v>81</v>
      </c>
      <c r="BX95" s="79" t="s">
        <v>5</v>
      </c>
      <c r="CL95" s="79" t="s">
        <v>1</v>
      </c>
      <c r="CM95" s="79" t="s">
        <v>82</v>
      </c>
    </row>
    <row r="96" spans="1:91" s="6" customFormat="1" ht="16.5" customHeight="1">
      <c r="A96" s="70" t="s">
        <v>76</v>
      </c>
      <c r="B96" s="71"/>
      <c r="C96" s="72"/>
      <c r="D96" s="194" t="s">
        <v>83</v>
      </c>
      <c r="E96" s="194"/>
      <c r="F96" s="194"/>
      <c r="G96" s="194"/>
      <c r="H96" s="194"/>
      <c r="I96" s="73"/>
      <c r="J96" s="194" t="s">
        <v>84</v>
      </c>
      <c r="K96" s="194"/>
      <c r="L96" s="194"/>
      <c r="M96" s="194"/>
      <c r="N96" s="194"/>
      <c r="O96" s="194"/>
      <c r="P96" s="194"/>
      <c r="Q96" s="194"/>
      <c r="R96" s="194"/>
      <c r="S96" s="194"/>
      <c r="T96" s="194"/>
      <c r="U96" s="194"/>
      <c r="V96" s="194"/>
      <c r="W96" s="194"/>
      <c r="X96" s="194"/>
      <c r="Y96" s="194"/>
      <c r="Z96" s="194"/>
      <c r="AA96" s="194"/>
      <c r="AB96" s="194"/>
      <c r="AC96" s="194"/>
      <c r="AD96" s="194"/>
      <c r="AE96" s="194"/>
      <c r="AF96" s="194"/>
      <c r="AG96" s="192">
        <f>Rozhlas!J30</f>
        <v>0</v>
      </c>
      <c r="AH96" s="193"/>
      <c r="AI96" s="193"/>
      <c r="AJ96" s="193"/>
      <c r="AK96" s="193"/>
      <c r="AL96" s="193"/>
      <c r="AM96" s="193"/>
      <c r="AN96" s="192">
        <f>SUM(AG96,AT96)</f>
        <v>0</v>
      </c>
      <c r="AO96" s="193"/>
      <c r="AP96" s="193"/>
      <c r="AQ96" s="74" t="s">
        <v>79</v>
      </c>
      <c r="AR96" s="71"/>
      <c r="AS96" s="80">
        <v>0</v>
      </c>
      <c r="AT96" s="81">
        <f>ROUND(SUM(AV96:AW96),2)</f>
        <v>0</v>
      </c>
      <c r="AU96" s="82">
        <f>Rozhlas!P118</f>
        <v>0</v>
      </c>
      <c r="AV96" s="81">
        <f>Rozhlas!J33</f>
        <v>0</v>
      </c>
      <c r="AW96" s="81">
        <f>Rozhlas!J34</f>
        <v>0</v>
      </c>
      <c r="AX96" s="81">
        <f>Rozhlas!J35</f>
        <v>0</v>
      </c>
      <c r="AY96" s="81">
        <f>Rozhlas!J36</f>
        <v>0</v>
      </c>
      <c r="AZ96" s="81">
        <f>Rozhlas!F33</f>
        <v>0</v>
      </c>
      <c r="BA96" s="81">
        <f>Rozhlas!F34</f>
        <v>0</v>
      </c>
      <c r="BB96" s="81">
        <f>Rozhlas!F35</f>
        <v>0</v>
      </c>
      <c r="BC96" s="81">
        <f>Rozhlas!F36</f>
        <v>0</v>
      </c>
      <c r="BD96" s="83">
        <f>Rozhlas!F37</f>
        <v>0</v>
      </c>
      <c r="BT96" s="79" t="s">
        <v>80</v>
      </c>
      <c r="BV96" s="79" t="s">
        <v>14</v>
      </c>
      <c r="BW96" s="79" t="s">
        <v>85</v>
      </c>
      <c r="BX96" s="79" t="s">
        <v>5</v>
      </c>
      <c r="CL96" s="79" t="s">
        <v>1</v>
      </c>
      <c r="CM96" s="79" t="s">
        <v>82</v>
      </c>
    </row>
    <row r="97" spans="2:44" s="1" customFormat="1" ht="30" customHeight="1">
      <c r="B97" s="28"/>
      <c r="AR97" s="28"/>
    </row>
    <row r="98" spans="2:44" s="1" customFormat="1" ht="6.95" customHeight="1">
      <c r="B98" s="40"/>
      <c r="C98" s="41"/>
      <c r="D98" s="41"/>
      <c r="E98" s="41"/>
      <c r="F98" s="41"/>
      <c r="G98" s="41"/>
      <c r="H98" s="41"/>
      <c r="I98" s="41"/>
      <c r="J98" s="41"/>
      <c r="K98" s="41"/>
      <c r="L98" s="41"/>
      <c r="M98" s="41"/>
      <c r="N98" s="41"/>
      <c r="O98" s="41"/>
      <c r="P98" s="41"/>
      <c r="Q98" s="41"/>
      <c r="R98" s="41"/>
      <c r="S98" s="41"/>
      <c r="T98" s="41"/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F98" s="41"/>
      <c r="AG98" s="41"/>
      <c r="AH98" s="41"/>
      <c r="AI98" s="41"/>
      <c r="AJ98" s="41"/>
      <c r="AK98" s="41"/>
      <c r="AL98" s="41"/>
      <c r="AM98" s="41"/>
      <c r="AN98" s="41"/>
      <c r="AO98" s="41"/>
      <c r="AP98" s="41"/>
      <c r="AQ98" s="41"/>
      <c r="AR98" s="28"/>
    </row>
  </sheetData>
  <sheetProtection algorithmName="SHA-512" hashValue="1skI5WzVtaAtyOPr7GLvdSSoY0e73Fr4jGw6h74sh9Q8lVYtbL7WycuPhWjJyOWEQ7AwkPZWbaEEX/yItC7hnw==" saltValue="6IJTKHTXL2nmEUrQZYYUbzu3KXtsb5+8GN18xWk6rJOC75NvVPPnCCKbYxpR+wudlcfodd0mNSIVvOv4K7S+zg==" spinCount="100000" sheet="1" objects="1" scenarios="1" formatColumns="0" formatRows="0"/>
  <mergeCells count="46">
    <mergeCell ref="AR2:BE2"/>
    <mergeCell ref="AN96:AP96"/>
    <mergeCell ref="AG96:AM96"/>
    <mergeCell ref="D96:H96"/>
    <mergeCell ref="J96:AF96"/>
    <mergeCell ref="AG94:AM94"/>
    <mergeCell ref="AN94:AP94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L85:AJ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AK31:AO31"/>
    <mergeCell ref="L31:P31"/>
    <mergeCell ref="W32:AE32"/>
    <mergeCell ref="AK32:AO32"/>
    <mergeCell ref="L32:P32"/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</mergeCells>
  <hyperlinks>
    <hyperlink ref="A95" location="'a - Bezpečnostní systémy'!C2" display="/" xr:uid="{00000000-0004-0000-0000-000000000000}"/>
    <hyperlink ref="A96" location="'b - Rozhlas'!C2" display="/" xr:uid="{00000000-0004-0000-0000-000001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302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63"/>
      <c r="M2" s="163"/>
      <c r="N2" s="163"/>
      <c r="O2" s="163"/>
      <c r="P2" s="163"/>
      <c r="Q2" s="163"/>
      <c r="R2" s="163"/>
      <c r="S2" s="163"/>
      <c r="T2" s="163"/>
      <c r="U2" s="163"/>
      <c r="V2" s="163"/>
      <c r="AT2" s="13" t="s">
        <v>81</v>
      </c>
    </row>
    <row r="3" spans="2:46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82</v>
      </c>
    </row>
    <row r="4" spans="2:46" ht="24.95" customHeight="1">
      <c r="B4" s="16"/>
      <c r="D4" s="17" t="s">
        <v>86</v>
      </c>
      <c r="L4" s="16"/>
      <c r="M4" s="84" t="s">
        <v>10</v>
      </c>
      <c r="AT4" s="13" t="s">
        <v>4</v>
      </c>
    </row>
    <row r="5" spans="2:46" ht="6.95" customHeight="1">
      <c r="B5" s="16"/>
      <c r="L5" s="16"/>
    </row>
    <row r="6" spans="2:46" ht="12" customHeight="1">
      <c r="B6" s="16"/>
      <c r="D6" s="23" t="s">
        <v>16</v>
      </c>
      <c r="L6" s="16"/>
    </row>
    <row r="7" spans="2:46" ht="16.5" customHeight="1">
      <c r="B7" s="16"/>
      <c r="E7" s="197" t="str">
        <f>'Rekapitulace stavby'!K6</f>
        <v>Zabezpečení_vstupů_ZŠ_Ostrov_výkaz_výměr_BEZ_cen</v>
      </c>
      <c r="F7" s="198"/>
      <c r="G7" s="198"/>
      <c r="H7" s="198"/>
      <c r="L7" s="16"/>
    </row>
    <row r="8" spans="2:46" s="1" customFormat="1" ht="12" customHeight="1">
      <c r="B8" s="28"/>
      <c r="D8" s="23" t="s">
        <v>87</v>
      </c>
      <c r="L8" s="28"/>
    </row>
    <row r="9" spans="2:46" s="1" customFormat="1" ht="16.5" customHeight="1">
      <c r="B9" s="28"/>
      <c r="E9" s="178" t="s">
        <v>88</v>
      </c>
      <c r="F9" s="199"/>
      <c r="G9" s="199"/>
      <c r="H9" s="199"/>
      <c r="L9" s="28"/>
    </row>
    <row r="10" spans="2:46" s="1" customFormat="1" ht="11.25">
      <c r="B10" s="28"/>
      <c r="L10" s="28"/>
    </row>
    <row r="11" spans="2:46" s="1" customFormat="1" ht="12" customHeight="1">
      <c r="B11" s="28"/>
      <c r="D11" s="23" t="s">
        <v>18</v>
      </c>
      <c r="F11" s="21" t="s">
        <v>1</v>
      </c>
      <c r="I11" s="23" t="s">
        <v>19</v>
      </c>
      <c r="J11" s="21" t="s">
        <v>1</v>
      </c>
      <c r="L11" s="28"/>
    </row>
    <row r="12" spans="2:46" s="1" customFormat="1" ht="12" customHeight="1">
      <c r="B12" s="28"/>
      <c r="D12" s="23" t="s">
        <v>20</v>
      </c>
      <c r="F12" s="21" t="s">
        <v>21</v>
      </c>
      <c r="I12" s="23" t="s">
        <v>22</v>
      </c>
      <c r="J12" s="48" t="str">
        <f>'Rekapitulace stavby'!AN8</f>
        <v>12. 2. 2026</v>
      </c>
      <c r="L12" s="28"/>
    </row>
    <row r="13" spans="2:46" s="1" customFormat="1" ht="10.9" customHeight="1">
      <c r="B13" s="28"/>
      <c r="L13" s="28"/>
    </row>
    <row r="14" spans="2:46" s="1" customFormat="1" ht="12" customHeight="1">
      <c r="B14" s="28"/>
      <c r="D14" s="23" t="s">
        <v>24</v>
      </c>
      <c r="I14" s="23" t="s">
        <v>25</v>
      </c>
      <c r="J14" s="21" t="str">
        <f>IF('Rekapitulace stavby'!AN10="","",'Rekapitulace stavby'!AN10)</f>
        <v/>
      </c>
      <c r="L14" s="28"/>
    </row>
    <row r="15" spans="2:46" s="1" customFormat="1" ht="18" customHeight="1">
      <c r="B15" s="28"/>
      <c r="E15" s="21" t="str">
        <f>IF('Rekapitulace stavby'!E11="","",'Rekapitulace stavby'!E11)</f>
        <v xml:space="preserve"> </v>
      </c>
      <c r="I15" s="23" t="s">
        <v>26</v>
      </c>
      <c r="J15" s="21" t="str">
        <f>IF('Rekapitulace stavby'!AN11="","",'Rekapitulace stavby'!AN11)</f>
        <v/>
      </c>
      <c r="L15" s="28"/>
    </row>
    <row r="16" spans="2:46" s="1" customFormat="1" ht="6.95" customHeight="1">
      <c r="B16" s="28"/>
      <c r="L16" s="28"/>
    </row>
    <row r="17" spans="2:12" s="1" customFormat="1" ht="12" customHeight="1">
      <c r="B17" s="28"/>
      <c r="D17" s="23" t="s">
        <v>27</v>
      </c>
      <c r="I17" s="23" t="s">
        <v>25</v>
      </c>
      <c r="J17" s="24" t="str">
        <f>'Rekapitulace stavby'!AN13</f>
        <v>Vyplň údaj</v>
      </c>
      <c r="L17" s="28"/>
    </row>
    <row r="18" spans="2:12" s="1" customFormat="1" ht="18" customHeight="1">
      <c r="B18" s="28"/>
      <c r="E18" s="200" t="str">
        <f>'Rekapitulace stavby'!E14</f>
        <v>Vyplň údaj</v>
      </c>
      <c r="F18" s="162"/>
      <c r="G18" s="162"/>
      <c r="H18" s="162"/>
      <c r="I18" s="23" t="s">
        <v>26</v>
      </c>
      <c r="J18" s="24" t="str">
        <f>'Rekapitulace stavby'!AN14</f>
        <v>Vyplň údaj</v>
      </c>
      <c r="L18" s="28"/>
    </row>
    <row r="19" spans="2:12" s="1" customFormat="1" ht="6.95" customHeight="1">
      <c r="B19" s="28"/>
      <c r="L19" s="28"/>
    </row>
    <row r="20" spans="2:12" s="1" customFormat="1" ht="12" customHeight="1">
      <c r="B20" s="28"/>
      <c r="D20" s="23" t="s">
        <v>29</v>
      </c>
      <c r="I20" s="23" t="s">
        <v>25</v>
      </c>
      <c r="J20" s="21" t="str">
        <f>IF('Rekapitulace stavby'!AN16="","",'Rekapitulace stavby'!AN16)</f>
        <v/>
      </c>
      <c r="L20" s="28"/>
    </row>
    <row r="21" spans="2:12" s="1" customFormat="1" ht="18" customHeight="1">
      <c r="B21" s="28"/>
      <c r="E21" s="21" t="str">
        <f>IF('Rekapitulace stavby'!E17="","",'Rekapitulace stavby'!E17)</f>
        <v xml:space="preserve"> </v>
      </c>
      <c r="I21" s="23" t="s">
        <v>26</v>
      </c>
      <c r="J21" s="21" t="str">
        <f>IF('Rekapitulace stavby'!AN17="","",'Rekapitulace stavby'!AN17)</f>
        <v/>
      </c>
      <c r="L21" s="28"/>
    </row>
    <row r="22" spans="2:12" s="1" customFormat="1" ht="6.95" customHeight="1">
      <c r="B22" s="28"/>
      <c r="L22" s="28"/>
    </row>
    <row r="23" spans="2:12" s="1" customFormat="1" ht="12" customHeight="1">
      <c r="B23" s="28"/>
      <c r="D23" s="23" t="s">
        <v>31</v>
      </c>
      <c r="I23" s="23" t="s">
        <v>25</v>
      </c>
      <c r="J23" s="21" t="str">
        <f>IF('Rekapitulace stavby'!AN19="","",'Rekapitulace stavby'!AN19)</f>
        <v/>
      </c>
      <c r="L23" s="28"/>
    </row>
    <row r="24" spans="2:12" s="1" customFormat="1" ht="18" customHeight="1">
      <c r="B24" s="28"/>
      <c r="E24" s="21" t="str">
        <f>IF('Rekapitulace stavby'!E20="","",'Rekapitulace stavby'!E20)</f>
        <v xml:space="preserve"> </v>
      </c>
      <c r="I24" s="23" t="s">
        <v>26</v>
      </c>
      <c r="J24" s="21" t="str">
        <f>IF('Rekapitulace stavby'!AN20="","",'Rekapitulace stavby'!AN20)</f>
        <v/>
      </c>
      <c r="L24" s="28"/>
    </row>
    <row r="25" spans="2:12" s="1" customFormat="1" ht="6.95" customHeight="1">
      <c r="B25" s="28"/>
      <c r="L25" s="28"/>
    </row>
    <row r="26" spans="2:12" s="1" customFormat="1" ht="12" customHeight="1">
      <c r="B26" s="28"/>
      <c r="D26" s="23" t="s">
        <v>32</v>
      </c>
      <c r="L26" s="28"/>
    </row>
    <row r="27" spans="2:12" s="7" customFormat="1" ht="16.5" customHeight="1">
      <c r="B27" s="85"/>
      <c r="E27" s="167" t="s">
        <v>1</v>
      </c>
      <c r="F27" s="167"/>
      <c r="G27" s="167"/>
      <c r="H27" s="167"/>
      <c r="L27" s="85"/>
    </row>
    <row r="28" spans="2:12" s="1" customFormat="1" ht="6.95" customHeight="1">
      <c r="B28" s="28"/>
      <c r="L28" s="28"/>
    </row>
    <row r="29" spans="2:12" s="1" customFormat="1" ht="6.95" customHeight="1">
      <c r="B29" s="28"/>
      <c r="D29" s="49"/>
      <c r="E29" s="49"/>
      <c r="F29" s="49"/>
      <c r="G29" s="49"/>
      <c r="H29" s="49"/>
      <c r="I29" s="49"/>
      <c r="J29" s="49"/>
      <c r="K29" s="49"/>
      <c r="L29" s="28"/>
    </row>
    <row r="30" spans="2:12" s="1" customFormat="1" ht="25.35" customHeight="1">
      <c r="B30" s="28"/>
      <c r="D30" s="86" t="s">
        <v>33</v>
      </c>
      <c r="J30" s="62">
        <f>ROUND(J125, 2)</f>
        <v>0</v>
      </c>
      <c r="L30" s="28"/>
    </row>
    <row r="31" spans="2:12" s="1" customFormat="1" ht="6.95" customHeight="1">
      <c r="B31" s="28"/>
      <c r="D31" s="49"/>
      <c r="E31" s="49"/>
      <c r="F31" s="49"/>
      <c r="G31" s="49"/>
      <c r="H31" s="49"/>
      <c r="I31" s="49"/>
      <c r="J31" s="49"/>
      <c r="K31" s="49"/>
      <c r="L31" s="28"/>
    </row>
    <row r="32" spans="2:12" s="1" customFormat="1" ht="14.45" customHeight="1">
      <c r="B32" s="28"/>
      <c r="F32" s="31" t="s">
        <v>35</v>
      </c>
      <c r="I32" s="31" t="s">
        <v>34</v>
      </c>
      <c r="J32" s="31" t="s">
        <v>36</v>
      </c>
      <c r="L32" s="28"/>
    </row>
    <row r="33" spans="2:12" s="1" customFormat="1" ht="14.45" customHeight="1">
      <c r="B33" s="28"/>
      <c r="D33" s="51" t="s">
        <v>37</v>
      </c>
      <c r="E33" s="23" t="s">
        <v>38</v>
      </c>
      <c r="F33" s="87">
        <f>ROUND((SUM(BE125:BE301)),  2)</f>
        <v>0</v>
      </c>
      <c r="I33" s="88">
        <v>0.21</v>
      </c>
      <c r="J33" s="87">
        <f>ROUND(((SUM(BE125:BE301))*I33),  2)</f>
        <v>0</v>
      </c>
      <c r="L33" s="28"/>
    </row>
    <row r="34" spans="2:12" s="1" customFormat="1" ht="14.45" customHeight="1">
      <c r="B34" s="28"/>
      <c r="E34" s="23" t="s">
        <v>39</v>
      </c>
      <c r="F34" s="87">
        <f>ROUND((SUM(BF125:BF301)),  2)</f>
        <v>0</v>
      </c>
      <c r="I34" s="88">
        <v>0.12</v>
      </c>
      <c r="J34" s="87">
        <f>ROUND(((SUM(BF125:BF301))*I34),  2)</f>
        <v>0</v>
      </c>
      <c r="L34" s="28"/>
    </row>
    <row r="35" spans="2:12" s="1" customFormat="1" ht="14.45" hidden="1" customHeight="1">
      <c r="B35" s="28"/>
      <c r="E35" s="23" t="s">
        <v>40</v>
      </c>
      <c r="F35" s="87">
        <f>ROUND((SUM(BG125:BG301)),  2)</f>
        <v>0</v>
      </c>
      <c r="I35" s="88">
        <v>0.21</v>
      </c>
      <c r="J35" s="87">
        <f>0</f>
        <v>0</v>
      </c>
      <c r="L35" s="28"/>
    </row>
    <row r="36" spans="2:12" s="1" customFormat="1" ht="14.45" hidden="1" customHeight="1">
      <c r="B36" s="28"/>
      <c r="E36" s="23" t="s">
        <v>41</v>
      </c>
      <c r="F36" s="87">
        <f>ROUND((SUM(BH125:BH301)),  2)</f>
        <v>0</v>
      </c>
      <c r="I36" s="88">
        <v>0.12</v>
      </c>
      <c r="J36" s="87">
        <f>0</f>
        <v>0</v>
      </c>
      <c r="L36" s="28"/>
    </row>
    <row r="37" spans="2:12" s="1" customFormat="1" ht="14.45" hidden="1" customHeight="1">
      <c r="B37" s="28"/>
      <c r="E37" s="23" t="s">
        <v>42</v>
      </c>
      <c r="F37" s="87">
        <f>ROUND((SUM(BI125:BI301)),  2)</f>
        <v>0</v>
      </c>
      <c r="I37" s="88">
        <v>0</v>
      </c>
      <c r="J37" s="87">
        <f>0</f>
        <v>0</v>
      </c>
      <c r="L37" s="28"/>
    </row>
    <row r="38" spans="2:12" s="1" customFormat="1" ht="6.95" customHeight="1">
      <c r="B38" s="28"/>
      <c r="L38" s="28"/>
    </row>
    <row r="39" spans="2:12" s="1" customFormat="1" ht="25.35" customHeight="1">
      <c r="B39" s="28"/>
      <c r="C39" s="89"/>
      <c r="D39" s="90" t="s">
        <v>43</v>
      </c>
      <c r="E39" s="53"/>
      <c r="F39" s="53"/>
      <c r="G39" s="91" t="s">
        <v>44</v>
      </c>
      <c r="H39" s="92" t="s">
        <v>45</v>
      </c>
      <c r="I39" s="53"/>
      <c r="J39" s="93">
        <f>SUM(J30:J37)</f>
        <v>0</v>
      </c>
      <c r="K39" s="94"/>
      <c r="L39" s="28"/>
    </row>
    <row r="40" spans="2:12" s="1" customFormat="1" ht="14.45" customHeight="1">
      <c r="B40" s="28"/>
      <c r="L40" s="28"/>
    </row>
    <row r="41" spans="2:12" ht="14.45" customHeight="1">
      <c r="B41" s="16"/>
      <c r="L41" s="16"/>
    </row>
    <row r="42" spans="2:12" ht="14.45" customHeight="1">
      <c r="B42" s="16"/>
      <c r="L42" s="16"/>
    </row>
    <row r="43" spans="2:12" ht="14.45" customHeight="1">
      <c r="B43" s="16"/>
      <c r="L43" s="16"/>
    </row>
    <row r="44" spans="2:12" ht="14.45" customHeight="1">
      <c r="B44" s="16"/>
      <c r="L44" s="16"/>
    </row>
    <row r="45" spans="2:12" ht="14.45" customHeight="1">
      <c r="B45" s="16"/>
      <c r="L45" s="16"/>
    </row>
    <row r="46" spans="2:12" ht="14.45" customHeight="1">
      <c r="B46" s="16"/>
      <c r="L46" s="16"/>
    </row>
    <row r="47" spans="2:12" ht="14.45" customHeight="1">
      <c r="B47" s="16"/>
      <c r="L47" s="16"/>
    </row>
    <row r="48" spans="2:12" ht="14.45" customHeight="1">
      <c r="B48" s="16"/>
      <c r="L48" s="16"/>
    </row>
    <row r="49" spans="2:12" ht="14.45" customHeight="1">
      <c r="B49" s="16"/>
      <c r="L49" s="16"/>
    </row>
    <row r="50" spans="2:12" s="1" customFormat="1" ht="14.45" customHeight="1">
      <c r="B50" s="28"/>
      <c r="D50" s="37" t="s">
        <v>46</v>
      </c>
      <c r="E50" s="38"/>
      <c r="F50" s="38"/>
      <c r="G50" s="37" t="s">
        <v>47</v>
      </c>
      <c r="H50" s="38"/>
      <c r="I50" s="38"/>
      <c r="J50" s="38"/>
      <c r="K50" s="38"/>
      <c r="L50" s="28"/>
    </row>
    <row r="51" spans="2:12" ht="11.25">
      <c r="B51" s="16"/>
      <c r="L51" s="16"/>
    </row>
    <row r="52" spans="2:12" ht="11.25">
      <c r="B52" s="16"/>
      <c r="L52" s="16"/>
    </row>
    <row r="53" spans="2:12" ht="11.25">
      <c r="B53" s="16"/>
      <c r="L53" s="16"/>
    </row>
    <row r="54" spans="2:12" ht="11.25">
      <c r="B54" s="16"/>
      <c r="L54" s="16"/>
    </row>
    <row r="55" spans="2:12" ht="11.25">
      <c r="B55" s="16"/>
      <c r="L55" s="16"/>
    </row>
    <row r="56" spans="2:12" ht="11.25">
      <c r="B56" s="16"/>
      <c r="L56" s="16"/>
    </row>
    <row r="57" spans="2:12" ht="11.25">
      <c r="B57" s="16"/>
      <c r="L57" s="16"/>
    </row>
    <row r="58" spans="2:12" ht="11.25">
      <c r="B58" s="16"/>
      <c r="L58" s="16"/>
    </row>
    <row r="59" spans="2:12" ht="11.25">
      <c r="B59" s="16"/>
      <c r="L59" s="16"/>
    </row>
    <row r="60" spans="2:12" ht="11.25">
      <c r="B60" s="16"/>
      <c r="L60" s="16"/>
    </row>
    <row r="61" spans="2:12" s="1" customFormat="1" ht="12.75">
      <c r="B61" s="28"/>
      <c r="D61" s="39" t="s">
        <v>48</v>
      </c>
      <c r="E61" s="30"/>
      <c r="F61" s="95" t="s">
        <v>49</v>
      </c>
      <c r="G61" s="39" t="s">
        <v>48</v>
      </c>
      <c r="H61" s="30"/>
      <c r="I61" s="30"/>
      <c r="J61" s="96" t="s">
        <v>49</v>
      </c>
      <c r="K61" s="30"/>
      <c r="L61" s="28"/>
    </row>
    <row r="62" spans="2:12" ht="11.25">
      <c r="B62" s="16"/>
      <c r="L62" s="16"/>
    </row>
    <row r="63" spans="2:12" ht="11.25">
      <c r="B63" s="16"/>
      <c r="L63" s="16"/>
    </row>
    <row r="64" spans="2:12" ht="11.25">
      <c r="B64" s="16"/>
      <c r="L64" s="16"/>
    </row>
    <row r="65" spans="2:12" s="1" customFormat="1" ht="12.75">
      <c r="B65" s="28"/>
      <c r="D65" s="37" t="s">
        <v>50</v>
      </c>
      <c r="E65" s="38"/>
      <c r="F65" s="38"/>
      <c r="G65" s="37" t="s">
        <v>51</v>
      </c>
      <c r="H65" s="38"/>
      <c r="I65" s="38"/>
      <c r="J65" s="38"/>
      <c r="K65" s="38"/>
      <c r="L65" s="28"/>
    </row>
    <row r="66" spans="2:12" ht="11.25">
      <c r="B66" s="16"/>
      <c r="L66" s="16"/>
    </row>
    <row r="67" spans="2:12" ht="11.25">
      <c r="B67" s="16"/>
      <c r="L67" s="16"/>
    </row>
    <row r="68" spans="2:12" ht="11.25">
      <c r="B68" s="16"/>
      <c r="L68" s="16"/>
    </row>
    <row r="69" spans="2:12" ht="11.25">
      <c r="B69" s="16"/>
      <c r="L69" s="16"/>
    </row>
    <row r="70" spans="2:12" ht="11.25">
      <c r="B70" s="16"/>
      <c r="L70" s="16"/>
    </row>
    <row r="71" spans="2:12" ht="11.25">
      <c r="B71" s="16"/>
      <c r="L71" s="16"/>
    </row>
    <row r="72" spans="2:12" ht="11.25">
      <c r="B72" s="16"/>
      <c r="L72" s="16"/>
    </row>
    <row r="73" spans="2:12" ht="11.25">
      <c r="B73" s="16"/>
      <c r="L73" s="16"/>
    </row>
    <row r="74" spans="2:12" ht="11.25">
      <c r="B74" s="16"/>
      <c r="L74" s="16"/>
    </row>
    <row r="75" spans="2:12" ht="11.25">
      <c r="B75" s="16"/>
      <c r="L75" s="16"/>
    </row>
    <row r="76" spans="2:12" s="1" customFormat="1" ht="12.75">
      <c r="B76" s="28"/>
      <c r="D76" s="39" t="s">
        <v>48</v>
      </c>
      <c r="E76" s="30"/>
      <c r="F76" s="95" t="s">
        <v>49</v>
      </c>
      <c r="G76" s="39" t="s">
        <v>48</v>
      </c>
      <c r="H76" s="30"/>
      <c r="I76" s="30"/>
      <c r="J76" s="96" t="s">
        <v>49</v>
      </c>
      <c r="K76" s="30"/>
      <c r="L76" s="28"/>
    </row>
    <row r="77" spans="2:12" s="1" customFormat="1" ht="14.45" customHeight="1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28"/>
    </row>
    <row r="81" spans="2:47" s="1" customFormat="1" ht="6.95" customHeight="1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28"/>
    </row>
    <row r="82" spans="2:47" s="1" customFormat="1" ht="24.95" customHeight="1">
      <c r="B82" s="28"/>
      <c r="C82" s="17" t="s">
        <v>89</v>
      </c>
      <c r="L82" s="28"/>
    </row>
    <row r="83" spans="2:47" s="1" customFormat="1" ht="6.95" customHeight="1">
      <c r="B83" s="28"/>
      <c r="L83" s="28"/>
    </row>
    <row r="84" spans="2:47" s="1" customFormat="1" ht="12" customHeight="1">
      <c r="B84" s="28"/>
      <c r="C84" s="23" t="s">
        <v>16</v>
      </c>
      <c r="L84" s="28"/>
    </row>
    <row r="85" spans="2:47" s="1" customFormat="1" ht="16.5" customHeight="1">
      <c r="B85" s="28"/>
      <c r="E85" s="197" t="str">
        <f>E7</f>
        <v>Zabezpečení_vstupů_ZŠ_Ostrov_výkaz_výměr_BEZ_cen</v>
      </c>
      <c r="F85" s="198"/>
      <c r="G85" s="198"/>
      <c r="H85" s="198"/>
      <c r="L85" s="28"/>
    </row>
    <row r="86" spans="2:47" s="1" customFormat="1" ht="12" customHeight="1">
      <c r="B86" s="28"/>
      <c r="C86" s="23" t="s">
        <v>87</v>
      </c>
      <c r="L86" s="28"/>
    </row>
    <row r="87" spans="2:47" s="1" customFormat="1" ht="16.5" customHeight="1">
      <c r="B87" s="28"/>
      <c r="E87" s="178" t="str">
        <f>E9</f>
        <v>a - Bezpečnostní systémy</v>
      </c>
      <c r="F87" s="199"/>
      <c r="G87" s="199"/>
      <c r="H87" s="199"/>
      <c r="L87" s="28"/>
    </row>
    <row r="88" spans="2:47" s="1" customFormat="1" ht="6.95" customHeight="1">
      <c r="B88" s="28"/>
      <c r="L88" s="28"/>
    </row>
    <row r="89" spans="2:47" s="1" customFormat="1" ht="12" customHeight="1">
      <c r="B89" s="28"/>
      <c r="C89" s="23" t="s">
        <v>20</v>
      </c>
      <c r="F89" s="21" t="str">
        <f>F12</f>
        <v xml:space="preserve"> </v>
      </c>
      <c r="I89" s="23" t="s">
        <v>22</v>
      </c>
      <c r="J89" s="48" t="str">
        <f>IF(J12="","",J12)</f>
        <v>12. 2. 2026</v>
      </c>
      <c r="L89" s="28"/>
    </row>
    <row r="90" spans="2:47" s="1" customFormat="1" ht="6.95" customHeight="1">
      <c r="B90" s="28"/>
      <c r="L90" s="28"/>
    </row>
    <row r="91" spans="2:47" s="1" customFormat="1" ht="15.2" customHeight="1">
      <c r="B91" s="28"/>
      <c r="C91" s="23" t="s">
        <v>24</v>
      </c>
      <c r="F91" s="21" t="str">
        <f>E15</f>
        <v xml:space="preserve"> </v>
      </c>
      <c r="I91" s="23" t="s">
        <v>29</v>
      </c>
      <c r="J91" s="26" t="str">
        <f>E21</f>
        <v xml:space="preserve"> </v>
      </c>
      <c r="L91" s="28"/>
    </row>
    <row r="92" spans="2:47" s="1" customFormat="1" ht="15.2" customHeight="1">
      <c r="B92" s="28"/>
      <c r="C92" s="23" t="s">
        <v>27</v>
      </c>
      <c r="F92" s="21" t="str">
        <f>IF(E18="","",E18)</f>
        <v>Vyplň údaj</v>
      </c>
      <c r="I92" s="23" t="s">
        <v>31</v>
      </c>
      <c r="J92" s="26" t="str">
        <f>E24</f>
        <v xml:space="preserve"> </v>
      </c>
      <c r="L92" s="28"/>
    </row>
    <row r="93" spans="2:47" s="1" customFormat="1" ht="10.35" customHeight="1">
      <c r="B93" s="28"/>
      <c r="L93" s="28"/>
    </row>
    <row r="94" spans="2:47" s="1" customFormat="1" ht="29.25" customHeight="1">
      <c r="B94" s="28"/>
      <c r="C94" s="97" t="s">
        <v>90</v>
      </c>
      <c r="D94" s="89"/>
      <c r="E94" s="89"/>
      <c r="F94" s="89"/>
      <c r="G94" s="89"/>
      <c r="H94" s="89"/>
      <c r="I94" s="89"/>
      <c r="J94" s="98" t="s">
        <v>91</v>
      </c>
      <c r="K94" s="89"/>
      <c r="L94" s="28"/>
    </row>
    <row r="95" spans="2:47" s="1" customFormat="1" ht="10.35" customHeight="1">
      <c r="B95" s="28"/>
      <c r="L95" s="28"/>
    </row>
    <row r="96" spans="2:47" s="1" customFormat="1" ht="22.9" customHeight="1">
      <c r="B96" s="28"/>
      <c r="C96" s="99" t="s">
        <v>92</v>
      </c>
      <c r="J96" s="62">
        <f>J125</f>
        <v>0</v>
      </c>
      <c r="L96" s="28"/>
      <c r="AU96" s="13" t="s">
        <v>93</v>
      </c>
    </row>
    <row r="97" spans="2:12" s="8" customFormat="1" ht="24.95" customHeight="1">
      <c r="B97" s="100"/>
      <c r="D97" s="101" t="s">
        <v>94</v>
      </c>
      <c r="E97" s="102"/>
      <c r="F97" s="102"/>
      <c r="G97" s="102"/>
      <c r="H97" s="102"/>
      <c r="I97" s="102"/>
      <c r="J97" s="103">
        <f>J126</f>
        <v>0</v>
      </c>
      <c r="L97" s="100"/>
    </row>
    <row r="98" spans="2:12" s="9" customFormat="1" ht="19.899999999999999" customHeight="1">
      <c r="B98" s="104"/>
      <c r="D98" s="105" t="s">
        <v>95</v>
      </c>
      <c r="E98" s="106"/>
      <c r="F98" s="106"/>
      <c r="G98" s="106"/>
      <c r="H98" s="106"/>
      <c r="I98" s="106"/>
      <c r="J98" s="107">
        <f>J127</f>
        <v>0</v>
      </c>
      <c r="L98" s="104"/>
    </row>
    <row r="99" spans="2:12" s="9" customFormat="1" ht="19.899999999999999" customHeight="1">
      <c r="B99" s="104"/>
      <c r="D99" s="105" t="s">
        <v>96</v>
      </c>
      <c r="E99" s="106"/>
      <c r="F99" s="106"/>
      <c r="G99" s="106"/>
      <c r="H99" s="106"/>
      <c r="I99" s="106"/>
      <c r="J99" s="107">
        <f>J172</f>
        <v>0</v>
      </c>
      <c r="L99" s="104"/>
    </row>
    <row r="100" spans="2:12" s="9" customFormat="1" ht="19.899999999999999" customHeight="1">
      <c r="B100" s="104"/>
      <c r="D100" s="105" t="s">
        <v>97</v>
      </c>
      <c r="E100" s="106"/>
      <c r="F100" s="106"/>
      <c r="G100" s="106"/>
      <c r="H100" s="106"/>
      <c r="I100" s="106"/>
      <c r="J100" s="107">
        <f>J199</f>
        <v>0</v>
      </c>
      <c r="L100" s="104"/>
    </row>
    <row r="101" spans="2:12" s="9" customFormat="1" ht="19.899999999999999" customHeight="1">
      <c r="B101" s="104"/>
      <c r="D101" s="105" t="s">
        <v>98</v>
      </c>
      <c r="E101" s="106"/>
      <c r="F101" s="106"/>
      <c r="G101" s="106"/>
      <c r="H101" s="106"/>
      <c r="I101" s="106"/>
      <c r="J101" s="107">
        <f>J221</f>
        <v>0</v>
      </c>
      <c r="L101" s="104"/>
    </row>
    <row r="102" spans="2:12" s="9" customFormat="1" ht="19.899999999999999" customHeight="1">
      <c r="B102" s="104"/>
      <c r="D102" s="105" t="s">
        <v>99</v>
      </c>
      <c r="E102" s="106"/>
      <c r="F102" s="106"/>
      <c r="G102" s="106"/>
      <c r="H102" s="106"/>
      <c r="I102" s="106"/>
      <c r="J102" s="107">
        <f>J233</f>
        <v>0</v>
      </c>
      <c r="L102" s="104"/>
    </row>
    <row r="103" spans="2:12" s="9" customFormat="1" ht="19.899999999999999" customHeight="1">
      <c r="B103" s="104"/>
      <c r="D103" s="105" t="s">
        <v>100</v>
      </c>
      <c r="E103" s="106"/>
      <c r="F103" s="106"/>
      <c r="G103" s="106"/>
      <c r="H103" s="106"/>
      <c r="I103" s="106"/>
      <c r="J103" s="107">
        <f>J257</f>
        <v>0</v>
      </c>
      <c r="L103" s="104"/>
    </row>
    <row r="104" spans="2:12" s="8" customFormat="1" ht="24.95" customHeight="1">
      <c r="B104" s="100"/>
      <c r="D104" s="101" t="s">
        <v>101</v>
      </c>
      <c r="E104" s="102"/>
      <c r="F104" s="102"/>
      <c r="G104" s="102"/>
      <c r="H104" s="102"/>
      <c r="I104" s="102"/>
      <c r="J104" s="103">
        <f>J289</f>
        <v>0</v>
      </c>
      <c r="L104" s="100"/>
    </row>
    <row r="105" spans="2:12" s="8" customFormat="1" ht="24.95" customHeight="1">
      <c r="B105" s="100"/>
      <c r="D105" s="101" t="s">
        <v>102</v>
      </c>
      <c r="E105" s="102"/>
      <c r="F105" s="102"/>
      <c r="G105" s="102"/>
      <c r="H105" s="102"/>
      <c r="I105" s="102"/>
      <c r="J105" s="103">
        <f>J297</f>
        <v>0</v>
      </c>
      <c r="L105" s="100"/>
    </row>
    <row r="106" spans="2:12" s="1" customFormat="1" ht="21.75" customHeight="1">
      <c r="B106" s="28"/>
      <c r="L106" s="28"/>
    </row>
    <row r="107" spans="2:12" s="1" customFormat="1" ht="6.95" customHeight="1">
      <c r="B107" s="40"/>
      <c r="C107" s="41"/>
      <c r="D107" s="41"/>
      <c r="E107" s="41"/>
      <c r="F107" s="41"/>
      <c r="G107" s="41"/>
      <c r="H107" s="41"/>
      <c r="I107" s="41"/>
      <c r="J107" s="41"/>
      <c r="K107" s="41"/>
      <c r="L107" s="28"/>
    </row>
    <row r="111" spans="2:12" s="1" customFormat="1" ht="6.95" customHeight="1">
      <c r="B111" s="42"/>
      <c r="C111" s="43"/>
      <c r="D111" s="43"/>
      <c r="E111" s="43"/>
      <c r="F111" s="43"/>
      <c r="G111" s="43"/>
      <c r="H111" s="43"/>
      <c r="I111" s="43"/>
      <c r="J111" s="43"/>
      <c r="K111" s="43"/>
      <c r="L111" s="28"/>
    </row>
    <row r="112" spans="2:12" s="1" customFormat="1" ht="24.95" customHeight="1">
      <c r="B112" s="28"/>
      <c r="C112" s="17" t="s">
        <v>103</v>
      </c>
      <c r="L112" s="28"/>
    </row>
    <row r="113" spans="2:65" s="1" customFormat="1" ht="6.95" customHeight="1">
      <c r="B113" s="28"/>
      <c r="L113" s="28"/>
    </row>
    <row r="114" spans="2:65" s="1" customFormat="1" ht="12" customHeight="1">
      <c r="B114" s="28"/>
      <c r="C114" s="23" t="s">
        <v>16</v>
      </c>
      <c r="L114" s="28"/>
    </row>
    <row r="115" spans="2:65" s="1" customFormat="1" ht="16.5" customHeight="1">
      <c r="B115" s="28"/>
      <c r="E115" s="197" t="str">
        <f>E7</f>
        <v>Zabezpečení_vstupů_ZŠ_Ostrov_výkaz_výměr_BEZ_cen</v>
      </c>
      <c r="F115" s="198"/>
      <c r="G115" s="198"/>
      <c r="H115" s="198"/>
      <c r="L115" s="28"/>
    </row>
    <row r="116" spans="2:65" s="1" customFormat="1" ht="12" customHeight="1">
      <c r="B116" s="28"/>
      <c r="C116" s="23" t="s">
        <v>87</v>
      </c>
      <c r="L116" s="28"/>
    </row>
    <row r="117" spans="2:65" s="1" customFormat="1" ht="16.5" customHeight="1">
      <c r="B117" s="28"/>
      <c r="E117" s="178" t="str">
        <f>E9</f>
        <v>a - Bezpečnostní systémy</v>
      </c>
      <c r="F117" s="199"/>
      <c r="G117" s="199"/>
      <c r="H117" s="199"/>
      <c r="L117" s="28"/>
    </row>
    <row r="118" spans="2:65" s="1" customFormat="1" ht="6.95" customHeight="1">
      <c r="B118" s="28"/>
      <c r="L118" s="28"/>
    </row>
    <row r="119" spans="2:65" s="1" customFormat="1" ht="12" customHeight="1">
      <c r="B119" s="28"/>
      <c r="C119" s="23" t="s">
        <v>20</v>
      </c>
      <c r="F119" s="21" t="str">
        <f>F12</f>
        <v xml:space="preserve"> </v>
      </c>
      <c r="I119" s="23" t="s">
        <v>22</v>
      </c>
      <c r="J119" s="48" t="str">
        <f>IF(J12="","",J12)</f>
        <v>12. 2. 2026</v>
      </c>
      <c r="L119" s="28"/>
    </row>
    <row r="120" spans="2:65" s="1" customFormat="1" ht="6.95" customHeight="1">
      <c r="B120" s="28"/>
      <c r="L120" s="28"/>
    </row>
    <row r="121" spans="2:65" s="1" customFormat="1" ht="15.2" customHeight="1">
      <c r="B121" s="28"/>
      <c r="C121" s="23" t="s">
        <v>24</v>
      </c>
      <c r="F121" s="21" t="str">
        <f>E15</f>
        <v xml:space="preserve"> </v>
      </c>
      <c r="I121" s="23" t="s">
        <v>29</v>
      </c>
      <c r="J121" s="26" t="str">
        <f>E21</f>
        <v xml:space="preserve"> </v>
      </c>
      <c r="L121" s="28"/>
    </row>
    <row r="122" spans="2:65" s="1" customFormat="1" ht="15.2" customHeight="1">
      <c r="B122" s="28"/>
      <c r="C122" s="23" t="s">
        <v>27</v>
      </c>
      <c r="F122" s="21" t="str">
        <f>IF(E18="","",E18)</f>
        <v>Vyplň údaj</v>
      </c>
      <c r="I122" s="23" t="s">
        <v>31</v>
      </c>
      <c r="J122" s="26" t="str">
        <f>E24</f>
        <v xml:space="preserve"> </v>
      </c>
      <c r="L122" s="28"/>
    </row>
    <row r="123" spans="2:65" s="1" customFormat="1" ht="10.35" customHeight="1">
      <c r="B123" s="28"/>
      <c r="L123" s="28"/>
    </row>
    <row r="124" spans="2:65" s="10" customFormat="1" ht="29.25" customHeight="1">
      <c r="B124" s="108"/>
      <c r="C124" s="109" t="s">
        <v>104</v>
      </c>
      <c r="D124" s="110" t="s">
        <v>58</v>
      </c>
      <c r="E124" s="110" t="s">
        <v>54</v>
      </c>
      <c r="F124" s="110" t="s">
        <v>55</v>
      </c>
      <c r="G124" s="110" t="s">
        <v>105</v>
      </c>
      <c r="H124" s="110" t="s">
        <v>106</v>
      </c>
      <c r="I124" s="110" t="s">
        <v>107</v>
      </c>
      <c r="J124" s="111" t="s">
        <v>91</v>
      </c>
      <c r="K124" s="112" t="s">
        <v>108</v>
      </c>
      <c r="L124" s="108"/>
      <c r="M124" s="55" t="s">
        <v>1</v>
      </c>
      <c r="N124" s="56" t="s">
        <v>37</v>
      </c>
      <c r="O124" s="56" t="s">
        <v>109</v>
      </c>
      <c r="P124" s="56" t="s">
        <v>110</v>
      </c>
      <c r="Q124" s="56" t="s">
        <v>111</v>
      </c>
      <c r="R124" s="56" t="s">
        <v>112</v>
      </c>
      <c r="S124" s="56" t="s">
        <v>113</v>
      </c>
      <c r="T124" s="57" t="s">
        <v>114</v>
      </c>
    </row>
    <row r="125" spans="2:65" s="1" customFormat="1" ht="22.9" customHeight="1">
      <c r="B125" s="28"/>
      <c r="C125" s="60" t="s">
        <v>115</v>
      </c>
      <c r="J125" s="113">
        <f>BK125</f>
        <v>0</v>
      </c>
      <c r="L125" s="28"/>
      <c r="M125" s="58"/>
      <c r="N125" s="49"/>
      <c r="O125" s="49"/>
      <c r="P125" s="114">
        <f>P126+P289+P297</f>
        <v>0</v>
      </c>
      <c r="Q125" s="49"/>
      <c r="R125" s="114">
        <f>R126+R289+R297</f>
        <v>0</v>
      </c>
      <c r="S125" s="49"/>
      <c r="T125" s="115">
        <f>T126+T289+T297</f>
        <v>0</v>
      </c>
      <c r="AT125" s="13" t="s">
        <v>72</v>
      </c>
      <c r="AU125" s="13" t="s">
        <v>93</v>
      </c>
      <c r="BK125" s="116">
        <f>BK126+BK289+BK297</f>
        <v>0</v>
      </c>
    </row>
    <row r="126" spans="2:65" s="11" customFormat="1" ht="25.9" customHeight="1">
      <c r="B126" s="117"/>
      <c r="D126" s="118" t="s">
        <v>72</v>
      </c>
      <c r="E126" s="119" t="s">
        <v>116</v>
      </c>
      <c r="F126" s="119" t="s">
        <v>117</v>
      </c>
      <c r="I126" s="120"/>
      <c r="J126" s="121">
        <f>BK126</f>
        <v>0</v>
      </c>
      <c r="L126" s="117"/>
      <c r="M126" s="122"/>
      <c r="P126" s="123">
        <f>P127+P172+P199+P221+P233+P257</f>
        <v>0</v>
      </c>
      <c r="R126" s="123">
        <f>R127+R172+R199+R221+R233+R257</f>
        <v>0</v>
      </c>
      <c r="T126" s="124">
        <f>T127+T172+T199+T221+T233+T257</f>
        <v>0</v>
      </c>
      <c r="AR126" s="118" t="s">
        <v>82</v>
      </c>
      <c r="AT126" s="125" t="s">
        <v>72</v>
      </c>
      <c r="AU126" s="125" t="s">
        <v>73</v>
      </c>
      <c r="AY126" s="118" t="s">
        <v>118</v>
      </c>
      <c r="BK126" s="126">
        <f>BK127+BK172+BK199+BK221+BK233+BK257</f>
        <v>0</v>
      </c>
    </row>
    <row r="127" spans="2:65" s="11" customFormat="1" ht="22.9" customHeight="1">
      <c r="B127" s="117"/>
      <c r="D127" s="118" t="s">
        <v>72</v>
      </c>
      <c r="E127" s="127" t="s">
        <v>119</v>
      </c>
      <c r="F127" s="127" t="s">
        <v>120</v>
      </c>
      <c r="I127" s="120"/>
      <c r="J127" s="128">
        <f>BK127</f>
        <v>0</v>
      </c>
      <c r="L127" s="117"/>
      <c r="M127" s="122"/>
      <c r="P127" s="123">
        <f>SUM(P128:P171)</f>
        <v>0</v>
      </c>
      <c r="R127" s="123">
        <f>SUM(R128:R171)</f>
        <v>0</v>
      </c>
      <c r="T127" s="124">
        <f>SUM(T128:T171)</f>
        <v>0</v>
      </c>
      <c r="AR127" s="118" t="s">
        <v>80</v>
      </c>
      <c r="AT127" s="125" t="s">
        <v>72</v>
      </c>
      <c r="AU127" s="125" t="s">
        <v>80</v>
      </c>
      <c r="AY127" s="118" t="s">
        <v>118</v>
      </c>
      <c r="BK127" s="126">
        <f>SUM(BK128:BK171)</f>
        <v>0</v>
      </c>
    </row>
    <row r="128" spans="2:65" s="1" customFormat="1" ht="16.5" customHeight="1">
      <c r="B128" s="28"/>
      <c r="C128" s="129" t="s">
        <v>80</v>
      </c>
      <c r="D128" s="129" t="s">
        <v>121</v>
      </c>
      <c r="E128" s="130" t="s">
        <v>122</v>
      </c>
      <c r="F128" s="131" t="s">
        <v>123</v>
      </c>
      <c r="G128" s="132" t="s">
        <v>124</v>
      </c>
      <c r="H128" s="133">
        <v>1</v>
      </c>
      <c r="I128" s="134"/>
      <c r="J128" s="135">
        <f t="shared" ref="J128:J171" si="0">ROUND(I128*H128,2)</f>
        <v>0</v>
      </c>
      <c r="K128" s="136"/>
      <c r="L128" s="28"/>
      <c r="M128" s="137" t="s">
        <v>1</v>
      </c>
      <c r="N128" s="138" t="s">
        <v>38</v>
      </c>
      <c r="P128" s="139">
        <f t="shared" ref="P128:P171" si="1">O128*H128</f>
        <v>0</v>
      </c>
      <c r="Q128" s="139">
        <v>0</v>
      </c>
      <c r="R128" s="139">
        <f t="shared" ref="R128:R171" si="2">Q128*H128</f>
        <v>0</v>
      </c>
      <c r="S128" s="139">
        <v>0</v>
      </c>
      <c r="T128" s="140">
        <f t="shared" ref="T128:T171" si="3">S128*H128</f>
        <v>0</v>
      </c>
      <c r="AR128" s="141" t="s">
        <v>125</v>
      </c>
      <c r="AT128" s="141" t="s">
        <v>121</v>
      </c>
      <c r="AU128" s="141" t="s">
        <v>82</v>
      </c>
      <c r="AY128" s="13" t="s">
        <v>118</v>
      </c>
      <c r="BE128" s="142">
        <f t="shared" ref="BE128:BE171" si="4">IF(N128="základní",J128,0)</f>
        <v>0</v>
      </c>
      <c r="BF128" s="142">
        <f t="shared" ref="BF128:BF171" si="5">IF(N128="snížená",J128,0)</f>
        <v>0</v>
      </c>
      <c r="BG128" s="142">
        <f t="shared" ref="BG128:BG171" si="6">IF(N128="zákl. přenesená",J128,0)</f>
        <v>0</v>
      </c>
      <c r="BH128" s="142">
        <f t="shared" ref="BH128:BH171" si="7">IF(N128="sníž. přenesená",J128,0)</f>
        <v>0</v>
      </c>
      <c r="BI128" s="142">
        <f t="shared" ref="BI128:BI171" si="8">IF(N128="nulová",J128,0)</f>
        <v>0</v>
      </c>
      <c r="BJ128" s="13" t="s">
        <v>80</v>
      </c>
      <c r="BK128" s="142">
        <f t="shared" ref="BK128:BK171" si="9">ROUND(I128*H128,2)</f>
        <v>0</v>
      </c>
      <c r="BL128" s="13" t="s">
        <v>125</v>
      </c>
      <c r="BM128" s="141" t="s">
        <v>82</v>
      </c>
    </row>
    <row r="129" spans="2:65" s="1" customFormat="1" ht="16.5" customHeight="1">
      <c r="B129" s="28"/>
      <c r="C129" s="143" t="s">
        <v>82</v>
      </c>
      <c r="D129" s="143" t="s">
        <v>126</v>
      </c>
      <c r="E129" s="144" t="s">
        <v>127</v>
      </c>
      <c r="F129" s="145" t="s">
        <v>128</v>
      </c>
      <c r="G129" s="146" t="s">
        <v>124</v>
      </c>
      <c r="H129" s="147">
        <v>1</v>
      </c>
      <c r="I129" s="148"/>
      <c r="J129" s="149">
        <f t="shared" si="0"/>
        <v>0</v>
      </c>
      <c r="K129" s="150"/>
      <c r="L129" s="151"/>
      <c r="M129" s="152" t="s">
        <v>1</v>
      </c>
      <c r="N129" s="153" t="s">
        <v>38</v>
      </c>
      <c r="P129" s="139">
        <f t="shared" si="1"/>
        <v>0</v>
      </c>
      <c r="Q129" s="139">
        <v>0</v>
      </c>
      <c r="R129" s="139">
        <f t="shared" si="2"/>
        <v>0</v>
      </c>
      <c r="S129" s="139">
        <v>0</v>
      </c>
      <c r="T129" s="140">
        <f t="shared" si="3"/>
        <v>0</v>
      </c>
      <c r="AR129" s="141" t="s">
        <v>129</v>
      </c>
      <c r="AT129" s="141" t="s">
        <v>126</v>
      </c>
      <c r="AU129" s="141" t="s">
        <v>82</v>
      </c>
      <c r="AY129" s="13" t="s">
        <v>118</v>
      </c>
      <c r="BE129" s="142">
        <f t="shared" si="4"/>
        <v>0</v>
      </c>
      <c r="BF129" s="142">
        <f t="shared" si="5"/>
        <v>0</v>
      </c>
      <c r="BG129" s="142">
        <f t="shared" si="6"/>
        <v>0</v>
      </c>
      <c r="BH129" s="142">
        <f t="shared" si="7"/>
        <v>0</v>
      </c>
      <c r="BI129" s="142">
        <f t="shared" si="8"/>
        <v>0</v>
      </c>
      <c r="BJ129" s="13" t="s">
        <v>80</v>
      </c>
      <c r="BK129" s="142">
        <f t="shared" si="9"/>
        <v>0</v>
      </c>
      <c r="BL129" s="13" t="s">
        <v>125</v>
      </c>
      <c r="BM129" s="141" t="s">
        <v>125</v>
      </c>
    </row>
    <row r="130" spans="2:65" s="1" customFormat="1" ht="16.5" customHeight="1">
      <c r="B130" s="28"/>
      <c r="C130" s="143" t="s">
        <v>130</v>
      </c>
      <c r="D130" s="143" t="s">
        <v>126</v>
      </c>
      <c r="E130" s="144" t="s">
        <v>131</v>
      </c>
      <c r="F130" s="145" t="s">
        <v>132</v>
      </c>
      <c r="G130" s="146" t="s">
        <v>124</v>
      </c>
      <c r="H130" s="147">
        <v>1</v>
      </c>
      <c r="I130" s="148"/>
      <c r="J130" s="149">
        <f t="shared" si="0"/>
        <v>0</v>
      </c>
      <c r="K130" s="150"/>
      <c r="L130" s="151"/>
      <c r="M130" s="152" t="s">
        <v>1</v>
      </c>
      <c r="N130" s="153" t="s">
        <v>38</v>
      </c>
      <c r="P130" s="139">
        <f t="shared" si="1"/>
        <v>0</v>
      </c>
      <c r="Q130" s="139">
        <v>0</v>
      </c>
      <c r="R130" s="139">
        <f t="shared" si="2"/>
        <v>0</v>
      </c>
      <c r="S130" s="139">
        <v>0</v>
      </c>
      <c r="T130" s="140">
        <f t="shared" si="3"/>
        <v>0</v>
      </c>
      <c r="AR130" s="141" t="s">
        <v>129</v>
      </c>
      <c r="AT130" s="141" t="s">
        <v>126</v>
      </c>
      <c r="AU130" s="141" t="s">
        <v>82</v>
      </c>
      <c r="AY130" s="13" t="s">
        <v>118</v>
      </c>
      <c r="BE130" s="142">
        <f t="shared" si="4"/>
        <v>0</v>
      </c>
      <c r="BF130" s="142">
        <f t="shared" si="5"/>
        <v>0</v>
      </c>
      <c r="BG130" s="142">
        <f t="shared" si="6"/>
        <v>0</v>
      </c>
      <c r="BH130" s="142">
        <f t="shared" si="7"/>
        <v>0</v>
      </c>
      <c r="BI130" s="142">
        <f t="shared" si="8"/>
        <v>0</v>
      </c>
      <c r="BJ130" s="13" t="s">
        <v>80</v>
      </c>
      <c r="BK130" s="142">
        <f t="shared" si="9"/>
        <v>0</v>
      </c>
      <c r="BL130" s="13" t="s">
        <v>125</v>
      </c>
      <c r="BM130" s="141" t="s">
        <v>133</v>
      </c>
    </row>
    <row r="131" spans="2:65" s="1" customFormat="1" ht="16.5" customHeight="1">
      <c r="B131" s="28"/>
      <c r="C131" s="143" t="s">
        <v>125</v>
      </c>
      <c r="D131" s="143" t="s">
        <v>126</v>
      </c>
      <c r="E131" s="144" t="s">
        <v>134</v>
      </c>
      <c r="F131" s="145" t="s">
        <v>135</v>
      </c>
      <c r="G131" s="146" t="s">
        <v>124</v>
      </c>
      <c r="H131" s="147">
        <v>1</v>
      </c>
      <c r="I131" s="148"/>
      <c r="J131" s="149">
        <f t="shared" si="0"/>
        <v>0</v>
      </c>
      <c r="K131" s="150"/>
      <c r="L131" s="151"/>
      <c r="M131" s="152" t="s">
        <v>1</v>
      </c>
      <c r="N131" s="153" t="s">
        <v>38</v>
      </c>
      <c r="P131" s="139">
        <f t="shared" si="1"/>
        <v>0</v>
      </c>
      <c r="Q131" s="139">
        <v>0</v>
      </c>
      <c r="R131" s="139">
        <f t="shared" si="2"/>
        <v>0</v>
      </c>
      <c r="S131" s="139">
        <v>0</v>
      </c>
      <c r="T131" s="140">
        <f t="shared" si="3"/>
        <v>0</v>
      </c>
      <c r="AR131" s="141" t="s">
        <v>129</v>
      </c>
      <c r="AT131" s="141" t="s">
        <v>126</v>
      </c>
      <c r="AU131" s="141" t="s">
        <v>82</v>
      </c>
      <c r="AY131" s="13" t="s">
        <v>118</v>
      </c>
      <c r="BE131" s="142">
        <f t="shared" si="4"/>
        <v>0</v>
      </c>
      <c r="BF131" s="142">
        <f t="shared" si="5"/>
        <v>0</v>
      </c>
      <c r="BG131" s="142">
        <f t="shared" si="6"/>
        <v>0</v>
      </c>
      <c r="BH131" s="142">
        <f t="shared" si="7"/>
        <v>0</v>
      </c>
      <c r="BI131" s="142">
        <f t="shared" si="8"/>
        <v>0</v>
      </c>
      <c r="BJ131" s="13" t="s">
        <v>80</v>
      </c>
      <c r="BK131" s="142">
        <f t="shared" si="9"/>
        <v>0</v>
      </c>
      <c r="BL131" s="13" t="s">
        <v>125</v>
      </c>
      <c r="BM131" s="141" t="s">
        <v>129</v>
      </c>
    </row>
    <row r="132" spans="2:65" s="1" customFormat="1" ht="16.5" customHeight="1">
      <c r="B132" s="28"/>
      <c r="C132" s="129" t="s">
        <v>136</v>
      </c>
      <c r="D132" s="129" t="s">
        <v>121</v>
      </c>
      <c r="E132" s="130" t="s">
        <v>137</v>
      </c>
      <c r="F132" s="131" t="s">
        <v>138</v>
      </c>
      <c r="G132" s="132" t="s">
        <v>124</v>
      </c>
      <c r="H132" s="133">
        <v>1</v>
      </c>
      <c r="I132" s="134"/>
      <c r="J132" s="135">
        <f t="shared" si="0"/>
        <v>0</v>
      </c>
      <c r="K132" s="136"/>
      <c r="L132" s="28"/>
      <c r="M132" s="137" t="s">
        <v>1</v>
      </c>
      <c r="N132" s="138" t="s">
        <v>38</v>
      </c>
      <c r="P132" s="139">
        <f t="shared" si="1"/>
        <v>0</v>
      </c>
      <c r="Q132" s="139">
        <v>0</v>
      </c>
      <c r="R132" s="139">
        <f t="shared" si="2"/>
        <v>0</v>
      </c>
      <c r="S132" s="139">
        <v>0</v>
      </c>
      <c r="T132" s="140">
        <f t="shared" si="3"/>
        <v>0</v>
      </c>
      <c r="AR132" s="141" t="s">
        <v>125</v>
      </c>
      <c r="AT132" s="141" t="s">
        <v>121</v>
      </c>
      <c r="AU132" s="141" t="s">
        <v>82</v>
      </c>
      <c r="AY132" s="13" t="s">
        <v>118</v>
      </c>
      <c r="BE132" s="142">
        <f t="shared" si="4"/>
        <v>0</v>
      </c>
      <c r="BF132" s="142">
        <f t="shared" si="5"/>
        <v>0</v>
      </c>
      <c r="BG132" s="142">
        <f t="shared" si="6"/>
        <v>0</v>
      </c>
      <c r="BH132" s="142">
        <f t="shared" si="7"/>
        <v>0</v>
      </c>
      <c r="BI132" s="142">
        <f t="shared" si="8"/>
        <v>0</v>
      </c>
      <c r="BJ132" s="13" t="s">
        <v>80</v>
      </c>
      <c r="BK132" s="142">
        <f t="shared" si="9"/>
        <v>0</v>
      </c>
      <c r="BL132" s="13" t="s">
        <v>125</v>
      </c>
      <c r="BM132" s="141" t="s">
        <v>139</v>
      </c>
    </row>
    <row r="133" spans="2:65" s="1" customFormat="1" ht="16.5" customHeight="1">
      <c r="B133" s="28"/>
      <c r="C133" s="143" t="s">
        <v>133</v>
      </c>
      <c r="D133" s="143" t="s">
        <v>126</v>
      </c>
      <c r="E133" s="144" t="s">
        <v>140</v>
      </c>
      <c r="F133" s="145" t="s">
        <v>141</v>
      </c>
      <c r="G133" s="146" t="s">
        <v>124</v>
      </c>
      <c r="H133" s="147">
        <v>1</v>
      </c>
      <c r="I133" s="148"/>
      <c r="J133" s="149">
        <f t="shared" si="0"/>
        <v>0</v>
      </c>
      <c r="K133" s="150"/>
      <c r="L133" s="151"/>
      <c r="M133" s="152" t="s">
        <v>1</v>
      </c>
      <c r="N133" s="153" t="s">
        <v>38</v>
      </c>
      <c r="P133" s="139">
        <f t="shared" si="1"/>
        <v>0</v>
      </c>
      <c r="Q133" s="139">
        <v>0</v>
      </c>
      <c r="R133" s="139">
        <f t="shared" si="2"/>
        <v>0</v>
      </c>
      <c r="S133" s="139">
        <v>0</v>
      </c>
      <c r="T133" s="140">
        <f t="shared" si="3"/>
        <v>0</v>
      </c>
      <c r="AR133" s="141" t="s">
        <v>129</v>
      </c>
      <c r="AT133" s="141" t="s">
        <v>126</v>
      </c>
      <c r="AU133" s="141" t="s">
        <v>82</v>
      </c>
      <c r="AY133" s="13" t="s">
        <v>118</v>
      </c>
      <c r="BE133" s="142">
        <f t="shared" si="4"/>
        <v>0</v>
      </c>
      <c r="BF133" s="142">
        <f t="shared" si="5"/>
        <v>0</v>
      </c>
      <c r="BG133" s="142">
        <f t="shared" si="6"/>
        <v>0</v>
      </c>
      <c r="BH133" s="142">
        <f t="shared" si="7"/>
        <v>0</v>
      </c>
      <c r="BI133" s="142">
        <f t="shared" si="8"/>
        <v>0</v>
      </c>
      <c r="BJ133" s="13" t="s">
        <v>80</v>
      </c>
      <c r="BK133" s="142">
        <f t="shared" si="9"/>
        <v>0</v>
      </c>
      <c r="BL133" s="13" t="s">
        <v>125</v>
      </c>
      <c r="BM133" s="141" t="s">
        <v>8</v>
      </c>
    </row>
    <row r="134" spans="2:65" s="1" customFormat="1" ht="16.5" customHeight="1">
      <c r="B134" s="28"/>
      <c r="C134" s="129" t="s">
        <v>142</v>
      </c>
      <c r="D134" s="129" t="s">
        <v>121</v>
      </c>
      <c r="E134" s="130" t="s">
        <v>143</v>
      </c>
      <c r="F134" s="131" t="s">
        <v>144</v>
      </c>
      <c r="G134" s="132" t="s">
        <v>124</v>
      </c>
      <c r="H134" s="133">
        <v>3</v>
      </c>
      <c r="I134" s="134"/>
      <c r="J134" s="135">
        <f t="shared" si="0"/>
        <v>0</v>
      </c>
      <c r="K134" s="136"/>
      <c r="L134" s="28"/>
      <c r="M134" s="137" t="s">
        <v>1</v>
      </c>
      <c r="N134" s="138" t="s">
        <v>38</v>
      </c>
      <c r="P134" s="139">
        <f t="shared" si="1"/>
        <v>0</v>
      </c>
      <c r="Q134" s="139">
        <v>0</v>
      </c>
      <c r="R134" s="139">
        <f t="shared" si="2"/>
        <v>0</v>
      </c>
      <c r="S134" s="139">
        <v>0</v>
      </c>
      <c r="T134" s="140">
        <f t="shared" si="3"/>
        <v>0</v>
      </c>
      <c r="AR134" s="141" t="s">
        <v>125</v>
      </c>
      <c r="AT134" s="141" t="s">
        <v>121</v>
      </c>
      <c r="AU134" s="141" t="s">
        <v>82</v>
      </c>
      <c r="AY134" s="13" t="s">
        <v>118</v>
      </c>
      <c r="BE134" s="142">
        <f t="shared" si="4"/>
        <v>0</v>
      </c>
      <c r="BF134" s="142">
        <f t="shared" si="5"/>
        <v>0</v>
      </c>
      <c r="BG134" s="142">
        <f t="shared" si="6"/>
        <v>0</v>
      </c>
      <c r="BH134" s="142">
        <f t="shared" si="7"/>
        <v>0</v>
      </c>
      <c r="BI134" s="142">
        <f t="shared" si="8"/>
        <v>0</v>
      </c>
      <c r="BJ134" s="13" t="s">
        <v>80</v>
      </c>
      <c r="BK134" s="142">
        <f t="shared" si="9"/>
        <v>0</v>
      </c>
      <c r="BL134" s="13" t="s">
        <v>125</v>
      </c>
      <c r="BM134" s="141" t="s">
        <v>145</v>
      </c>
    </row>
    <row r="135" spans="2:65" s="1" customFormat="1" ht="16.5" customHeight="1">
      <c r="B135" s="28"/>
      <c r="C135" s="143" t="s">
        <v>129</v>
      </c>
      <c r="D135" s="143" t="s">
        <v>126</v>
      </c>
      <c r="E135" s="144" t="s">
        <v>146</v>
      </c>
      <c r="F135" s="145" t="s">
        <v>147</v>
      </c>
      <c r="G135" s="146" t="s">
        <v>124</v>
      </c>
      <c r="H135" s="147">
        <v>3</v>
      </c>
      <c r="I135" s="148"/>
      <c r="J135" s="149">
        <f t="shared" si="0"/>
        <v>0</v>
      </c>
      <c r="K135" s="150"/>
      <c r="L135" s="151"/>
      <c r="M135" s="152" t="s">
        <v>1</v>
      </c>
      <c r="N135" s="153" t="s">
        <v>38</v>
      </c>
      <c r="P135" s="139">
        <f t="shared" si="1"/>
        <v>0</v>
      </c>
      <c r="Q135" s="139">
        <v>0</v>
      </c>
      <c r="R135" s="139">
        <f t="shared" si="2"/>
        <v>0</v>
      </c>
      <c r="S135" s="139">
        <v>0</v>
      </c>
      <c r="T135" s="140">
        <f t="shared" si="3"/>
        <v>0</v>
      </c>
      <c r="AR135" s="141" t="s">
        <v>129</v>
      </c>
      <c r="AT135" s="141" t="s">
        <v>126</v>
      </c>
      <c r="AU135" s="141" t="s">
        <v>82</v>
      </c>
      <c r="AY135" s="13" t="s">
        <v>118</v>
      </c>
      <c r="BE135" s="142">
        <f t="shared" si="4"/>
        <v>0</v>
      </c>
      <c r="BF135" s="142">
        <f t="shared" si="5"/>
        <v>0</v>
      </c>
      <c r="BG135" s="142">
        <f t="shared" si="6"/>
        <v>0</v>
      </c>
      <c r="BH135" s="142">
        <f t="shared" si="7"/>
        <v>0</v>
      </c>
      <c r="BI135" s="142">
        <f t="shared" si="8"/>
        <v>0</v>
      </c>
      <c r="BJ135" s="13" t="s">
        <v>80</v>
      </c>
      <c r="BK135" s="142">
        <f t="shared" si="9"/>
        <v>0</v>
      </c>
      <c r="BL135" s="13" t="s">
        <v>125</v>
      </c>
      <c r="BM135" s="141" t="s">
        <v>148</v>
      </c>
    </row>
    <row r="136" spans="2:65" s="1" customFormat="1" ht="16.5" customHeight="1">
      <c r="B136" s="28"/>
      <c r="C136" s="129" t="s">
        <v>149</v>
      </c>
      <c r="D136" s="129" t="s">
        <v>121</v>
      </c>
      <c r="E136" s="130" t="s">
        <v>150</v>
      </c>
      <c r="F136" s="131" t="s">
        <v>151</v>
      </c>
      <c r="G136" s="132" t="s">
        <v>124</v>
      </c>
      <c r="H136" s="133">
        <v>2</v>
      </c>
      <c r="I136" s="134"/>
      <c r="J136" s="135">
        <f t="shared" si="0"/>
        <v>0</v>
      </c>
      <c r="K136" s="136"/>
      <c r="L136" s="28"/>
      <c r="M136" s="137" t="s">
        <v>1</v>
      </c>
      <c r="N136" s="138" t="s">
        <v>38</v>
      </c>
      <c r="P136" s="139">
        <f t="shared" si="1"/>
        <v>0</v>
      </c>
      <c r="Q136" s="139">
        <v>0</v>
      </c>
      <c r="R136" s="139">
        <f t="shared" si="2"/>
        <v>0</v>
      </c>
      <c r="S136" s="139">
        <v>0</v>
      </c>
      <c r="T136" s="140">
        <f t="shared" si="3"/>
        <v>0</v>
      </c>
      <c r="AR136" s="141" t="s">
        <v>125</v>
      </c>
      <c r="AT136" s="141" t="s">
        <v>121</v>
      </c>
      <c r="AU136" s="141" t="s">
        <v>82</v>
      </c>
      <c r="AY136" s="13" t="s">
        <v>118</v>
      </c>
      <c r="BE136" s="142">
        <f t="shared" si="4"/>
        <v>0</v>
      </c>
      <c r="BF136" s="142">
        <f t="shared" si="5"/>
        <v>0</v>
      </c>
      <c r="BG136" s="142">
        <f t="shared" si="6"/>
        <v>0</v>
      </c>
      <c r="BH136" s="142">
        <f t="shared" si="7"/>
        <v>0</v>
      </c>
      <c r="BI136" s="142">
        <f t="shared" si="8"/>
        <v>0</v>
      </c>
      <c r="BJ136" s="13" t="s">
        <v>80</v>
      </c>
      <c r="BK136" s="142">
        <f t="shared" si="9"/>
        <v>0</v>
      </c>
      <c r="BL136" s="13" t="s">
        <v>125</v>
      </c>
      <c r="BM136" s="141" t="s">
        <v>152</v>
      </c>
    </row>
    <row r="137" spans="2:65" s="1" customFormat="1" ht="16.5" customHeight="1">
      <c r="B137" s="28"/>
      <c r="C137" s="143" t="s">
        <v>139</v>
      </c>
      <c r="D137" s="143" t="s">
        <v>126</v>
      </c>
      <c r="E137" s="144" t="s">
        <v>153</v>
      </c>
      <c r="F137" s="145" t="s">
        <v>154</v>
      </c>
      <c r="G137" s="146" t="s">
        <v>124</v>
      </c>
      <c r="H137" s="147">
        <v>2</v>
      </c>
      <c r="I137" s="148"/>
      <c r="J137" s="149">
        <f t="shared" si="0"/>
        <v>0</v>
      </c>
      <c r="K137" s="150"/>
      <c r="L137" s="151"/>
      <c r="M137" s="152" t="s">
        <v>1</v>
      </c>
      <c r="N137" s="153" t="s">
        <v>38</v>
      </c>
      <c r="P137" s="139">
        <f t="shared" si="1"/>
        <v>0</v>
      </c>
      <c r="Q137" s="139">
        <v>0</v>
      </c>
      <c r="R137" s="139">
        <f t="shared" si="2"/>
        <v>0</v>
      </c>
      <c r="S137" s="139">
        <v>0</v>
      </c>
      <c r="T137" s="140">
        <f t="shared" si="3"/>
        <v>0</v>
      </c>
      <c r="AR137" s="141" t="s">
        <v>129</v>
      </c>
      <c r="AT137" s="141" t="s">
        <v>126</v>
      </c>
      <c r="AU137" s="141" t="s">
        <v>82</v>
      </c>
      <c r="AY137" s="13" t="s">
        <v>118</v>
      </c>
      <c r="BE137" s="142">
        <f t="shared" si="4"/>
        <v>0</v>
      </c>
      <c r="BF137" s="142">
        <f t="shared" si="5"/>
        <v>0</v>
      </c>
      <c r="BG137" s="142">
        <f t="shared" si="6"/>
        <v>0</v>
      </c>
      <c r="BH137" s="142">
        <f t="shared" si="7"/>
        <v>0</v>
      </c>
      <c r="BI137" s="142">
        <f t="shared" si="8"/>
        <v>0</v>
      </c>
      <c r="BJ137" s="13" t="s">
        <v>80</v>
      </c>
      <c r="BK137" s="142">
        <f t="shared" si="9"/>
        <v>0</v>
      </c>
      <c r="BL137" s="13" t="s">
        <v>125</v>
      </c>
      <c r="BM137" s="141" t="s">
        <v>155</v>
      </c>
    </row>
    <row r="138" spans="2:65" s="1" customFormat="1" ht="16.5" customHeight="1">
      <c r="B138" s="28"/>
      <c r="C138" s="129" t="s">
        <v>156</v>
      </c>
      <c r="D138" s="129" t="s">
        <v>121</v>
      </c>
      <c r="E138" s="130" t="s">
        <v>157</v>
      </c>
      <c r="F138" s="131" t="s">
        <v>158</v>
      </c>
      <c r="G138" s="132" t="s">
        <v>124</v>
      </c>
      <c r="H138" s="133">
        <v>7</v>
      </c>
      <c r="I138" s="134"/>
      <c r="J138" s="135">
        <f t="shared" si="0"/>
        <v>0</v>
      </c>
      <c r="K138" s="136"/>
      <c r="L138" s="28"/>
      <c r="M138" s="137" t="s">
        <v>1</v>
      </c>
      <c r="N138" s="138" t="s">
        <v>38</v>
      </c>
      <c r="P138" s="139">
        <f t="shared" si="1"/>
        <v>0</v>
      </c>
      <c r="Q138" s="139">
        <v>0</v>
      </c>
      <c r="R138" s="139">
        <f t="shared" si="2"/>
        <v>0</v>
      </c>
      <c r="S138" s="139">
        <v>0</v>
      </c>
      <c r="T138" s="140">
        <f t="shared" si="3"/>
        <v>0</v>
      </c>
      <c r="AR138" s="141" t="s">
        <v>125</v>
      </c>
      <c r="AT138" s="141" t="s">
        <v>121</v>
      </c>
      <c r="AU138" s="141" t="s">
        <v>82</v>
      </c>
      <c r="AY138" s="13" t="s">
        <v>118</v>
      </c>
      <c r="BE138" s="142">
        <f t="shared" si="4"/>
        <v>0</v>
      </c>
      <c r="BF138" s="142">
        <f t="shared" si="5"/>
        <v>0</v>
      </c>
      <c r="BG138" s="142">
        <f t="shared" si="6"/>
        <v>0</v>
      </c>
      <c r="BH138" s="142">
        <f t="shared" si="7"/>
        <v>0</v>
      </c>
      <c r="BI138" s="142">
        <f t="shared" si="8"/>
        <v>0</v>
      </c>
      <c r="BJ138" s="13" t="s">
        <v>80</v>
      </c>
      <c r="BK138" s="142">
        <f t="shared" si="9"/>
        <v>0</v>
      </c>
      <c r="BL138" s="13" t="s">
        <v>125</v>
      </c>
      <c r="BM138" s="141" t="s">
        <v>159</v>
      </c>
    </row>
    <row r="139" spans="2:65" s="1" customFormat="1" ht="16.5" customHeight="1">
      <c r="B139" s="28"/>
      <c r="C139" s="143" t="s">
        <v>8</v>
      </c>
      <c r="D139" s="143" t="s">
        <v>126</v>
      </c>
      <c r="E139" s="144" t="s">
        <v>160</v>
      </c>
      <c r="F139" s="145" t="s">
        <v>161</v>
      </c>
      <c r="G139" s="146" t="s">
        <v>124</v>
      </c>
      <c r="H139" s="147">
        <v>7</v>
      </c>
      <c r="I139" s="148"/>
      <c r="J139" s="149">
        <f t="shared" si="0"/>
        <v>0</v>
      </c>
      <c r="K139" s="150"/>
      <c r="L139" s="151"/>
      <c r="M139" s="152" t="s">
        <v>1</v>
      </c>
      <c r="N139" s="153" t="s">
        <v>38</v>
      </c>
      <c r="P139" s="139">
        <f t="shared" si="1"/>
        <v>0</v>
      </c>
      <c r="Q139" s="139">
        <v>0</v>
      </c>
      <c r="R139" s="139">
        <f t="shared" si="2"/>
        <v>0</v>
      </c>
      <c r="S139" s="139">
        <v>0</v>
      </c>
      <c r="T139" s="140">
        <f t="shared" si="3"/>
        <v>0</v>
      </c>
      <c r="AR139" s="141" t="s">
        <v>129</v>
      </c>
      <c r="AT139" s="141" t="s">
        <v>126</v>
      </c>
      <c r="AU139" s="141" t="s">
        <v>82</v>
      </c>
      <c r="AY139" s="13" t="s">
        <v>118</v>
      </c>
      <c r="BE139" s="142">
        <f t="shared" si="4"/>
        <v>0</v>
      </c>
      <c r="BF139" s="142">
        <f t="shared" si="5"/>
        <v>0</v>
      </c>
      <c r="BG139" s="142">
        <f t="shared" si="6"/>
        <v>0</v>
      </c>
      <c r="BH139" s="142">
        <f t="shared" si="7"/>
        <v>0</v>
      </c>
      <c r="BI139" s="142">
        <f t="shared" si="8"/>
        <v>0</v>
      </c>
      <c r="BJ139" s="13" t="s">
        <v>80</v>
      </c>
      <c r="BK139" s="142">
        <f t="shared" si="9"/>
        <v>0</v>
      </c>
      <c r="BL139" s="13" t="s">
        <v>125</v>
      </c>
      <c r="BM139" s="141" t="s">
        <v>162</v>
      </c>
    </row>
    <row r="140" spans="2:65" s="1" customFormat="1" ht="16.5" customHeight="1">
      <c r="B140" s="28"/>
      <c r="C140" s="129" t="s">
        <v>163</v>
      </c>
      <c r="D140" s="129" t="s">
        <v>121</v>
      </c>
      <c r="E140" s="130" t="s">
        <v>164</v>
      </c>
      <c r="F140" s="131" t="s">
        <v>165</v>
      </c>
      <c r="G140" s="132" t="s">
        <v>124</v>
      </c>
      <c r="H140" s="133">
        <v>1</v>
      </c>
      <c r="I140" s="134"/>
      <c r="J140" s="135">
        <f t="shared" si="0"/>
        <v>0</v>
      </c>
      <c r="K140" s="136"/>
      <c r="L140" s="28"/>
      <c r="M140" s="137" t="s">
        <v>1</v>
      </c>
      <c r="N140" s="138" t="s">
        <v>38</v>
      </c>
      <c r="P140" s="139">
        <f t="shared" si="1"/>
        <v>0</v>
      </c>
      <c r="Q140" s="139">
        <v>0</v>
      </c>
      <c r="R140" s="139">
        <f t="shared" si="2"/>
        <v>0</v>
      </c>
      <c r="S140" s="139">
        <v>0</v>
      </c>
      <c r="T140" s="140">
        <f t="shared" si="3"/>
        <v>0</v>
      </c>
      <c r="AR140" s="141" t="s">
        <v>125</v>
      </c>
      <c r="AT140" s="141" t="s">
        <v>121</v>
      </c>
      <c r="AU140" s="141" t="s">
        <v>82</v>
      </c>
      <c r="AY140" s="13" t="s">
        <v>118</v>
      </c>
      <c r="BE140" s="142">
        <f t="shared" si="4"/>
        <v>0</v>
      </c>
      <c r="BF140" s="142">
        <f t="shared" si="5"/>
        <v>0</v>
      </c>
      <c r="BG140" s="142">
        <f t="shared" si="6"/>
        <v>0</v>
      </c>
      <c r="BH140" s="142">
        <f t="shared" si="7"/>
        <v>0</v>
      </c>
      <c r="BI140" s="142">
        <f t="shared" si="8"/>
        <v>0</v>
      </c>
      <c r="BJ140" s="13" t="s">
        <v>80</v>
      </c>
      <c r="BK140" s="142">
        <f t="shared" si="9"/>
        <v>0</v>
      </c>
      <c r="BL140" s="13" t="s">
        <v>125</v>
      </c>
      <c r="BM140" s="141" t="s">
        <v>166</v>
      </c>
    </row>
    <row r="141" spans="2:65" s="1" customFormat="1" ht="16.5" customHeight="1">
      <c r="B141" s="28"/>
      <c r="C141" s="143" t="s">
        <v>145</v>
      </c>
      <c r="D141" s="143" t="s">
        <v>126</v>
      </c>
      <c r="E141" s="144" t="s">
        <v>167</v>
      </c>
      <c r="F141" s="145" t="s">
        <v>168</v>
      </c>
      <c r="G141" s="146" t="s">
        <v>124</v>
      </c>
      <c r="H141" s="147">
        <v>1</v>
      </c>
      <c r="I141" s="148"/>
      <c r="J141" s="149">
        <f t="shared" si="0"/>
        <v>0</v>
      </c>
      <c r="K141" s="150"/>
      <c r="L141" s="151"/>
      <c r="M141" s="152" t="s">
        <v>1</v>
      </c>
      <c r="N141" s="153" t="s">
        <v>38</v>
      </c>
      <c r="P141" s="139">
        <f t="shared" si="1"/>
        <v>0</v>
      </c>
      <c r="Q141" s="139">
        <v>0</v>
      </c>
      <c r="R141" s="139">
        <f t="shared" si="2"/>
        <v>0</v>
      </c>
      <c r="S141" s="139">
        <v>0</v>
      </c>
      <c r="T141" s="140">
        <f t="shared" si="3"/>
        <v>0</v>
      </c>
      <c r="AR141" s="141" t="s">
        <v>129</v>
      </c>
      <c r="AT141" s="141" t="s">
        <v>126</v>
      </c>
      <c r="AU141" s="141" t="s">
        <v>82</v>
      </c>
      <c r="AY141" s="13" t="s">
        <v>118</v>
      </c>
      <c r="BE141" s="142">
        <f t="shared" si="4"/>
        <v>0</v>
      </c>
      <c r="BF141" s="142">
        <f t="shared" si="5"/>
        <v>0</v>
      </c>
      <c r="BG141" s="142">
        <f t="shared" si="6"/>
        <v>0</v>
      </c>
      <c r="BH141" s="142">
        <f t="shared" si="7"/>
        <v>0</v>
      </c>
      <c r="BI141" s="142">
        <f t="shared" si="8"/>
        <v>0</v>
      </c>
      <c r="BJ141" s="13" t="s">
        <v>80</v>
      </c>
      <c r="BK141" s="142">
        <f t="shared" si="9"/>
        <v>0</v>
      </c>
      <c r="BL141" s="13" t="s">
        <v>125</v>
      </c>
      <c r="BM141" s="141" t="s">
        <v>169</v>
      </c>
    </row>
    <row r="142" spans="2:65" s="1" customFormat="1" ht="16.5" customHeight="1">
      <c r="B142" s="28"/>
      <c r="C142" s="129" t="s">
        <v>170</v>
      </c>
      <c r="D142" s="129" t="s">
        <v>121</v>
      </c>
      <c r="E142" s="130" t="s">
        <v>171</v>
      </c>
      <c r="F142" s="131" t="s">
        <v>172</v>
      </c>
      <c r="G142" s="132" t="s">
        <v>124</v>
      </c>
      <c r="H142" s="133">
        <v>2</v>
      </c>
      <c r="I142" s="134"/>
      <c r="J142" s="135">
        <f t="shared" si="0"/>
        <v>0</v>
      </c>
      <c r="K142" s="136"/>
      <c r="L142" s="28"/>
      <c r="M142" s="137" t="s">
        <v>1</v>
      </c>
      <c r="N142" s="138" t="s">
        <v>38</v>
      </c>
      <c r="P142" s="139">
        <f t="shared" si="1"/>
        <v>0</v>
      </c>
      <c r="Q142" s="139">
        <v>0</v>
      </c>
      <c r="R142" s="139">
        <f t="shared" si="2"/>
        <v>0</v>
      </c>
      <c r="S142" s="139">
        <v>0</v>
      </c>
      <c r="T142" s="140">
        <f t="shared" si="3"/>
        <v>0</v>
      </c>
      <c r="AR142" s="141" t="s">
        <v>125</v>
      </c>
      <c r="AT142" s="141" t="s">
        <v>121</v>
      </c>
      <c r="AU142" s="141" t="s">
        <v>82</v>
      </c>
      <c r="AY142" s="13" t="s">
        <v>118</v>
      </c>
      <c r="BE142" s="142">
        <f t="shared" si="4"/>
        <v>0</v>
      </c>
      <c r="BF142" s="142">
        <f t="shared" si="5"/>
        <v>0</v>
      </c>
      <c r="BG142" s="142">
        <f t="shared" si="6"/>
        <v>0</v>
      </c>
      <c r="BH142" s="142">
        <f t="shared" si="7"/>
        <v>0</v>
      </c>
      <c r="BI142" s="142">
        <f t="shared" si="8"/>
        <v>0</v>
      </c>
      <c r="BJ142" s="13" t="s">
        <v>80</v>
      </c>
      <c r="BK142" s="142">
        <f t="shared" si="9"/>
        <v>0</v>
      </c>
      <c r="BL142" s="13" t="s">
        <v>125</v>
      </c>
      <c r="BM142" s="141" t="s">
        <v>173</v>
      </c>
    </row>
    <row r="143" spans="2:65" s="1" customFormat="1" ht="16.5" customHeight="1">
      <c r="B143" s="28"/>
      <c r="C143" s="143" t="s">
        <v>148</v>
      </c>
      <c r="D143" s="143" t="s">
        <v>126</v>
      </c>
      <c r="E143" s="144" t="s">
        <v>174</v>
      </c>
      <c r="F143" s="145" t="s">
        <v>175</v>
      </c>
      <c r="G143" s="146" t="s">
        <v>124</v>
      </c>
      <c r="H143" s="147">
        <v>2</v>
      </c>
      <c r="I143" s="148"/>
      <c r="J143" s="149">
        <f t="shared" si="0"/>
        <v>0</v>
      </c>
      <c r="K143" s="150"/>
      <c r="L143" s="151"/>
      <c r="M143" s="152" t="s">
        <v>1</v>
      </c>
      <c r="N143" s="153" t="s">
        <v>38</v>
      </c>
      <c r="P143" s="139">
        <f t="shared" si="1"/>
        <v>0</v>
      </c>
      <c r="Q143" s="139">
        <v>0</v>
      </c>
      <c r="R143" s="139">
        <f t="shared" si="2"/>
        <v>0</v>
      </c>
      <c r="S143" s="139">
        <v>0</v>
      </c>
      <c r="T143" s="140">
        <f t="shared" si="3"/>
        <v>0</v>
      </c>
      <c r="AR143" s="141" t="s">
        <v>129</v>
      </c>
      <c r="AT143" s="141" t="s">
        <v>126</v>
      </c>
      <c r="AU143" s="141" t="s">
        <v>82</v>
      </c>
      <c r="AY143" s="13" t="s">
        <v>118</v>
      </c>
      <c r="BE143" s="142">
        <f t="shared" si="4"/>
        <v>0</v>
      </c>
      <c r="BF143" s="142">
        <f t="shared" si="5"/>
        <v>0</v>
      </c>
      <c r="BG143" s="142">
        <f t="shared" si="6"/>
        <v>0</v>
      </c>
      <c r="BH143" s="142">
        <f t="shared" si="7"/>
        <v>0</v>
      </c>
      <c r="BI143" s="142">
        <f t="shared" si="8"/>
        <v>0</v>
      </c>
      <c r="BJ143" s="13" t="s">
        <v>80</v>
      </c>
      <c r="BK143" s="142">
        <f t="shared" si="9"/>
        <v>0</v>
      </c>
      <c r="BL143" s="13" t="s">
        <v>125</v>
      </c>
      <c r="BM143" s="141" t="s">
        <v>176</v>
      </c>
    </row>
    <row r="144" spans="2:65" s="1" customFormat="1" ht="16.5" customHeight="1">
      <c r="B144" s="28"/>
      <c r="C144" s="129" t="s">
        <v>177</v>
      </c>
      <c r="D144" s="129" t="s">
        <v>121</v>
      </c>
      <c r="E144" s="130" t="s">
        <v>171</v>
      </c>
      <c r="F144" s="131" t="s">
        <v>172</v>
      </c>
      <c r="G144" s="132" t="s">
        <v>124</v>
      </c>
      <c r="H144" s="133">
        <v>1</v>
      </c>
      <c r="I144" s="134"/>
      <c r="J144" s="135">
        <f t="shared" si="0"/>
        <v>0</v>
      </c>
      <c r="K144" s="136"/>
      <c r="L144" s="28"/>
      <c r="M144" s="137" t="s">
        <v>1</v>
      </c>
      <c r="N144" s="138" t="s">
        <v>38</v>
      </c>
      <c r="P144" s="139">
        <f t="shared" si="1"/>
        <v>0</v>
      </c>
      <c r="Q144" s="139">
        <v>0</v>
      </c>
      <c r="R144" s="139">
        <f t="shared" si="2"/>
        <v>0</v>
      </c>
      <c r="S144" s="139">
        <v>0</v>
      </c>
      <c r="T144" s="140">
        <f t="shared" si="3"/>
        <v>0</v>
      </c>
      <c r="AR144" s="141" t="s">
        <v>125</v>
      </c>
      <c r="AT144" s="141" t="s">
        <v>121</v>
      </c>
      <c r="AU144" s="141" t="s">
        <v>82</v>
      </c>
      <c r="AY144" s="13" t="s">
        <v>118</v>
      </c>
      <c r="BE144" s="142">
        <f t="shared" si="4"/>
        <v>0</v>
      </c>
      <c r="BF144" s="142">
        <f t="shared" si="5"/>
        <v>0</v>
      </c>
      <c r="BG144" s="142">
        <f t="shared" si="6"/>
        <v>0</v>
      </c>
      <c r="BH144" s="142">
        <f t="shared" si="7"/>
        <v>0</v>
      </c>
      <c r="BI144" s="142">
        <f t="shared" si="8"/>
        <v>0</v>
      </c>
      <c r="BJ144" s="13" t="s">
        <v>80</v>
      </c>
      <c r="BK144" s="142">
        <f t="shared" si="9"/>
        <v>0</v>
      </c>
      <c r="BL144" s="13" t="s">
        <v>125</v>
      </c>
      <c r="BM144" s="141" t="s">
        <v>178</v>
      </c>
    </row>
    <row r="145" spans="2:65" s="1" customFormat="1" ht="16.5" customHeight="1">
      <c r="B145" s="28"/>
      <c r="C145" s="143" t="s">
        <v>152</v>
      </c>
      <c r="D145" s="143" t="s">
        <v>126</v>
      </c>
      <c r="E145" s="144" t="s">
        <v>179</v>
      </c>
      <c r="F145" s="145" t="s">
        <v>180</v>
      </c>
      <c r="G145" s="146" t="s">
        <v>124</v>
      </c>
      <c r="H145" s="147">
        <v>1</v>
      </c>
      <c r="I145" s="148"/>
      <c r="J145" s="149">
        <f t="shared" si="0"/>
        <v>0</v>
      </c>
      <c r="K145" s="150"/>
      <c r="L145" s="151"/>
      <c r="M145" s="152" t="s">
        <v>1</v>
      </c>
      <c r="N145" s="153" t="s">
        <v>38</v>
      </c>
      <c r="P145" s="139">
        <f t="shared" si="1"/>
        <v>0</v>
      </c>
      <c r="Q145" s="139">
        <v>0</v>
      </c>
      <c r="R145" s="139">
        <f t="shared" si="2"/>
        <v>0</v>
      </c>
      <c r="S145" s="139">
        <v>0</v>
      </c>
      <c r="T145" s="140">
        <f t="shared" si="3"/>
        <v>0</v>
      </c>
      <c r="AR145" s="141" t="s">
        <v>129</v>
      </c>
      <c r="AT145" s="141" t="s">
        <v>126</v>
      </c>
      <c r="AU145" s="141" t="s">
        <v>82</v>
      </c>
      <c r="AY145" s="13" t="s">
        <v>118</v>
      </c>
      <c r="BE145" s="142">
        <f t="shared" si="4"/>
        <v>0</v>
      </c>
      <c r="BF145" s="142">
        <f t="shared" si="5"/>
        <v>0</v>
      </c>
      <c r="BG145" s="142">
        <f t="shared" si="6"/>
        <v>0</v>
      </c>
      <c r="BH145" s="142">
        <f t="shared" si="7"/>
        <v>0</v>
      </c>
      <c r="BI145" s="142">
        <f t="shared" si="8"/>
        <v>0</v>
      </c>
      <c r="BJ145" s="13" t="s">
        <v>80</v>
      </c>
      <c r="BK145" s="142">
        <f t="shared" si="9"/>
        <v>0</v>
      </c>
      <c r="BL145" s="13" t="s">
        <v>125</v>
      </c>
      <c r="BM145" s="141" t="s">
        <v>181</v>
      </c>
    </row>
    <row r="146" spans="2:65" s="1" customFormat="1" ht="16.5" customHeight="1">
      <c r="B146" s="28"/>
      <c r="C146" s="129" t="s">
        <v>182</v>
      </c>
      <c r="D146" s="129" t="s">
        <v>121</v>
      </c>
      <c r="E146" s="130" t="s">
        <v>183</v>
      </c>
      <c r="F146" s="131" t="s">
        <v>184</v>
      </c>
      <c r="G146" s="132" t="s">
        <v>124</v>
      </c>
      <c r="H146" s="133">
        <v>4</v>
      </c>
      <c r="I146" s="134"/>
      <c r="J146" s="135">
        <f t="shared" si="0"/>
        <v>0</v>
      </c>
      <c r="K146" s="136"/>
      <c r="L146" s="28"/>
      <c r="M146" s="137" t="s">
        <v>1</v>
      </c>
      <c r="N146" s="138" t="s">
        <v>38</v>
      </c>
      <c r="P146" s="139">
        <f t="shared" si="1"/>
        <v>0</v>
      </c>
      <c r="Q146" s="139">
        <v>0</v>
      </c>
      <c r="R146" s="139">
        <f t="shared" si="2"/>
        <v>0</v>
      </c>
      <c r="S146" s="139">
        <v>0</v>
      </c>
      <c r="T146" s="140">
        <f t="shared" si="3"/>
        <v>0</v>
      </c>
      <c r="AR146" s="141" t="s">
        <v>125</v>
      </c>
      <c r="AT146" s="141" t="s">
        <v>121</v>
      </c>
      <c r="AU146" s="141" t="s">
        <v>82</v>
      </c>
      <c r="AY146" s="13" t="s">
        <v>118</v>
      </c>
      <c r="BE146" s="142">
        <f t="shared" si="4"/>
        <v>0</v>
      </c>
      <c r="BF146" s="142">
        <f t="shared" si="5"/>
        <v>0</v>
      </c>
      <c r="BG146" s="142">
        <f t="shared" si="6"/>
        <v>0</v>
      </c>
      <c r="BH146" s="142">
        <f t="shared" si="7"/>
        <v>0</v>
      </c>
      <c r="BI146" s="142">
        <f t="shared" si="8"/>
        <v>0</v>
      </c>
      <c r="BJ146" s="13" t="s">
        <v>80</v>
      </c>
      <c r="BK146" s="142">
        <f t="shared" si="9"/>
        <v>0</v>
      </c>
      <c r="BL146" s="13" t="s">
        <v>125</v>
      </c>
      <c r="BM146" s="141" t="s">
        <v>185</v>
      </c>
    </row>
    <row r="147" spans="2:65" s="1" customFormat="1" ht="24.2" customHeight="1">
      <c r="B147" s="28"/>
      <c r="C147" s="143" t="s">
        <v>155</v>
      </c>
      <c r="D147" s="143" t="s">
        <v>126</v>
      </c>
      <c r="E147" s="144" t="s">
        <v>186</v>
      </c>
      <c r="F147" s="145" t="s">
        <v>187</v>
      </c>
      <c r="G147" s="146" t="s">
        <v>124</v>
      </c>
      <c r="H147" s="147">
        <v>4</v>
      </c>
      <c r="I147" s="148"/>
      <c r="J147" s="149">
        <f t="shared" si="0"/>
        <v>0</v>
      </c>
      <c r="K147" s="150"/>
      <c r="L147" s="151"/>
      <c r="M147" s="152" t="s">
        <v>1</v>
      </c>
      <c r="N147" s="153" t="s">
        <v>38</v>
      </c>
      <c r="P147" s="139">
        <f t="shared" si="1"/>
        <v>0</v>
      </c>
      <c r="Q147" s="139">
        <v>0</v>
      </c>
      <c r="R147" s="139">
        <f t="shared" si="2"/>
        <v>0</v>
      </c>
      <c r="S147" s="139">
        <v>0</v>
      </c>
      <c r="T147" s="140">
        <f t="shared" si="3"/>
        <v>0</v>
      </c>
      <c r="AR147" s="141" t="s">
        <v>129</v>
      </c>
      <c r="AT147" s="141" t="s">
        <v>126</v>
      </c>
      <c r="AU147" s="141" t="s">
        <v>82</v>
      </c>
      <c r="AY147" s="13" t="s">
        <v>118</v>
      </c>
      <c r="BE147" s="142">
        <f t="shared" si="4"/>
        <v>0</v>
      </c>
      <c r="BF147" s="142">
        <f t="shared" si="5"/>
        <v>0</v>
      </c>
      <c r="BG147" s="142">
        <f t="shared" si="6"/>
        <v>0</v>
      </c>
      <c r="BH147" s="142">
        <f t="shared" si="7"/>
        <v>0</v>
      </c>
      <c r="BI147" s="142">
        <f t="shared" si="8"/>
        <v>0</v>
      </c>
      <c r="BJ147" s="13" t="s">
        <v>80</v>
      </c>
      <c r="BK147" s="142">
        <f t="shared" si="9"/>
        <v>0</v>
      </c>
      <c r="BL147" s="13" t="s">
        <v>125</v>
      </c>
      <c r="BM147" s="141" t="s">
        <v>188</v>
      </c>
    </row>
    <row r="148" spans="2:65" s="1" customFormat="1" ht="16.5" customHeight="1">
      <c r="B148" s="28"/>
      <c r="C148" s="129" t="s">
        <v>7</v>
      </c>
      <c r="D148" s="129" t="s">
        <v>121</v>
      </c>
      <c r="E148" s="130" t="s">
        <v>189</v>
      </c>
      <c r="F148" s="131" t="s">
        <v>190</v>
      </c>
      <c r="G148" s="132" t="s">
        <v>124</v>
      </c>
      <c r="H148" s="133">
        <v>1</v>
      </c>
      <c r="I148" s="134"/>
      <c r="J148" s="135">
        <f t="shared" si="0"/>
        <v>0</v>
      </c>
      <c r="K148" s="136"/>
      <c r="L148" s="28"/>
      <c r="M148" s="137" t="s">
        <v>1</v>
      </c>
      <c r="N148" s="138" t="s">
        <v>38</v>
      </c>
      <c r="P148" s="139">
        <f t="shared" si="1"/>
        <v>0</v>
      </c>
      <c r="Q148" s="139">
        <v>0</v>
      </c>
      <c r="R148" s="139">
        <f t="shared" si="2"/>
        <v>0</v>
      </c>
      <c r="S148" s="139">
        <v>0</v>
      </c>
      <c r="T148" s="140">
        <f t="shared" si="3"/>
        <v>0</v>
      </c>
      <c r="AR148" s="141" t="s">
        <v>125</v>
      </c>
      <c r="AT148" s="141" t="s">
        <v>121</v>
      </c>
      <c r="AU148" s="141" t="s">
        <v>82</v>
      </c>
      <c r="AY148" s="13" t="s">
        <v>118</v>
      </c>
      <c r="BE148" s="142">
        <f t="shared" si="4"/>
        <v>0</v>
      </c>
      <c r="BF148" s="142">
        <f t="shared" si="5"/>
        <v>0</v>
      </c>
      <c r="BG148" s="142">
        <f t="shared" si="6"/>
        <v>0</v>
      </c>
      <c r="BH148" s="142">
        <f t="shared" si="7"/>
        <v>0</v>
      </c>
      <c r="BI148" s="142">
        <f t="shared" si="8"/>
        <v>0</v>
      </c>
      <c r="BJ148" s="13" t="s">
        <v>80</v>
      </c>
      <c r="BK148" s="142">
        <f t="shared" si="9"/>
        <v>0</v>
      </c>
      <c r="BL148" s="13" t="s">
        <v>125</v>
      </c>
      <c r="BM148" s="141" t="s">
        <v>191</v>
      </c>
    </row>
    <row r="149" spans="2:65" s="1" customFormat="1" ht="16.5" customHeight="1">
      <c r="B149" s="28"/>
      <c r="C149" s="143" t="s">
        <v>159</v>
      </c>
      <c r="D149" s="143" t="s">
        <v>126</v>
      </c>
      <c r="E149" s="144" t="s">
        <v>192</v>
      </c>
      <c r="F149" s="145" t="s">
        <v>193</v>
      </c>
      <c r="G149" s="146" t="s">
        <v>124</v>
      </c>
      <c r="H149" s="147">
        <v>1</v>
      </c>
      <c r="I149" s="148"/>
      <c r="J149" s="149">
        <f t="shared" si="0"/>
        <v>0</v>
      </c>
      <c r="K149" s="150"/>
      <c r="L149" s="151"/>
      <c r="M149" s="152" t="s">
        <v>1</v>
      </c>
      <c r="N149" s="153" t="s">
        <v>38</v>
      </c>
      <c r="P149" s="139">
        <f t="shared" si="1"/>
        <v>0</v>
      </c>
      <c r="Q149" s="139">
        <v>0</v>
      </c>
      <c r="R149" s="139">
        <f t="shared" si="2"/>
        <v>0</v>
      </c>
      <c r="S149" s="139">
        <v>0</v>
      </c>
      <c r="T149" s="140">
        <f t="shared" si="3"/>
        <v>0</v>
      </c>
      <c r="AR149" s="141" t="s">
        <v>129</v>
      </c>
      <c r="AT149" s="141" t="s">
        <v>126</v>
      </c>
      <c r="AU149" s="141" t="s">
        <v>82</v>
      </c>
      <c r="AY149" s="13" t="s">
        <v>118</v>
      </c>
      <c r="BE149" s="142">
        <f t="shared" si="4"/>
        <v>0</v>
      </c>
      <c r="BF149" s="142">
        <f t="shared" si="5"/>
        <v>0</v>
      </c>
      <c r="BG149" s="142">
        <f t="shared" si="6"/>
        <v>0</v>
      </c>
      <c r="BH149" s="142">
        <f t="shared" si="7"/>
        <v>0</v>
      </c>
      <c r="BI149" s="142">
        <f t="shared" si="8"/>
        <v>0</v>
      </c>
      <c r="BJ149" s="13" t="s">
        <v>80</v>
      </c>
      <c r="BK149" s="142">
        <f t="shared" si="9"/>
        <v>0</v>
      </c>
      <c r="BL149" s="13" t="s">
        <v>125</v>
      </c>
      <c r="BM149" s="141" t="s">
        <v>194</v>
      </c>
    </row>
    <row r="150" spans="2:65" s="1" customFormat="1" ht="16.5" customHeight="1">
      <c r="B150" s="28"/>
      <c r="C150" s="143" t="s">
        <v>195</v>
      </c>
      <c r="D150" s="143" t="s">
        <v>126</v>
      </c>
      <c r="E150" s="144" t="s">
        <v>196</v>
      </c>
      <c r="F150" s="145" t="s">
        <v>197</v>
      </c>
      <c r="G150" s="146" t="s">
        <v>124</v>
      </c>
      <c r="H150" s="147">
        <v>1</v>
      </c>
      <c r="I150" s="148"/>
      <c r="J150" s="149">
        <f t="shared" si="0"/>
        <v>0</v>
      </c>
      <c r="K150" s="150"/>
      <c r="L150" s="151"/>
      <c r="M150" s="152" t="s">
        <v>1</v>
      </c>
      <c r="N150" s="153" t="s">
        <v>38</v>
      </c>
      <c r="P150" s="139">
        <f t="shared" si="1"/>
        <v>0</v>
      </c>
      <c r="Q150" s="139">
        <v>0</v>
      </c>
      <c r="R150" s="139">
        <f t="shared" si="2"/>
        <v>0</v>
      </c>
      <c r="S150" s="139">
        <v>0</v>
      </c>
      <c r="T150" s="140">
        <f t="shared" si="3"/>
        <v>0</v>
      </c>
      <c r="AR150" s="141" t="s">
        <v>129</v>
      </c>
      <c r="AT150" s="141" t="s">
        <v>126</v>
      </c>
      <c r="AU150" s="141" t="s">
        <v>82</v>
      </c>
      <c r="AY150" s="13" t="s">
        <v>118</v>
      </c>
      <c r="BE150" s="142">
        <f t="shared" si="4"/>
        <v>0</v>
      </c>
      <c r="BF150" s="142">
        <f t="shared" si="5"/>
        <v>0</v>
      </c>
      <c r="BG150" s="142">
        <f t="shared" si="6"/>
        <v>0</v>
      </c>
      <c r="BH150" s="142">
        <f t="shared" si="7"/>
        <v>0</v>
      </c>
      <c r="BI150" s="142">
        <f t="shared" si="8"/>
        <v>0</v>
      </c>
      <c r="BJ150" s="13" t="s">
        <v>80</v>
      </c>
      <c r="BK150" s="142">
        <f t="shared" si="9"/>
        <v>0</v>
      </c>
      <c r="BL150" s="13" t="s">
        <v>125</v>
      </c>
      <c r="BM150" s="141" t="s">
        <v>198</v>
      </c>
    </row>
    <row r="151" spans="2:65" s="1" customFormat="1" ht="16.5" customHeight="1">
      <c r="B151" s="28"/>
      <c r="C151" s="129" t="s">
        <v>162</v>
      </c>
      <c r="D151" s="129" t="s">
        <v>121</v>
      </c>
      <c r="E151" s="130" t="s">
        <v>199</v>
      </c>
      <c r="F151" s="131" t="s">
        <v>200</v>
      </c>
      <c r="G151" s="132" t="s">
        <v>124</v>
      </c>
      <c r="H151" s="133">
        <v>1</v>
      </c>
      <c r="I151" s="134"/>
      <c r="J151" s="135">
        <f t="shared" si="0"/>
        <v>0</v>
      </c>
      <c r="K151" s="136"/>
      <c r="L151" s="28"/>
      <c r="M151" s="137" t="s">
        <v>1</v>
      </c>
      <c r="N151" s="138" t="s">
        <v>38</v>
      </c>
      <c r="P151" s="139">
        <f t="shared" si="1"/>
        <v>0</v>
      </c>
      <c r="Q151" s="139">
        <v>0</v>
      </c>
      <c r="R151" s="139">
        <f t="shared" si="2"/>
        <v>0</v>
      </c>
      <c r="S151" s="139">
        <v>0</v>
      </c>
      <c r="T151" s="140">
        <f t="shared" si="3"/>
        <v>0</v>
      </c>
      <c r="AR151" s="141" t="s">
        <v>125</v>
      </c>
      <c r="AT151" s="141" t="s">
        <v>121</v>
      </c>
      <c r="AU151" s="141" t="s">
        <v>82</v>
      </c>
      <c r="AY151" s="13" t="s">
        <v>118</v>
      </c>
      <c r="BE151" s="142">
        <f t="shared" si="4"/>
        <v>0</v>
      </c>
      <c r="BF151" s="142">
        <f t="shared" si="5"/>
        <v>0</v>
      </c>
      <c r="BG151" s="142">
        <f t="shared" si="6"/>
        <v>0</v>
      </c>
      <c r="BH151" s="142">
        <f t="shared" si="7"/>
        <v>0</v>
      </c>
      <c r="BI151" s="142">
        <f t="shared" si="8"/>
        <v>0</v>
      </c>
      <c r="BJ151" s="13" t="s">
        <v>80</v>
      </c>
      <c r="BK151" s="142">
        <f t="shared" si="9"/>
        <v>0</v>
      </c>
      <c r="BL151" s="13" t="s">
        <v>125</v>
      </c>
      <c r="BM151" s="141" t="s">
        <v>201</v>
      </c>
    </row>
    <row r="152" spans="2:65" s="1" customFormat="1" ht="16.5" customHeight="1">
      <c r="B152" s="28"/>
      <c r="C152" s="143" t="s">
        <v>202</v>
      </c>
      <c r="D152" s="143" t="s">
        <v>126</v>
      </c>
      <c r="E152" s="144" t="s">
        <v>203</v>
      </c>
      <c r="F152" s="145" t="s">
        <v>204</v>
      </c>
      <c r="G152" s="146" t="s">
        <v>124</v>
      </c>
      <c r="H152" s="147">
        <v>1</v>
      </c>
      <c r="I152" s="148"/>
      <c r="J152" s="149">
        <f t="shared" si="0"/>
        <v>0</v>
      </c>
      <c r="K152" s="150"/>
      <c r="L152" s="151"/>
      <c r="M152" s="152" t="s">
        <v>1</v>
      </c>
      <c r="N152" s="153" t="s">
        <v>38</v>
      </c>
      <c r="P152" s="139">
        <f t="shared" si="1"/>
        <v>0</v>
      </c>
      <c r="Q152" s="139">
        <v>0</v>
      </c>
      <c r="R152" s="139">
        <f t="shared" si="2"/>
        <v>0</v>
      </c>
      <c r="S152" s="139">
        <v>0</v>
      </c>
      <c r="T152" s="140">
        <f t="shared" si="3"/>
        <v>0</v>
      </c>
      <c r="AR152" s="141" t="s">
        <v>129</v>
      </c>
      <c r="AT152" s="141" t="s">
        <v>126</v>
      </c>
      <c r="AU152" s="141" t="s">
        <v>82</v>
      </c>
      <c r="AY152" s="13" t="s">
        <v>118</v>
      </c>
      <c r="BE152" s="142">
        <f t="shared" si="4"/>
        <v>0</v>
      </c>
      <c r="BF152" s="142">
        <f t="shared" si="5"/>
        <v>0</v>
      </c>
      <c r="BG152" s="142">
        <f t="shared" si="6"/>
        <v>0</v>
      </c>
      <c r="BH152" s="142">
        <f t="shared" si="7"/>
        <v>0</v>
      </c>
      <c r="BI152" s="142">
        <f t="shared" si="8"/>
        <v>0</v>
      </c>
      <c r="BJ152" s="13" t="s">
        <v>80</v>
      </c>
      <c r="BK152" s="142">
        <f t="shared" si="9"/>
        <v>0</v>
      </c>
      <c r="BL152" s="13" t="s">
        <v>125</v>
      </c>
      <c r="BM152" s="141" t="s">
        <v>205</v>
      </c>
    </row>
    <row r="153" spans="2:65" s="1" customFormat="1" ht="16.5" customHeight="1">
      <c r="B153" s="28"/>
      <c r="C153" s="129" t="s">
        <v>166</v>
      </c>
      <c r="D153" s="129" t="s">
        <v>121</v>
      </c>
      <c r="E153" s="130" t="s">
        <v>206</v>
      </c>
      <c r="F153" s="131" t="s">
        <v>207</v>
      </c>
      <c r="G153" s="132" t="s">
        <v>124</v>
      </c>
      <c r="H153" s="133">
        <v>1</v>
      </c>
      <c r="I153" s="134"/>
      <c r="J153" s="135">
        <f t="shared" si="0"/>
        <v>0</v>
      </c>
      <c r="K153" s="136"/>
      <c r="L153" s="28"/>
      <c r="M153" s="137" t="s">
        <v>1</v>
      </c>
      <c r="N153" s="138" t="s">
        <v>38</v>
      </c>
      <c r="P153" s="139">
        <f t="shared" si="1"/>
        <v>0</v>
      </c>
      <c r="Q153" s="139">
        <v>0</v>
      </c>
      <c r="R153" s="139">
        <f t="shared" si="2"/>
        <v>0</v>
      </c>
      <c r="S153" s="139">
        <v>0</v>
      </c>
      <c r="T153" s="140">
        <f t="shared" si="3"/>
        <v>0</v>
      </c>
      <c r="AR153" s="141" t="s">
        <v>125</v>
      </c>
      <c r="AT153" s="141" t="s">
        <v>121</v>
      </c>
      <c r="AU153" s="141" t="s">
        <v>82</v>
      </c>
      <c r="AY153" s="13" t="s">
        <v>118</v>
      </c>
      <c r="BE153" s="142">
        <f t="shared" si="4"/>
        <v>0</v>
      </c>
      <c r="BF153" s="142">
        <f t="shared" si="5"/>
        <v>0</v>
      </c>
      <c r="BG153" s="142">
        <f t="shared" si="6"/>
        <v>0</v>
      </c>
      <c r="BH153" s="142">
        <f t="shared" si="7"/>
        <v>0</v>
      </c>
      <c r="BI153" s="142">
        <f t="shared" si="8"/>
        <v>0</v>
      </c>
      <c r="BJ153" s="13" t="s">
        <v>80</v>
      </c>
      <c r="BK153" s="142">
        <f t="shared" si="9"/>
        <v>0</v>
      </c>
      <c r="BL153" s="13" t="s">
        <v>125</v>
      </c>
      <c r="BM153" s="141" t="s">
        <v>208</v>
      </c>
    </row>
    <row r="154" spans="2:65" s="1" customFormat="1" ht="16.5" customHeight="1">
      <c r="B154" s="28"/>
      <c r="C154" s="143" t="s">
        <v>209</v>
      </c>
      <c r="D154" s="143" t="s">
        <v>126</v>
      </c>
      <c r="E154" s="144" t="s">
        <v>210</v>
      </c>
      <c r="F154" s="145" t="s">
        <v>211</v>
      </c>
      <c r="G154" s="146" t="s">
        <v>124</v>
      </c>
      <c r="H154" s="147">
        <v>1</v>
      </c>
      <c r="I154" s="148"/>
      <c r="J154" s="149">
        <f t="shared" si="0"/>
        <v>0</v>
      </c>
      <c r="K154" s="150"/>
      <c r="L154" s="151"/>
      <c r="M154" s="152" t="s">
        <v>1</v>
      </c>
      <c r="N154" s="153" t="s">
        <v>38</v>
      </c>
      <c r="P154" s="139">
        <f t="shared" si="1"/>
        <v>0</v>
      </c>
      <c r="Q154" s="139">
        <v>0</v>
      </c>
      <c r="R154" s="139">
        <f t="shared" si="2"/>
        <v>0</v>
      </c>
      <c r="S154" s="139">
        <v>0</v>
      </c>
      <c r="T154" s="140">
        <f t="shared" si="3"/>
        <v>0</v>
      </c>
      <c r="AR154" s="141" t="s">
        <v>129</v>
      </c>
      <c r="AT154" s="141" t="s">
        <v>126</v>
      </c>
      <c r="AU154" s="141" t="s">
        <v>82</v>
      </c>
      <c r="AY154" s="13" t="s">
        <v>118</v>
      </c>
      <c r="BE154" s="142">
        <f t="shared" si="4"/>
        <v>0</v>
      </c>
      <c r="BF154" s="142">
        <f t="shared" si="5"/>
        <v>0</v>
      </c>
      <c r="BG154" s="142">
        <f t="shared" si="6"/>
        <v>0</v>
      </c>
      <c r="BH154" s="142">
        <f t="shared" si="7"/>
        <v>0</v>
      </c>
      <c r="BI154" s="142">
        <f t="shared" si="8"/>
        <v>0</v>
      </c>
      <c r="BJ154" s="13" t="s">
        <v>80</v>
      </c>
      <c r="BK154" s="142">
        <f t="shared" si="9"/>
        <v>0</v>
      </c>
      <c r="BL154" s="13" t="s">
        <v>125</v>
      </c>
      <c r="BM154" s="141" t="s">
        <v>212</v>
      </c>
    </row>
    <row r="155" spans="2:65" s="1" customFormat="1" ht="16.5" customHeight="1">
      <c r="B155" s="28"/>
      <c r="C155" s="129" t="s">
        <v>169</v>
      </c>
      <c r="D155" s="129" t="s">
        <v>121</v>
      </c>
      <c r="E155" s="130" t="s">
        <v>213</v>
      </c>
      <c r="F155" s="131" t="s">
        <v>214</v>
      </c>
      <c r="G155" s="132" t="s">
        <v>124</v>
      </c>
      <c r="H155" s="133">
        <v>3</v>
      </c>
      <c r="I155" s="134"/>
      <c r="J155" s="135">
        <f t="shared" si="0"/>
        <v>0</v>
      </c>
      <c r="K155" s="136"/>
      <c r="L155" s="28"/>
      <c r="M155" s="137" t="s">
        <v>1</v>
      </c>
      <c r="N155" s="138" t="s">
        <v>38</v>
      </c>
      <c r="P155" s="139">
        <f t="shared" si="1"/>
        <v>0</v>
      </c>
      <c r="Q155" s="139">
        <v>0</v>
      </c>
      <c r="R155" s="139">
        <f t="shared" si="2"/>
        <v>0</v>
      </c>
      <c r="S155" s="139">
        <v>0</v>
      </c>
      <c r="T155" s="140">
        <f t="shared" si="3"/>
        <v>0</v>
      </c>
      <c r="AR155" s="141" t="s">
        <v>125</v>
      </c>
      <c r="AT155" s="141" t="s">
        <v>121</v>
      </c>
      <c r="AU155" s="141" t="s">
        <v>82</v>
      </c>
      <c r="AY155" s="13" t="s">
        <v>118</v>
      </c>
      <c r="BE155" s="142">
        <f t="shared" si="4"/>
        <v>0</v>
      </c>
      <c r="BF155" s="142">
        <f t="shared" si="5"/>
        <v>0</v>
      </c>
      <c r="BG155" s="142">
        <f t="shared" si="6"/>
        <v>0</v>
      </c>
      <c r="BH155" s="142">
        <f t="shared" si="7"/>
        <v>0</v>
      </c>
      <c r="BI155" s="142">
        <f t="shared" si="8"/>
        <v>0</v>
      </c>
      <c r="BJ155" s="13" t="s">
        <v>80</v>
      </c>
      <c r="BK155" s="142">
        <f t="shared" si="9"/>
        <v>0</v>
      </c>
      <c r="BL155" s="13" t="s">
        <v>125</v>
      </c>
      <c r="BM155" s="141" t="s">
        <v>215</v>
      </c>
    </row>
    <row r="156" spans="2:65" s="1" customFormat="1" ht="16.5" customHeight="1">
      <c r="B156" s="28"/>
      <c r="C156" s="143" t="s">
        <v>216</v>
      </c>
      <c r="D156" s="143" t="s">
        <v>126</v>
      </c>
      <c r="E156" s="144" t="s">
        <v>210</v>
      </c>
      <c r="F156" s="145" t="s">
        <v>211</v>
      </c>
      <c r="G156" s="146" t="s">
        <v>124</v>
      </c>
      <c r="H156" s="147">
        <v>3</v>
      </c>
      <c r="I156" s="148"/>
      <c r="J156" s="149">
        <f t="shared" si="0"/>
        <v>0</v>
      </c>
      <c r="K156" s="150"/>
      <c r="L156" s="151"/>
      <c r="M156" s="152" t="s">
        <v>1</v>
      </c>
      <c r="N156" s="153" t="s">
        <v>38</v>
      </c>
      <c r="P156" s="139">
        <f t="shared" si="1"/>
        <v>0</v>
      </c>
      <c r="Q156" s="139">
        <v>0</v>
      </c>
      <c r="R156" s="139">
        <f t="shared" si="2"/>
        <v>0</v>
      </c>
      <c r="S156" s="139">
        <v>0</v>
      </c>
      <c r="T156" s="140">
        <f t="shared" si="3"/>
        <v>0</v>
      </c>
      <c r="AR156" s="141" t="s">
        <v>129</v>
      </c>
      <c r="AT156" s="141" t="s">
        <v>126</v>
      </c>
      <c r="AU156" s="141" t="s">
        <v>82</v>
      </c>
      <c r="AY156" s="13" t="s">
        <v>118</v>
      </c>
      <c r="BE156" s="142">
        <f t="shared" si="4"/>
        <v>0</v>
      </c>
      <c r="BF156" s="142">
        <f t="shared" si="5"/>
        <v>0</v>
      </c>
      <c r="BG156" s="142">
        <f t="shared" si="6"/>
        <v>0</v>
      </c>
      <c r="BH156" s="142">
        <f t="shared" si="7"/>
        <v>0</v>
      </c>
      <c r="BI156" s="142">
        <f t="shared" si="8"/>
        <v>0</v>
      </c>
      <c r="BJ156" s="13" t="s">
        <v>80</v>
      </c>
      <c r="BK156" s="142">
        <f t="shared" si="9"/>
        <v>0</v>
      </c>
      <c r="BL156" s="13" t="s">
        <v>125</v>
      </c>
      <c r="BM156" s="141" t="s">
        <v>217</v>
      </c>
    </row>
    <row r="157" spans="2:65" s="1" customFormat="1" ht="16.5" customHeight="1">
      <c r="B157" s="28"/>
      <c r="C157" s="129" t="s">
        <v>173</v>
      </c>
      <c r="D157" s="129" t="s">
        <v>121</v>
      </c>
      <c r="E157" s="130" t="s">
        <v>218</v>
      </c>
      <c r="F157" s="131" t="s">
        <v>219</v>
      </c>
      <c r="G157" s="132" t="s">
        <v>124</v>
      </c>
      <c r="H157" s="133">
        <v>3</v>
      </c>
      <c r="I157" s="134"/>
      <c r="J157" s="135">
        <f t="shared" si="0"/>
        <v>0</v>
      </c>
      <c r="K157" s="136"/>
      <c r="L157" s="28"/>
      <c r="M157" s="137" t="s">
        <v>1</v>
      </c>
      <c r="N157" s="138" t="s">
        <v>38</v>
      </c>
      <c r="P157" s="139">
        <f t="shared" si="1"/>
        <v>0</v>
      </c>
      <c r="Q157" s="139">
        <v>0</v>
      </c>
      <c r="R157" s="139">
        <f t="shared" si="2"/>
        <v>0</v>
      </c>
      <c r="S157" s="139">
        <v>0</v>
      </c>
      <c r="T157" s="140">
        <f t="shared" si="3"/>
        <v>0</v>
      </c>
      <c r="AR157" s="141" t="s">
        <v>125</v>
      </c>
      <c r="AT157" s="141" t="s">
        <v>121</v>
      </c>
      <c r="AU157" s="141" t="s">
        <v>82</v>
      </c>
      <c r="AY157" s="13" t="s">
        <v>118</v>
      </c>
      <c r="BE157" s="142">
        <f t="shared" si="4"/>
        <v>0</v>
      </c>
      <c r="BF157" s="142">
        <f t="shared" si="5"/>
        <v>0</v>
      </c>
      <c r="BG157" s="142">
        <f t="shared" si="6"/>
        <v>0</v>
      </c>
      <c r="BH157" s="142">
        <f t="shared" si="7"/>
        <v>0</v>
      </c>
      <c r="BI157" s="142">
        <f t="shared" si="8"/>
        <v>0</v>
      </c>
      <c r="BJ157" s="13" t="s">
        <v>80</v>
      </c>
      <c r="BK157" s="142">
        <f t="shared" si="9"/>
        <v>0</v>
      </c>
      <c r="BL157" s="13" t="s">
        <v>125</v>
      </c>
      <c r="BM157" s="141" t="s">
        <v>220</v>
      </c>
    </row>
    <row r="158" spans="2:65" s="1" customFormat="1" ht="16.5" customHeight="1">
      <c r="B158" s="28"/>
      <c r="C158" s="143" t="s">
        <v>221</v>
      </c>
      <c r="D158" s="143" t="s">
        <v>126</v>
      </c>
      <c r="E158" s="144" t="s">
        <v>222</v>
      </c>
      <c r="F158" s="145" t="s">
        <v>223</v>
      </c>
      <c r="G158" s="146" t="s">
        <v>124</v>
      </c>
      <c r="H158" s="147">
        <v>3</v>
      </c>
      <c r="I158" s="148"/>
      <c r="J158" s="149">
        <f t="shared" si="0"/>
        <v>0</v>
      </c>
      <c r="K158" s="150"/>
      <c r="L158" s="151"/>
      <c r="M158" s="152" t="s">
        <v>1</v>
      </c>
      <c r="N158" s="153" t="s">
        <v>38</v>
      </c>
      <c r="P158" s="139">
        <f t="shared" si="1"/>
        <v>0</v>
      </c>
      <c r="Q158" s="139">
        <v>0</v>
      </c>
      <c r="R158" s="139">
        <f t="shared" si="2"/>
        <v>0</v>
      </c>
      <c r="S158" s="139">
        <v>0</v>
      </c>
      <c r="T158" s="140">
        <f t="shared" si="3"/>
        <v>0</v>
      </c>
      <c r="AR158" s="141" t="s">
        <v>129</v>
      </c>
      <c r="AT158" s="141" t="s">
        <v>126</v>
      </c>
      <c r="AU158" s="141" t="s">
        <v>82</v>
      </c>
      <c r="AY158" s="13" t="s">
        <v>118</v>
      </c>
      <c r="BE158" s="142">
        <f t="shared" si="4"/>
        <v>0</v>
      </c>
      <c r="BF158" s="142">
        <f t="shared" si="5"/>
        <v>0</v>
      </c>
      <c r="BG158" s="142">
        <f t="shared" si="6"/>
        <v>0</v>
      </c>
      <c r="BH158" s="142">
        <f t="shared" si="7"/>
        <v>0</v>
      </c>
      <c r="BI158" s="142">
        <f t="shared" si="8"/>
        <v>0</v>
      </c>
      <c r="BJ158" s="13" t="s">
        <v>80</v>
      </c>
      <c r="BK158" s="142">
        <f t="shared" si="9"/>
        <v>0</v>
      </c>
      <c r="BL158" s="13" t="s">
        <v>125</v>
      </c>
      <c r="BM158" s="141" t="s">
        <v>224</v>
      </c>
    </row>
    <row r="159" spans="2:65" s="1" customFormat="1" ht="16.5" customHeight="1">
      <c r="B159" s="28"/>
      <c r="C159" s="129" t="s">
        <v>176</v>
      </c>
      <c r="D159" s="129" t="s">
        <v>121</v>
      </c>
      <c r="E159" s="130" t="s">
        <v>225</v>
      </c>
      <c r="F159" s="131" t="s">
        <v>226</v>
      </c>
      <c r="G159" s="132" t="s">
        <v>124</v>
      </c>
      <c r="H159" s="133">
        <v>7</v>
      </c>
      <c r="I159" s="134"/>
      <c r="J159" s="135">
        <f t="shared" si="0"/>
        <v>0</v>
      </c>
      <c r="K159" s="136"/>
      <c r="L159" s="28"/>
      <c r="M159" s="137" t="s">
        <v>1</v>
      </c>
      <c r="N159" s="138" t="s">
        <v>38</v>
      </c>
      <c r="P159" s="139">
        <f t="shared" si="1"/>
        <v>0</v>
      </c>
      <c r="Q159" s="139">
        <v>0</v>
      </c>
      <c r="R159" s="139">
        <f t="shared" si="2"/>
        <v>0</v>
      </c>
      <c r="S159" s="139">
        <v>0</v>
      </c>
      <c r="T159" s="140">
        <f t="shared" si="3"/>
        <v>0</v>
      </c>
      <c r="AR159" s="141" t="s">
        <v>125</v>
      </c>
      <c r="AT159" s="141" t="s">
        <v>121</v>
      </c>
      <c r="AU159" s="141" t="s">
        <v>82</v>
      </c>
      <c r="AY159" s="13" t="s">
        <v>118</v>
      </c>
      <c r="BE159" s="142">
        <f t="shared" si="4"/>
        <v>0</v>
      </c>
      <c r="BF159" s="142">
        <f t="shared" si="5"/>
        <v>0</v>
      </c>
      <c r="BG159" s="142">
        <f t="shared" si="6"/>
        <v>0</v>
      </c>
      <c r="BH159" s="142">
        <f t="shared" si="7"/>
        <v>0</v>
      </c>
      <c r="BI159" s="142">
        <f t="shared" si="8"/>
        <v>0</v>
      </c>
      <c r="BJ159" s="13" t="s">
        <v>80</v>
      </c>
      <c r="BK159" s="142">
        <f t="shared" si="9"/>
        <v>0</v>
      </c>
      <c r="BL159" s="13" t="s">
        <v>125</v>
      </c>
      <c r="BM159" s="141" t="s">
        <v>227</v>
      </c>
    </row>
    <row r="160" spans="2:65" s="1" customFormat="1" ht="24.2" customHeight="1">
      <c r="B160" s="28"/>
      <c r="C160" s="143" t="s">
        <v>228</v>
      </c>
      <c r="D160" s="143" t="s">
        <v>126</v>
      </c>
      <c r="E160" s="144" t="s">
        <v>229</v>
      </c>
      <c r="F160" s="145" t="s">
        <v>230</v>
      </c>
      <c r="G160" s="146" t="s">
        <v>124</v>
      </c>
      <c r="H160" s="147">
        <v>7</v>
      </c>
      <c r="I160" s="148"/>
      <c r="J160" s="149">
        <f t="shared" si="0"/>
        <v>0</v>
      </c>
      <c r="K160" s="150"/>
      <c r="L160" s="151"/>
      <c r="M160" s="152" t="s">
        <v>1</v>
      </c>
      <c r="N160" s="153" t="s">
        <v>38</v>
      </c>
      <c r="P160" s="139">
        <f t="shared" si="1"/>
        <v>0</v>
      </c>
      <c r="Q160" s="139">
        <v>0</v>
      </c>
      <c r="R160" s="139">
        <f t="shared" si="2"/>
        <v>0</v>
      </c>
      <c r="S160" s="139">
        <v>0</v>
      </c>
      <c r="T160" s="140">
        <f t="shared" si="3"/>
        <v>0</v>
      </c>
      <c r="AR160" s="141" t="s">
        <v>129</v>
      </c>
      <c r="AT160" s="141" t="s">
        <v>126</v>
      </c>
      <c r="AU160" s="141" t="s">
        <v>82</v>
      </c>
      <c r="AY160" s="13" t="s">
        <v>118</v>
      </c>
      <c r="BE160" s="142">
        <f t="shared" si="4"/>
        <v>0</v>
      </c>
      <c r="BF160" s="142">
        <f t="shared" si="5"/>
        <v>0</v>
      </c>
      <c r="BG160" s="142">
        <f t="shared" si="6"/>
        <v>0</v>
      </c>
      <c r="BH160" s="142">
        <f t="shared" si="7"/>
        <v>0</v>
      </c>
      <c r="BI160" s="142">
        <f t="shared" si="8"/>
        <v>0</v>
      </c>
      <c r="BJ160" s="13" t="s">
        <v>80</v>
      </c>
      <c r="BK160" s="142">
        <f t="shared" si="9"/>
        <v>0</v>
      </c>
      <c r="BL160" s="13" t="s">
        <v>125</v>
      </c>
      <c r="BM160" s="141" t="s">
        <v>231</v>
      </c>
    </row>
    <row r="161" spans="2:65" s="1" customFormat="1" ht="16.5" customHeight="1">
      <c r="B161" s="28"/>
      <c r="C161" s="129" t="s">
        <v>178</v>
      </c>
      <c r="D161" s="129" t="s">
        <v>121</v>
      </c>
      <c r="E161" s="130" t="s">
        <v>232</v>
      </c>
      <c r="F161" s="131" t="s">
        <v>233</v>
      </c>
      <c r="G161" s="132" t="s">
        <v>124</v>
      </c>
      <c r="H161" s="133">
        <v>7</v>
      </c>
      <c r="I161" s="134"/>
      <c r="J161" s="135">
        <f t="shared" si="0"/>
        <v>0</v>
      </c>
      <c r="K161" s="136"/>
      <c r="L161" s="28"/>
      <c r="M161" s="137" t="s">
        <v>1</v>
      </c>
      <c r="N161" s="138" t="s">
        <v>38</v>
      </c>
      <c r="P161" s="139">
        <f t="shared" si="1"/>
        <v>0</v>
      </c>
      <c r="Q161" s="139">
        <v>0</v>
      </c>
      <c r="R161" s="139">
        <f t="shared" si="2"/>
        <v>0</v>
      </c>
      <c r="S161" s="139">
        <v>0</v>
      </c>
      <c r="T161" s="140">
        <f t="shared" si="3"/>
        <v>0</v>
      </c>
      <c r="AR161" s="141" t="s">
        <v>125</v>
      </c>
      <c r="AT161" s="141" t="s">
        <v>121</v>
      </c>
      <c r="AU161" s="141" t="s">
        <v>82</v>
      </c>
      <c r="AY161" s="13" t="s">
        <v>118</v>
      </c>
      <c r="BE161" s="142">
        <f t="shared" si="4"/>
        <v>0</v>
      </c>
      <c r="BF161" s="142">
        <f t="shared" si="5"/>
        <v>0</v>
      </c>
      <c r="BG161" s="142">
        <f t="shared" si="6"/>
        <v>0</v>
      </c>
      <c r="BH161" s="142">
        <f t="shared" si="7"/>
        <v>0</v>
      </c>
      <c r="BI161" s="142">
        <f t="shared" si="8"/>
        <v>0</v>
      </c>
      <c r="BJ161" s="13" t="s">
        <v>80</v>
      </c>
      <c r="BK161" s="142">
        <f t="shared" si="9"/>
        <v>0</v>
      </c>
      <c r="BL161" s="13" t="s">
        <v>125</v>
      </c>
      <c r="BM161" s="141" t="s">
        <v>234</v>
      </c>
    </row>
    <row r="162" spans="2:65" s="1" customFormat="1" ht="16.5" customHeight="1">
      <c r="B162" s="28"/>
      <c r="C162" s="143" t="s">
        <v>235</v>
      </c>
      <c r="D162" s="143" t="s">
        <v>126</v>
      </c>
      <c r="E162" s="144" t="s">
        <v>236</v>
      </c>
      <c r="F162" s="145" t="s">
        <v>237</v>
      </c>
      <c r="G162" s="146" t="s">
        <v>124</v>
      </c>
      <c r="H162" s="147">
        <v>7</v>
      </c>
      <c r="I162" s="148"/>
      <c r="J162" s="149">
        <f t="shared" si="0"/>
        <v>0</v>
      </c>
      <c r="K162" s="150"/>
      <c r="L162" s="151"/>
      <c r="M162" s="152" t="s">
        <v>1</v>
      </c>
      <c r="N162" s="153" t="s">
        <v>38</v>
      </c>
      <c r="P162" s="139">
        <f t="shared" si="1"/>
        <v>0</v>
      </c>
      <c r="Q162" s="139">
        <v>0</v>
      </c>
      <c r="R162" s="139">
        <f t="shared" si="2"/>
        <v>0</v>
      </c>
      <c r="S162" s="139">
        <v>0</v>
      </c>
      <c r="T162" s="140">
        <f t="shared" si="3"/>
        <v>0</v>
      </c>
      <c r="AR162" s="141" t="s">
        <v>129</v>
      </c>
      <c r="AT162" s="141" t="s">
        <v>126</v>
      </c>
      <c r="AU162" s="141" t="s">
        <v>82</v>
      </c>
      <c r="AY162" s="13" t="s">
        <v>118</v>
      </c>
      <c r="BE162" s="142">
        <f t="shared" si="4"/>
        <v>0</v>
      </c>
      <c r="BF162" s="142">
        <f t="shared" si="5"/>
        <v>0</v>
      </c>
      <c r="BG162" s="142">
        <f t="shared" si="6"/>
        <v>0</v>
      </c>
      <c r="BH162" s="142">
        <f t="shared" si="7"/>
        <v>0</v>
      </c>
      <c r="BI162" s="142">
        <f t="shared" si="8"/>
        <v>0</v>
      </c>
      <c r="BJ162" s="13" t="s">
        <v>80</v>
      </c>
      <c r="BK162" s="142">
        <f t="shared" si="9"/>
        <v>0</v>
      </c>
      <c r="BL162" s="13" t="s">
        <v>125</v>
      </c>
      <c r="BM162" s="141" t="s">
        <v>238</v>
      </c>
    </row>
    <row r="163" spans="2:65" s="1" customFormat="1" ht="16.5" customHeight="1">
      <c r="B163" s="28"/>
      <c r="C163" s="129" t="s">
        <v>181</v>
      </c>
      <c r="D163" s="129" t="s">
        <v>121</v>
      </c>
      <c r="E163" s="130" t="s">
        <v>239</v>
      </c>
      <c r="F163" s="131" t="s">
        <v>240</v>
      </c>
      <c r="G163" s="132" t="s">
        <v>124</v>
      </c>
      <c r="H163" s="133">
        <v>11</v>
      </c>
      <c r="I163" s="134"/>
      <c r="J163" s="135">
        <f t="shared" si="0"/>
        <v>0</v>
      </c>
      <c r="K163" s="136"/>
      <c r="L163" s="28"/>
      <c r="M163" s="137" t="s">
        <v>1</v>
      </c>
      <c r="N163" s="138" t="s">
        <v>38</v>
      </c>
      <c r="P163" s="139">
        <f t="shared" si="1"/>
        <v>0</v>
      </c>
      <c r="Q163" s="139">
        <v>0</v>
      </c>
      <c r="R163" s="139">
        <f t="shared" si="2"/>
        <v>0</v>
      </c>
      <c r="S163" s="139">
        <v>0</v>
      </c>
      <c r="T163" s="140">
        <f t="shared" si="3"/>
        <v>0</v>
      </c>
      <c r="AR163" s="141" t="s">
        <v>125</v>
      </c>
      <c r="AT163" s="141" t="s">
        <v>121</v>
      </c>
      <c r="AU163" s="141" t="s">
        <v>82</v>
      </c>
      <c r="AY163" s="13" t="s">
        <v>118</v>
      </c>
      <c r="BE163" s="142">
        <f t="shared" si="4"/>
        <v>0</v>
      </c>
      <c r="BF163" s="142">
        <f t="shared" si="5"/>
        <v>0</v>
      </c>
      <c r="BG163" s="142">
        <f t="shared" si="6"/>
        <v>0</v>
      </c>
      <c r="BH163" s="142">
        <f t="shared" si="7"/>
        <v>0</v>
      </c>
      <c r="BI163" s="142">
        <f t="shared" si="8"/>
        <v>0</v>
      </c>
      <c r="BJ163" s="13" t="s">
        <v>80</v>
      </c>
      <c r="BK163" s="142">
        <f t="shared" si="9"/>
        <v>0</v>
      </c>
      <c r="BL163" s="13" t="s">
        <v>125</v>
      </c>
      <c r="BM163" s="141" t="s">
        <v>241</v>
      </c>
    </row>
    <row r="164" spans="2:65" s="1" customFormat="1" ht="16.5" customHeight="1">
      <c r="B164" s="28"/>
      <c r="C164" s="143" t="s">
        <v>242</v>
      </c>
      <c r="D164" s="143" t="s">
        <v>126</v>
      </c>
      <c r="E164" s="144" t="s">
        <v>243</v>
      </c>
      <c r="F164" s="145" t="s">
        <v>244</v>
      </c>
      <c r="G164" s="146" t="s">
        <v>124</v>
      </c>
      <c r="H164" s="147">
        <v>11</v>
      </c>
      <c r="I164" s="148"/>
      <c r="J164" s="149">
        <f t="shared" si="0"/>
        <v>0</v>
      </c>
      <c r="K164" s="150"/>
      <c r="L164" s="151"/>
      <c r="M164" s="152" t="s">
        <v>1</v>
      </c>
      <c r="N164" s="153" t="s">
        <v>38</v>
      </c>
      <c r="P164" s="139">
        <f t="shared" si="1"/>
        <v>0</v>
      </c>
      <c r="Q164" s="139">
        <v>0</v>
      </c>
      <c r="R164" s="139">
        <f t="shared" si="2"/>
        <v>0</v>
      </c>
      <c r="S164" s="139">
        <v>0</v>
      </c>
      <c r="T164" s="140">
        <f t="shared" si="3"/>
        <v>0</v>
      </c>
      <c r="AR164" s="141" t="s">
        <v>129</v>
      </c>
      <c r="AT164" s="141" t="s">
        <v>126</v>
      </c>
      <c r="AU164" s="141" t="s">
        <v>82</v>
      </c>
      <c r="AY164" s="13" t="s">
        <v>118</v>
      </c>
      <c r="BE164" s="142">
        <f t="shared" si="4"/>
        <v>0</v>
      </c>
      <c r="BF164" s="142">
        <f t="shared" si="5"/>
        <v>0</v>
      </c>
      <c r="BG164" s="142">
        <f t="shared" si="6"/>
        <v>0</v>
      </c>
      <c r="BH164" s="142">
        <f t="shared" si="7"/>
        <v>0</v>
      </c>
      <c r="BI164" s="142">
        <f t="shared" si="8"/>
        <v>0</v>
      </c>
      <c r="BJ164" s="13" t="s">
        <v>80</v>
      </c>
      <c r="BK164" s="142">
        <f t="shared" si="9"/>
        <v>0</v>
      </c>
      <c r="BL164" s="13" t="s">
        <v>125</v>
      </c>
      <c r="BM164" s="141" t="s">
        <v>245</v>
      </c>
    </row>
    <row r="165" spans="2:65" s="1" customFormat="1" ht="16.5" customHeight="1">
      <c r="B165" s="28"/>
      <c r="C165" s="129" t="s">
        <v>185</v>
      </c>
      <c r="D165" s="129" t="s">
        <v>121</v>
      </c>
      <c r="E165" s="130" t="s">
        <v>246</v>
      </c>
      <c r="F165" s="131" t="s">
        <v>247</v>
      </c>
      <c r="G165" s="132" t="s">
        <v>124</v>
      </c>
      <c r="H165" s="133">
        <v>1</v>
      </c>
      <c r="I165" s="134"/>
      <c r="J165" s="135">
        <f t="shared" si="0"/>
        <v>0</v>
      </c>
      <c r="K165" s="136"/>
      <c r="L165" s="28"/>
      <c r="M165" s="137" t="s">
        <v>1</v>
      </c>
      <c r="N165" s="138" t="s">
        <v>38</v>
      </c>
      <c r="P165" s="139">
        <f t="shared" si="1"/>
        <v>0</v>
      </c>
      <c r="Q165" s="139">
        <v>0</v>
      </c>
      <c r="R165" s="139">
        <f t="shared" si="2"/>
        <v>0</v>
      </c>
      <c r="S165" s="139">
        <v>0</v>
      </c>
      <c r="T165" s="140">
        <f t="shared" si="3"/>
        <v>0</v>
      </c>
      <c r="AR165" s="141" t="s">
        <v>125</v>
      </c>
      <c r="AT165" s="141" t="s">
        <v>121</v>
      </c>
      <c r="AU165" s="141" t="s">
        <v>82</v>
      </c>
      <c r="AY165" s="13" t="s">
        <v>118</v>
      </c>
      <c r="BE165" s="142">
        <f t="shared" si="4"/>
        <v>0</v>
      </c>
      <c r="BF165" s="142">
        <f t="shared" si="5"/>
        <v>0</v>
      </c>
      <c r="BG165" s="142">
        <f t="shared" si="6"/>
        <v>0</v>
      </c>
      <c r="BH165" s="142">
        <f t="shared" si="7"/>
        <v>0</v>
      </c>
      <c r="BI165" s="142">
        <f t="shared" si="8"/>
        <v>0</v>
      </c>
      <c r="BJ165" s="13" t="s">
        <v>80</v>
      </c>
      <c r="BK165" s="142">
        <f t="shared" si="9"/>
        <v>0</v>
      </c>
      <c r="BL165" s="13" t="s">
        <v>125</v>
      </c>
      <c r="BM165" s="141" t="s">
        <v>248</v>
      </c>
    </row>
    <row r="166" spans="2:65" s="1" customFormat="1" ht="16.5" customHeight="1">
      <c r="B166" s="28"/>
      <c r="C166" s="143" t="s">
        <v>249</v>
      </c>
      <c r="D166" s="143" t="s">
        <v>126</v>
      </c>
      <c r="E166" s="144" t="s">
        <v>250</v>
      </c>
      <c r="F166" s="145" t="s">
        <v>251</v>
      </c>
      <c r="G166" s="146" t="s">
        <v>124</v>
      </c>
      <c r="H166" s="147">
        <v>1</v>
      </c>
      <c r="I166" s="148"/>
      <c r="J166" s="149">
        <f t="shared" si="0"/>
        <v>0</v>
      </c>
      <c r="K166" s="150"/>
      <c r="L166" s="151"/>
      <c r="M166" s="152" t="s">
        <v>1</v>
      </c>
      <c r="N166" s="153" t="s">
        <v>38</v>
      </c>
      <c r="P166" s="139">
        <f t="shared" si="1"/>
        <v>0</v>
      </c>
      <c r="Q166" s="139">
        <v>0</v>
      </c>
      <c r="R166" s="139">
        <f t="shared" si="2"/>
        <v>0</v>
      </c>
      <c r="S166" s="139">
        <v>0</v>
      </c>
      <c r="T166" s="140">
        <f t="shared" si="3"/>
        <v>0</v>
      </c>
      <c r="AR166" s="141" t="s">
        <v>129</v>
      </c>
      <c r="AT166" s="141" t="s">
        <v>126</v>
      </c>
      <c r="AU166" s="141" t="s">
        <v>82</v>
      </c>
      <c r="AY166" s="13" t="s">
        <v>118</v>
      </c>
      <c r="BE166" s="142">
        <f t="shared" si="4"/>
        <v>0</v>
      </c>
      <c r="BF166" s="142">
        <f t="shared" si="5"/>
        <v>0</v>
      </c>
      <c r="BG166" s="142">
        <f t="shared" si="6"/>
        <v>0</v>
      </c>
      <c r="BH166" s="142">
        <f t="shared" si="7"/>
        <v>0</v>
      </c>
      <c r="BI166" s="142">
        <f t="shared" si="8"/>
        <v>0</v>
      </c>
      <c r="BJ166" s="13" t="s">
        <v>80</v>
      </c>
      <c r="BK166" s="142">
        <f t="shared" si="9"/>
        <v>0</v>
      </c>
      <c r="BL166" s="13" t="s">
        <v>125</v>
      </c>
      <c r="BM166" s="141" t="s">
        <v>252</v>
      </c>
    </row>
    <row r="167" spans="2:65" s="1" customFormat="1" ht="16.5" customHeight="1">
      <c r="B167" s="28"/>
      <c r="C167" s="129" t="s">
        <v>188</v>
      </c>
      <c r="D167" s="129" t="s">
        <v>121</v>
      </c>
      <c r="E167" s="130" t="s">
        <v>253</v>
      </c>
      <c r="F167" s="131" t="s">
        <v>254</v>
      </c>
      <c r="G167" s="132" t="s">
        <v>124</v>
      </c>
      <c r="H167" s="133">
        <v>19</v>
      </c>
      <c r="I167" s="134"/>
      <c r="J167" s="135">
        <f t="shared" si="0"/>
        <v>0</v>
      </c>
      <c r="K167" s="136"/>
      <c r="L167" s="28"/>
      <c r="M167" s="137" t="s">
        <v>1</v>
      </c>
      <c r="N167" s="138" t="s">
        <v>38</v>
      </c>
      <c r="P167" s="139">
        <f t="shared" si="1"/>
        <v>0</v>
      </c>
      <c r="Q167" s="139">
        <v>0</v>
      </c>
      <c r="R167" s="139">
        <f t="shared" si="2"/>
        <v>0</v>
      </c>
      <c r="S167" s="139">
        <v>0</v>
      </c>
      <c r="T167" s="140">
        <f t="shared" si="3"/>
        <v>0</v>
      </c>
      <c r="AR167" s="141" t="s">
        <v>125</v>
      </c>
      <c r="AT167" s="141" t="s">
        <v>121</v>
      </c>
      <c r="AU167" s="141" t="s">
        <v>82</v>
      </c>
      <c r="AY167" s="13" t="s">
        <v>118</v>
      </c>
      <c r="BE167" s="142">
        <f t="shared" si="4"/>
        <v>0</v>
      </c>
      <c r="BF167" s="142">
        <f t="shared" si="5"/>
        <v>0</v>
      </c>
      <c r="BG167" s="142">
        <f t="shared" si="6"/>
        <v>0</v>
      </c>
      <c r="BH167" s="142">
        <f t="shared" si="7"/>
        <v>0</v>
      </c>
      <c r="BI167" s="142">
        <f t="shared" si="8"/>
        <v>0</v>
      </c>
      <c r="BJ167" s="13" t="s">
        <v>80</v>
      </c>
      <c r="BK167" s="142">
        <f t="shared" si="9"/>
        <v>0</v>
      </c>
      <c r="BL167" s="13" t="s">
        <v>125</v>
      </c>
      <c r="BM167" s="141" t="s">
        <v>255</v>
      </c>
    </row>
    <row r="168" spans="2:65" s="1" customFormat="1" ht="16.5" customHeight="1">
      <c r="B168" s="28"/>
      <c r="C168" s="129" t="s">
        <v>256</v>
      </c>
      <c r="D168" s="129" t="s">
        <v>121</v>
      </c>
      <c r="E168" s="130" t="s">
        <v>257</v>
      </c>
      <c r="F168" s="131" t="s">
        <v>258</v>
      </c>
      <c r="G168" s="132" t="s">
        <v>124</v>
      </c>
      <c r="H168" s="133">
        <v>19</v>
      </c>
      <c r="I168" s="134"/>
      <c r="J168" s="135">
        <f t="shared" si="0"/>
        <v>0</v>
      </c>
      <c r="K168" s="136"/>
      <c r="L168" s="28"/>
      <c r="M168" s="137" t="s">
        <v>1</v>
      </c>
      <c r="N168" s="138" t="s">
        <v>38</v>
      </c>
      <c r="P168" s="139">
        <f t="shared" si="1"/>
        <v>0</v>
      </c>
      <c r="Q168" s="139">
        <v>0</v>
      </c>
      <c r="R168" s="139">
        <f t="shared" si="2"/>
        <v>0</v>
      </c>
      <c r="S168" s="139">
        <v>0</v>
      </c>
      <c r="T168" s="140">
        <f t="shared" si="3"/>
        <v>0</v>
      </c>
      <c r="AR168" s="141" t="s">
        <v>125</v>
      </c>
      <c r="AT168" s="141" t="s">
        <v>121</v>
      </c>
      <c r="AU168" s="141" t="s">
        <v>82</v>
      </c>
      <c r="AY168" s="13" t="s">
        <v>118</v>
      </c>
      <c r="BE168" s="142">
        <f t="shared" si="4"/>
        <v>0</v>
      </c>
      <c r="BF168" s="142">
        <f t="shared" si="5"/>
        <v>0</v>
      </c>
      <c r="BG168" s="142">
        <f t="shared" si="6"/>
        <v>0</v>
      </c>
      <c r="BH168" s="142">
        <f t="shared" si="7"/>
        <v>0</v>
      </c>
      <c r="BI168" s="142">
        <f t="shared" si="8"/>
        <v>0</v>
      </c>
      <c r="BJ168" s="13" t="s">
        <v>80</v>
      </c>
      <c r="BK168" s="142">
        <f t="shared" si="9"/>
        <v>0</v>
      </c>
      <c r="BL168" s="13" t="s">
        <v>125</v>
      </c>
      <c r="BM168" s="141" t="s">
        <v>259</v>
      </c>
    </row>
    <row r="169" spans="2:65" s="1" customFormat="1" ht="16.5" customHeight="1">
      <c r="B169" s="28"/>
      <c r="C169" s="129" t="s">
        <v>191</v>
      </c>
      <c r="D169" s="129" t="s">
        <v>121</v>
      </c>
      <c r="E169" s="130" t="s">
        <v>260</v>
      </c>
      <c r="F169" s="131" t="s">
        <v>261</v>
      </c>
      <c r="G169" s="132" t="s">
        <v>124</v>
      </c>
      <c r="H169" s="133">
        <v>19</v>
      </c>
      <c r="I169" s="134"/>
      <c r="J169" s="135">
        <f t="shared" si="0"/>
        <v>0</v>
      </c>
      <c r="K169" s="136"/>
      <c r="L169" s="28"/>
      <c r="M169" s="137" t="s">
        <v>1</v>
      </c>
      <c r="N169" s="138" t="s">
        <v>38</v>
      </c>
      <c r="P169" s="139">
        <f t="shared" si="1"/>
        <v>0</v>
      </c>
      <c r="Q169" s="139">
        <v>0</v>
      </c>
      <c r="R169" s="139">
        <f t="shared" si="2"/>
        <v>0</v>
      </c>
      <c r="S169" s="139">
        <v>0</v>
      </c>
      <c r="T169" s="140">
        <f t="shared" si="3"/>
        <v>0</v>
      </c>
      <c r="AR169" s="141" t="s">
        <v>125</v>
      </c>
      <c r="AT169" s="141" t="s">
        <v>121</v>
      </c>
      <c r="AU169" s="141" t="s">
        <v>82</v>
      </c>
      <c r="AY169" s="13" t="s">
        <v>118</v>
      </c>
      <c r="BE169" s="142">
        <f t="shared" si="4"/>
        <v>0</v>
      </c>
      <c r="BF169" s="142">
        <f t="shared" si="5"/>
        <v>0</v>
      </c>
      <c r="BG169" s="142">
        <f t="shared" si="6"/>
        <v>0</v>
      </c>
      <c r="BH169" s="142">
        <f t="shared" si="7"/>
        <v>0</v>
      </c>
      <c r="BI169" s="142">
        <f t="shared" si="8"/>
        <v>0</v>
      </c>
      <c r="BJ169" s="13" t="s">
        <v>80</v>
      </c>
      <c r="BK169" s="142">
        <f t="shared" si="9"/>
        <v>0</v>
      </c>
      <c r="BL169" s="13" t="s">
        <v>125</v>
      </c>
      <c r="BM169" s="141" t="s">
        <v>262</v>
      </c>
    </row>
    <row r="170" spans="2:65" s="1" customFormat="1" ht="16.5" customHeight="1">
      <c r="B170" s="28"/>
      <c r="C170" s="129" t="s">
        <v>263</v>
      </c>
      <c r="D170" s="129" t="s">
        <v>121</v>
      </c>
      <c r="E170" s="130" t="s">
        <v>264</v>
      </c>
      <c r="F170" s="131" t="s">
        <v>265</v>
      </c>
      <c r="G170" s="132" t="s">
        <v>124</v>
      </c>
      <c r="H170" s="133">
        <v>1</v>
      </c>
      <c r="I170" s="134"/>
      <c r="J170" s="135">
        <f t="shared" si="0"/>
        <v>0</v>
      </c>
      <c r="K170" s="136"/>
      <c r="L170" s="28"/>
      <c r="M170" s="137" t="s">
        <v>1</v>
      </c>
      <c r="N170" s="138" t="s">
        <v>38</v>
      </c>
      <c r="P170" s="139">
        <f t="shared" si="1"/>
        <v>0</v>
      </c>
      <c r="Q170" s="139">
        <v>0</v>
      </c>
      <c r="R170" s="139">
        <f t="shared" si="2"/>
        <v>0</v>
      </c>
      <c r="S170" s="139">
        <v>0</v>
      </c>
      <c r="T170" s="140">
        <f t="shared" si="3"/>
        <v>0</v>
      </c>
      <c r="AR170" s="141" t="s">
        <v>125</v>
      </c>
      <c r="AT170" s="141" t="s">
        <v>121</v>
      </c>
      <c r="AU170" s="141" t="s">
        <v>82</v>
      </c>
      <c r="AY170" s="13" t="s">
        <v>118</v>
      </c>
      <c r="BE170" s="142">
        <f t="shared" si="4"/>
        <v>0</v>
      </c>
      <c r="BF170" s="142">
        <f t="shared" si="5"/>
        <v>0</v>
      </c>
      <c r="BG170" s="142">
        <f t="shared" si="6"/>
        <v>0</v>
      </c>
      <c r="BH170" s="142">
        <f t="shared" si="7"/>
        <v>0</v>
      </c>
      <c r="BI170" s="142">
        <f t="shared" si="8"/>
        <v>0</v>
      </c>
      <c r="BJ170" s="13" t="s">
        <v>80</v>
      </c>
      <c r="BK170" s="142">
        <f t="shared" si="9"/>
        <v>0</v>
      </c>
      <c r="BL170" s="13" t="s">
        <v>125</v>
      </c>
      <c r="BM170" s="141" t="s">
        <v>266</v>
      </c>
    </row>
    <row r="171" spans="2:65" s="1" customFormat="1" ht="16.5" customHeight="1">
      <c r="B171" s="28"/>
      <c r="C171" s="129" t="s">
        <v>194</v>
      </c>
      <c r="D171" s="129" t="s">
        <v>121</v>
      </c>
      <c r="E171" s="130" t="s">
        <v>267</v>
      </c>
      <c r="F171" s="131" t="s">
        <v>268</v>
      </c>
      <c r="G171" s="132" t="s">
        <v>124</v>
      </c>
      <c r="H171" s="133">
        <v>1</v>
      </c>
      <c r="I171" s="134"/>
      <c r="J171" s="135">
        <f t="shared" si="0"/>
        <v>0</v>
      </c>
      <c r="K171" s="136"/>
      <c r="L171" s="28"/>
      <c r="M171" s="137" t="s">
        <v>1</v>
      </c>
      <c r="N171" s="138" t="s">
        <v>38</v>
      </c>
      <c r="P171" s="139">
        <f t="shared" si="1"/>
        <v>0</v>
      </c>
      <c r="Q171" s="139">
        <v>0</v>
      </c>
      <c r="R171" s="139">
        <f t="shared" si="2"/>
        <v>0</v>
      </c>
      <c r="S171" s="139">
        <v>0</v>
      </c>
      <c r="T171" s="140">
        <f t="shared" si="3"/>
        <v>0</v>
      </c>
      <c r="AR171" s="141" t="s">
        <v>125</v>
      </c>
      <c r="AT171" s="141" t="s">
        <v>121</v>
      </c>
      <c r="AU171" s="141" t="s">
        <v>82</v>
      </c>
      <c r="AY171" s="13" t="s">
        <v>118</v>
      </c>
      <c r="BE171" s="142">
        <f t="shared" si="4"/>
        <v>0</v>
      </c>
      <c r="BF171" s="142">
        <f t="shared" si="5"/>
        <v>0</v>
      </c>
      <c r="BG171" s="142">
        <f t="shared" si="6"/>
        <v>0</v>
      </c>
      <c r="BH171" s="142">
        <f t="shared" si="7"/>
        <v>0</v>
      </c>
      <c r="BI171" s="142">
        <f t="shared" si="8"/>
        <v>0</v>
      </c>
      <c r="BJ171" s="13" t="s">
        <v>80</v>
      </c>
      <c r="BK171" s="142">
        <f t="shared" si="9"/>
        <v>0</v>
      </c>
      <c r="BL171" s="13" t="s">
        <v>125</v>
      </c>
      <c r="BM171" s="141" t="s">
        <v>269</v>
      </c>
    </row>
    <row r="172" spans="2:65" s="11" customFormat="1" ht="22.9" customHeight="1">
      <c r="B172" s="117"/>
      <c r="D172" s="118" t="s">
        <v>72</v>
      </c>
      <c r="E172" s="127" t="s">
        <v>270</v>
      </c>
      <c r="F172" s="127" t="s">
        <v>271</v>
      </c>
      <c r="I172" s="120"/>
      <c r="J172" s="128">
        <f>BK172</f>
        <v>0</v>
      </c>
      <c r="L172" s="117"/>
      <c r="M172" s="122"/>
      <c r="P172" s="123">
        <f>SUM(P173:P198)</f>
        <v>0</v>
      </c>
      <c r="R172" s="123">
        <f>SUM(R173:R198)</f>
        <v>0</v>
      </c>
      <c r="T172" s="124">
        <f>SUM(T173:T198)</f>
        <v>0</v>
      </c>
      <c r="AR172" s="118" t="s">
        <v>80</v>
      </c>
      <c r="AT172" s="125" t="s">
        <v>72</v>
      </c>
      <c r="AU172" s="125" t="s">
        <v>80</v>
      </c>
      <c r="AY172" s="118" t="s">
        <v>118</v>
      </c>
      <c r="BK172" s="126">
        <f>SUM(BK173:BK198)</f>
        <v>0</v>
      </c>
    </row>
    <row r="173" spans="2:65" s="1" customFormat="1" ht="16.5" customHeight="1">
      <c r="B173" s="28"/>
      <c r="C173" s="129" t="s">
        <v>272</v>
      </c>
      <c r="D173" s="129" t="s">
        <v>121</v>
      </c>
      <c r="E173" s="130" t="s">
        <v>273</v>
      </c>
      <c r="F173" s="131" t="s">
        <v>274</v>
      </c>
      <c r="G173" s="132" t="s">
        <v>124</v>
      </c>
      <c r="H173" s="133">
        <v>6</v>
      </c>
      <c r="I173" s="134"/>
      <c r="J173" s="135">
        <f t="shared" ref="J173:J198" si="10">ROUND(I173*H173,2)</f>
        <v>0</v>
      </c>
      <c r="K173" s="136"/>
      <c r="L173" s="28"/>
      <c r="M173" s="137" t="s">
        <v>1</v>
      </c>
      <c r="N173" s="138" t="s">
        <v>38</v>
      </c>
      <c r="P173" s="139">
        <f t="shared" ref="P173:P198" si="11">O173*H173</f>
        <v>0</v>
      </c>
      <c r="Q173" s="139">
        <v>0</v>
      </c>
      <c r="R173" s="139">
        <f t="shared" ref="R173:R198" si="12">Q173*H173</f>
        <v>0</v>
      </c>
      <c r="S173" s="139">
        <v>0</v>
      </c>
      <c r="T173" s="140">
        <f t="shared" ref="T173:T198" si="13">S173*H173</f>
        <v>0</v>
      </c>
      <c r="AR173" s="141" t="s">
        <v>125</v>
      </c>
      <c r="AT173" s="141" t="s">
        <v>121</v>
      </c>
      <c r="AU173" s="141" t="s">
        <v>82</v>
      </c>
      <c r="AY173" s="13" t="s">
        <v>118</v>
      </c>
      <c r="BE173" s="142">
        <f t="shared" ref="BE173:BE198" si="14">IF(N173="základní",J173,0)</f>
        <v>0</v>
      </c>
      <c r="BF173" s="142">
        <f t="shared" ref="BF173:BF198" si="15">IF(N173="snížená",J173,0)</f>
        <v>0</v>
      </c>
      <c r="BG173" s="142">
        <f t="shared" ref="BG173:BG198" si="16">IF(N173="zákl. přenesená",J173,0)</f>
        <v>0</v>
      </c>
      <c r="BH173" s="142">
        <f t="shared" ref="BH173:BH198" si="17">IF(N173="sníž. přenesená",J173,0)</f>
        <v>0</v>
      </c>
      <c r="BI173" s="142">
        <f t="shared" ref="BI173:BI198" si="18">IF(N173="nulová",J173,0)</f>
        <v>0</v>
      </c>
      <c r="BJ173" s="13" t="s">
        <v>80</v>
      </c>
      <c r="BK173" s="142">
        <f t="shared" ref="BK173:BK198" si="19">ROUND(I173*H173,2)</f>
        <v>0</v>
      </c>
      <c r="BL173" s="13" t="s">
        <v>125</v>
      </c>
      <c r="BM173" s="141" t="s">
        <v>275</v>
      </c>
    </row>
    <row r="174" spans="2:65" s="1" customFormat="1" ht="16.5" customHeight="1">
      <c r="B174" s="28"/>
      <c r="C174" s="143" t="s">
        <v>198</v>
      </c>
      <c r="D174" s="143" t="s">
        <v>126</v>
      </c>
      <c r="E174" s="144" t="s">
        <v>276</v>
      </c>
      <c r="F174" s="145" t="s">
        <v>277</v>
      </c>
      <c r="G174" s="146" t="s">
        <v>124</v>
      </c>
      <c r="H174" s="147">
        <v>6</v>
      </c>
      <c r="I174" s="148"/>
      <c r="J174" s="149">
        <f t="shared" si="10"/>
        <v>0</v>
      </c>
      <c r="K174" s="150"/>
      <c r="L174" s="151"/>
      <c r="M174" s="152" t="s">
        <v>1</v>
      </c>
      <c r="N174" s="153" t="s">
        <v>38</v>
      </c>
      <c r="P174" s="139">
        <f t="shared" si="11"/>
        <v>0</v>
      </c>
      <c r="Q174" s="139">
        <v>0</v>
      </c>
      <c r="R174" s="139">
        <f t="shared" si="12"/>
        <v>0</v>
      </c>
      <c r="S174" s="139">
        <v>0</v>
      </c>
      <c r="T174" s="140">
        <f t="shared" si="13"/>
        <v>0</v>
      </c>
      <c r="AR174" s="141" t="s">
        <v>129</v>
      </c>
      <c r="AT174" s="141" t="s">
        <v>126</v>
      </c>
      <c r="AU174" s="141" t="s">
        <v>82</v>
      </c>
      <c r="AY174" s="13" t="s">
        <v>118</v>
      </c>
      <c r="BE174" s="142">
        <f t="shared" si="14"/>
        <v>0</v>
      </c>
      <c r="BF174" s="142">
        <f t="shared" si="15"/>
        <v>0</v>
      </c>
      <c r="BG174" s="142">
        <f t="shared" si="16"/>
        <v>0</v>
      </c>
      <c r="BH174" s="142">
        <f t="shared" si="17"/>
        <v>0</v>
      </c>
      <c r="BI174" s="142">
        <f t="shared" si="18"/>
        <v>0</v>
      </c>
      <c r="BJ174" s="13" t="s">
        <v>80</v>
      </c>
      <c r="BK174" s="142">
        <f t="shared" si="19"/>
        <v>0</v>
      </c>
      <c r="BL174" s="13" t="s">
        <v>125</v>
      </c>
      <c r="BM174" s="141" t="s">
        <v>278</v>
      </c>
    </row>
    <row r="175" spans="2:65" s="1" customFormat="1" ht="16.5" customHeight="1">
      <c r="B175" s="28"/>
      <c r="C175" s="129" t="s">
        <v>279</v>
      </c>
      <c r="D175" s="129" t="s">
        <v>121</v>
      </c>
      <c r="E175" s="130" t="s">
        <v>280</v>
      </c>
      <c r="F175" s="131" t="s">
        <v>281</v>
      </c>
      <c r="G175" s="132" t="s">
        <v>124</v>
      </c>
      <c r="H175" s="133">
        <v>12</v>
      </c>
      <c r="I175" s="134"/>
      <c r="J175" s="135">
        <f t="shared" si="10"/>
        <v>0</v>
      </c>
      <c r="K175" s="136"/>
      <c r="L175" s="28"/>
      <c r="M175" s="137" t="s">
        <v>1</v>
      </c>
      <c r="N175" s="138" t="s">
        <v>38</v>
      </c>
      <c r="P175" s="139">
        <f t="shared" si="11"/>
        <v>0</v>
      </c>
      <c r="Q175" s="139">
        <v>0</v>
      </c>
      <c r="R175" s="139">
        <f t="shared" si="12"/>
        <v>0</v>
      </c>
      <c r="S175" s="139">
        <v>0</v>
      </c>
      <c r="T175" s="140">
        <f t="shared" si="13"/>
        <v>0</v>
      </c>
      <c r="AR175" s="141" t="s">
        <v>125</v>
      </c>
      <c r="AT175" s="141" t="s">
        <v>121</v>
      </c>
      <c r="AU175" s="141" t="s">
        <v>82</v>
      </c>
      <c r="AY175" s="13" t="s">
        <v>118</v>
      </c>
      <c r="BE175" s="142">
        <f t="shared" si="14"/>
        <v>0</v>
      </c>
      <c r="BF175" s="142">
        <f t="shared" si="15"/>
        <v>0</v>
      </c>
      <c r="BG175" s="142">
        <f t="shared" si="16"/>
        <v>0</v>
      </c>
      <c r="BH175" s="142">
        <f t="shared" si="17"/>
        <v>0</v>
      </c>
      <c r="BI175" s="142">
        <f t="shared" si="18"/>
        <v>0</v>
      </c>
      <c r="BJ175" s="13" t="s">
        <v>80</v>
      </c>
      <c r="BK175" s="142">
        <f t="shared" si="19"/>
        <v>0</v>
      </c>
      <c r="BL175" s="13" t="s">
        <v>125</v>
      </c>
      <c r="BM175" s="141" t="s">
        <v>282</v>
      </c>
    </row>
    <row r="176" spans="2:65" s="1" customFormat="1" ht="16.5" customHeight="1">
      <c r="B176" s="28"/>
      <c r="C176" s="143" t="s">
        <v>201</v>
      </c>
      <c r="D176" s="143" t="s">
        <v>126</v>
      </c>
      <c r="E176" s="144" t="s">
        <v>283</v>
      </c>
      <c r="F176" s="145" t="s">
        <v>284</v>
      </c>
      <c r="G176" s="146" t="s">
        <v>124</v>
      </c>
      <c r="H176" s="147">
        <v>12</v>
      </c>
      <c r="I176" s="148"/>
      <c r="J176" s="149">
        <f t="shared" si="10"/>
        <v>0</v>
      </c>
      <c r="K176" s="150"/>
      <c r="L176" s="151"/>
      <c r="M176" s="152" t="s">
        <v>1</v>
      </c>
      <c r="N176" s="153" t="s">
        <v>38</v>
      </c>
      <c r="P176" s="139">
        <f t="shared" si="11"/>
        <v>0</v>
      </c>
      <c r="Q176" s="139">
        <v>0</v>
      </c>
      <c r="R176" s="139">
        <f t="shared" si="12"/>
        <v>0</v>
      </c>
      <c r="S176" s="139">
        <v>0</v>
      </c>
      <c r="T176" s="140">
        <f t="shared" si="13"/>
        <v>0</v>
      </c>
      <c r="AR176" s="141" t="s">
        <v>129</v>
      </c>
      <c r="AT176" s="141" t="s">
        <v>126</v>
      </c>
      <c r="AU176" s="141" t="s">
        <v>82</v>
      </c>
      <c r="AY176" s="13" t="s">
        <v>118</v>
      </c>
      <c r="BE176" s="142">
        <f t="shared" si="14"/>
        <v>0</v>
      </c>
      <c r="BF176" s="142">
        <f t="shared" si="15"/>
        <v>0</v>
      </c>
      <c r="BG176" s="142">
        <f t="shared" si="16"/>
        <v>0</v>
      </c>
      <c r="BH176" s="142">
        <f t="shared" si="17"/>
        <v>0</v>
      </c>
      <c r="BI176" s="142">
        <f t="shared" si="18"/>
        <v>0</v>
      </c>
      <c r="BJ176" s="13" t="s">
        <v>80</v>
      </c>
      <c r="BK176" s="142">
        <f t="shared" si="19"/>
        <v>0</v>
      </c>
      <c r="BL176" s="13" t="s">
        <v>125</v>
      </c>
      <c r="BM176" s="141" t="s">
        <v>285</v>
      </c>
    </row>
    <row r="177" spans="2:65" s="1" customFormat="1" ht="16.5" customHeight="1">
      <c r="B177" s="28"/>
      <c r="C177" s="129" t="s">
        <v>286</v>
      </c>
      <c r="D177" s="129" t="s">
        <v>121</v>
      </c>
      <c r="E177" s="130" t="s">
        <v>287</v>
      </c>
      <c r="F177" s="131" t="s">
        <v>288</v>
      </c>
      <c r="G177" s="132" t="s">
        <v>124</v>
      </c>
      <c r="H177" s="133">
        <v>4</v>
      </c>
      <c r="I177" s="134"/>
      <c r="J177" s="135">
        <f t="shared" si="10"/>
        <v>0</v>
      </c>
      <c r="K177" s="136"/>
      <c r="L177" s="28"/>
      <c r="M177" s="137" t="s">
        <v>1</v>
      </c>
      <c r="N177" s="138" t="s">
        <v>38</v>
      </c>
      <c r="P177" s="139">
        <f t="shared" si="11"/>
        <v>0</v>
      </c>
      <c r="Q177" s="139">
        <v>0</v>
      </c>
      <c r="R177" s="139">
        <f t="shared" si="12"/>
        <v>0</v>
      </c>
      <c r="S177" s="139">
        <v>0</v>
      </c>
      <c r="T177" s="140">
        <f t="shared" si="13"/>
        <v>0</v>
      </c>
      <c r="AR177" s="141" t="s">
        <v>125</v>
      </c>
      <c r="AT177" s="141" t="s">
        <v>121</v>
      </c>
      <c r="AU177" s="141" t="s">
        <v>82</v>
      </c>
      <c r="AY177" s="13" t="s">
        <v>118</v>
      </c>
      <c r="BE177" s="142">
        <f t="shared" si="14"/>
        <v>0</v>
      </c>
      <c r="BF177" s="142">
        <f t="shared" si="15"/>
        <v>0</v>
      </c>
      <c r="BG177" s="142">
        <f t="shared" si="16"/>
        <v>0</v>
      </c>
      <c r="BH177" s="142">
        <f t="shared" si="17"/>
        <v>0</v>
      </c>
      <c r="BI177" s="142">
        <f t="shared" si="18"/>
        <v>0</v>
      </c>
      <c r="BJ177" s="13" t="s">
        <v>80</v>
      </c>
      <c r="BK177" s="142">
        <f t="shared" si="19"/>
        <v>0</v>
      </c>
      <c r="BL177" s="13" t="s">
        <v>125</v>
      </c>
      <c r="BM177" s="141" t="s">
        <v>289</v>
      </c>
    </row>
    <row r="178" spans="2:65" s="1" customFormat="1" ht="16.5" customHeight="1">
      <c r="B178" s="28"/>
      <c r="C178" s="143" t="s">
        <v>205</v>
      </c>
      <c r="D178" s="143" t="s">
        <v>126</v>
      </c>
      <c r="E178" s="144" t="s">
        <v>290</v>
      </c>
      <c r="F178" s="145" t="s">
        <v>291</v>
      </c>
      <c r="G178" s="146" t="s">
        <v>124</v>
      </c>
      <c r="H178" s="147">
        <v>4</v>
      </c>
      <c r="I178" s="148"/>
      <c r="J178" s="149">
        <f t="shared" si="10"/>
        <v>0</v>
      </c>
      <c r="K178" s="150"/>
      <c r="L178" s="151"/>
      <c r="M178" s="152" t="s">
        <v>1</v>
      </c>
      <c r="N178" s="153" t="s">
        <v>38</v>
      </c>
      <c r="P178" s="139">
        <f t="shared" si="11"/>
        <v>0</v>
      </c>
      <c r="Q178" s="139">
        <v>0</v>
      </c>
      <c r="R178" s="139">
        <f t="shared" si="12"/>
        <v>0</v>
      </c>
      <c r="S178" s="139">
        <v>0</v>
      </c>
      <c r="T178" s="140">
        <f t="shared" si="13"/>
        <v>0</v>
      </c>
      <c r="AR178" s="141" t="s">
        <v>129</v>
      </c>
      <c r="AT178" s="141" t="s">
        <v>126</v>
      </c>
      <c r="AU178" s="141" t="s">
        <v>82</v>
      </c>
      <c r="AY178" s="13" t="s">
        <v>118</v>
      </c>
      <c r="BE178" s="142">
        <f t="shared" si="14"/>
        <v>0</v>
      </c>
      <c r="BF178" s="142">
        <f t="shared" si="15"/>
        <v>0</v>
      </c>
      <c r="BG178" s="142">
        <f t="shared" si="16"/>
        <v>0</v>
      </c>
      <c r="BH178" s="142">
        <f t="shared" si="17"/>
        <v>0</v>
      </c>
      <c r="BI178" s="142">
        <f t="shared" si="18"/>
        <v>0</v>
      </c>
      <c r="BJ178" s="13" t="s">
        <v>80</v>
      </c>
      <c r="BK178" s="142">
        <f t="shared" si="19"/>
        <v>0</v>
      </c>
      <c r="BL178" s="13" t="s">
        <v>125</v>
      </c>
      <c r="BM178" s="141" t="s">
        <v>292</v>
      </c>
    </row>
    <row r="179" spans="2:65" s="1" customFormat="1" ht="16.5" customHeight="1">
      <c r="B179" s="28"/>
      <c r="C179" s="129" t="s">
        <v>293</v>
      </c>
      <c r="D179" s="129" t="s">
        <v>121</v>
      </c>
      <c r="E179" s="130" t="s">
        <v>294</v>
      </c>
      <c r="F179" s="131" t="s">
        <v>295</v>
      </c>
      <c r="G179" s="132" t="s">
        <v>124</v>
      </c>
      <c r="H179" s="133">
        <v>12</v>
      </c>
      <c r="I179" s="134"/>
      <c r="J179" s="135">
        <f t="shared" si="10"/>
        <v>0</v>
      </c>
      <c r="K179" s="136"/>
      <c r="L179" s="28"/>
      <c r="M179" s="137" t="s">
        <v>1</v>
      </c>
      <c r="N179" s="138" t="s">
        <v>38</v>
      </c>
      <c r="P179" s="139">
        <f t="shared" si="11"/>
        <v>0</v>
      </c>
      <c r="Q179" s="139">
        <v>0</v>
      </c>
      <c r="R179" s="139">
        <f t="shared" si="12"/>
        <v>0</v>
      </c>
      <c r="S179" s="139">
        <v>0</v>
      </c>
      <c r="T179" s="140">
        <f t="shared" si="13"/>
        <v>0</v>
      </c>
      <c r="AR179" s="141" t="s">
        <v>125</v>
      </c>
      <c r="AT179" s="141" t="s">
        <v>121</v>
      </c>
      <c r="AU179" s="141" t="s">
        <v>82</v>
      </c>
      <c r="AY179" s="13" t="s">
        <v>118</v>
      </c>
      <c r="BE179" s="142">
        <f t="shared" si="14"/>
        <v>0</v>
      </c>
      <c r="BF179" s="142">
        <f t="shared" si="15"/>
        <v>0</v>
      </c>
      <c r="BG179" s="142">
        <f t="shared" si="16"/>
        <v>0</v>
      </c>
      <c r="BH179" s="142">
        <f t="shared" si="17"/>
        <v>0</v>
      </c>
      <c r="BI179" s="142">
        <f t="shared" si="18"/>
        <v>0</v>
      </c>
      <c r="BJ179" s="13" t="s">
        <v>80</v>
      </c>
      <c r="BK179" s="142">
        <f t="shared" si="19"/>
        <v>0</v>
      </c>
      <c r="BL179" s="13" t="s">
        <v>125</v>
      </c>
      <c r="BM179" s="141" t="s">
        <v>296</v>
      </c>
    </row>
    <row r="180" spans="2:65" s="1" customFormat="1" ht="16.5" customHeight="1">
      <c r="B180" s="28"/>
      <c r="C180" s="143" t="s">
        <v>208</v>
      </c>
      <c r="D180" s="143" t="s">
        <v>126</v>
      </c>
      <c r="E180" s="144" t="s">
        <v>297</v>
      </c>
      <c r="F180" s="145" t="s">
        <v>298</v>
      </c>
      <c r="G180" s="146" t="s">
        <v>124</v>
      </c>
      <c r="H180" s="147">
        <v>12</v>
      </c>
      <c r="I180" s="148"/>
      <c r="J180" s="149">
        <f t="shared" si="10"/>
        <v>0</v>
      </c>
      <c r="K180" s="150"/>
      <c r="L180" s="151"/>
      <c r="M180" s="152" t="s">
        <v>1</v>
      </c>
      <c r="N180" s="153" t="s">
        <v>38</v>
      </c>
      <c r="P180" s="139">
        <f t="shared" si="11"/>
        <v>0</v>
      </c>
      <c r="Q180" s="139">
        <v>0</v>
      </c>
      <c r="R180" s="139">
        <f t="shared" si="12"/>
        <v>0</v>
      </c>
      <c r="S180" s="139">
        <v>0</v>
      </c>
      <c r="T180" s="140">
        <f t="shared" si="13"/>
        <v>0</v>
      </c>
      <c r="AR180" s="141" t="s">
        <v>129</v>
      </c>
      <c r="AT180" s="141" t="s">
        <v>126</v>
      </c>
      <c r="AU180" s="141" t="s">
        <v>82</v>
      </c>
      <c r="AY180" s="13" t="s">
        <v>118</v>
      </c>
      <c r="BE180" s="142">
        <f t="shared" si="14"/>
        <v>0</v>
      </c>
      <c r="BF180" s="142">
        <f t="shared" si="15"/>
        <v>0</v>
      </c>
      <c r="BG180" s="142">
        <f t="shared" si="16"/>
        <v>0</v>
      </c>
      <c r="BH180" s="142">
        <f t="shared" si="17"/>
        <v>0</v>
      </c>
      <c r="BI180" s="142">
        <f t="shared" si="18"/>
        <v>0</v>
      </c>
      <c r="BJ180" s="13" t="s">
        <v>80</v>
      </c>
      <c r="BK180" s="142">
        <f t="shared" si="19"/>
        <v>0</v>
      </c>
      <c r="BL180" s="13" t="s">
        <v>125</v>
      </c>
      <c r="BM180" s="141" t="s">
        <v>299</v>
      </c>
    </row>
    <row r="181" spans="2:65" s="1" customFormat="1" ht="16.5" customHeight="1">
      <c r="B181" s="28"/>
      <c r="C181" s="129" t="s">
        <v>300</v>
      </c>
      <c r="D181" s="129" t="s">
        <v>121</v>
      </c>
      <c r="E181" s="130" t="s">
        <v>301</v>
      </c>
      <c r="F181" s="131" t="s">
        <v>302</v>
      </c>
      <c r="G181" s="132" t="s">
        <v>124</v>
      </c>
      <c r="H181" s="133">
        <v>2</v>
      </c>
      <c r="I181" s="134"/>
      <c r="J181" s="135">
        <f t="shared" si="10"/>
        <v>0</v>
      </c>
      <c r="K181" s="136"/>
      <c r="L181" s="28"/>
      <c r="M181" s="137" t="s">
        <v>1</v>
      </c>
      <c r="N181" s="138" t="s">
        <v>38</v>
      </c>
      <c r="P181" s="139">
        <f t="shared" si="11"/>
        <v>0</v>
      </c>
      <c r="Q181" s="139">
        <v>0</v>
      </c>
      <c r="R181" s="139">
        <f t="shared" si="12"/>
        <v>0</v>
      </c>
      <c r="S181" s="139">
        <v>0</v>
      </c>
      <c r="T181" s="140">
        <f t="shared" si="13"/>
        <v>0</v>
      </c>
      <c r="AR181" s="141" t="s">
        <v>125</v>
      </c>
      <c r="AT181" s="141" t="s">
        <v>121</v>
      </c>
      <c r="AU181" s="141" t="s">
        <v>82</v>
      </c>
      <c r="AY181" s="13" t="s">
        <v>118</v>
      </c>
      <c r="BE181" s="142">
        <f t="shared" si="14"/>
        <v>0</v>
      </c>
      <c r="BF181" s="142">
        <f t="shared" si="15"/>
        <v>0</v>
      </c>
      <c r="BG181" s="142">
        <f t="shared" si="16"/>
        <v>0</v>
      </c>
      <c r="BH181" s="142">
        <f t="shared" si="17"/>
        <v>0</v>
      </c>
      <c r="BI181" s="142">
        <f t="shared" si="18"/>
        <v>0</v>
      </c>
      <c r="BJ181" s="13" t="s">
        <v>80</v>
      </c>
      <c r="BK181" s="142">
        <f t="shared" si="19"/>
        <v>0</v>
      </c>
      <c r="BL181" s="13" t="s">
        <v>125</v>
      </c>
      <c r="BM181" s="141" t="s">
        <v>303</v>
      </c>
    </row>
    <row r="182" spans="2:65" s="1" customFormat="1" ht="16.5" customHeight="1">
      <c r="B182" s="28"/>
      <c r="C182" s="143" t="s">
        <v>212</v>
      </c>
      <c r="D182" s="143" t="s">
        <v>126</v>
      </c>
      <c r="E182" s="144" t="s">
        <v>304</v>
      </c>
      <c r="F182" s="145" t="s">
        <v>305</v>
      </c>
      <c r="G182" s="146" t="s">
        <v>124</v>
      </c>
      <c r="H182" s="147">
        <v>2</v>
      </c>
      <c r="I182" s="148"/>
      <c r="J182" s="149">
        <f t="shared" si="10"/>
        <v>0</v>
      </c>
      <c r="K182" s="150"/>
      <c r="L182" s="151"/>
      <c r="M182" s="152" t="s">
        <v>1</v>
      </c>
      <c r="N182" s="153" t="s">
        <v>38</v>
      </c>
      <c r="P182" s="139">
        <f t="shared" si="11"/>
        <v>0</v>
      </c>
      <c r="Q182" s="139">
        <v>0</v>
      </c>
      <c r="R182" s="139">
        <f t="shared" si="12"/>
        <v>0</v>
      </c>
      <c r="S182" s="139">
        <v>0</v>
      </c>
      <c r="T182" s="140">
        <f t="shared" si="13"/>
        <v>0</v>
      </c>
      <c r="AR182" s="141" t="s">
        <v>129</v>
      </c>
      <c r="AT182" s="141" t="s">
        <v>126</v>
      </c>
      <c r="AU182" s="141" t="s">
        <v>82</v>
      </c>
      <c r="AY182" s="13" t="s">
        <v>118</v>
      </c>
      <c r="BE182" s="142">
        <f t="shared" si="14"/>
        <v>0</v>
      </c>
      <c r="BF182" s="142">
        <f t="shared" si="15"/>
        <v>0</v>
      </c>
      <c r="BG182" s="142">
        <f t="shared" si="16"/>
        <v>0</v>
      </c>
      <c r="BH182" s="142">
        <f t="shared" si="17"/>
        <v>0</v>
      </c>
      <c r="BI182" s="142">
        <f t="shared" si="18"/>
        <v>0</v>
      </c>
      <c r="BJ182" s="13" t="s">
        <v>80</v>
      </c>
      <c r="BK182" s="142">
        <f t="shared" si="19"/>
        <v>0</v>
      </c>
      <c r="BL182" s="13" t="s">
        <v>125</v>
      </c>
      <c r="BM182" s="141" t="s">
        <v>306</v>
      </c>
    </row>
    <row r="183" spans="2:65" s="1" customFormat="1" ht="21.75" customHeight="1">
      <c r="B183" s="28"/>
      <c r="C183" s="129" t="s">
        <v>307</v>
      </c>
      <c r="D183" s="129" t="s">
        <v>121</v>
      </c>
      <c r="E183" s="130" t="s">
        <v>308</v>
      </c>
      <c r="F183" s="131" t="s">
        <v>309</v>
      </c>
      <c r="G183" s="132" t="s">
        <v>124</v>
      </c>
      <c r="H183" s="133">
        <v>1</v>
      </c>
      <c r="I183" s="134"/>
      <c r="J183" s="135">
        <f t="shared" si="10"/>
        <v>0</v>
      </c>
      <c r="K183" s="136"/>
      <c r="L183" s="28"/>
      <c r="M183" s="137" t="s">
        <v>1</v>
      </c>
      <c r="N183" s="138" t="s">
        <v>38</v>
      </c>
      <c r="P183" s="139">
        <f t="shared" si="11"/>
        <v>0</v>
      </c>
      <c r="Q183" s="139">
        <v>0</v>
      </c>
      <c r="R183" s="139">
        <f t="shared" si="12"/>
        <v>0</v>
      </c>
      <c r="S183" s="139">
        <v>0</v>
      </c>
      <c r="T183" s="140">
        <f t="shared" si="13"/>
        <v>0</v>
      </c>
      <c r="AR183" s="141" t="s">
        <v>125</v>
      </c>
      <c r="AT183" s="141" t="s">
        <v>121</v>
      </c>
      <c r="AU183" s="141" t="s">
        <v>82</v>
      </c>
      <c r="AY183" s="13" t="s">
        <v>118</v>
      </c>
      <c r="BE183" s="142">
        <f t="shared" si="14"/>
        <v>0</v>
      </c>
      <c r="BF183" s="142">
        <f t="shared" si="15"/>
        <v>0</v>
      </c>
      <c r="BG183" s="142">
        <f t="shared" si="16"/>
        <v>0</v>
      </c>
      <c r="BH183" s="142">
        <f t="shared" si="17"/>
        <v>0</v>
      </c>
      <c r="BI183" s="142">
        <f t="shared" si="18"/>
        <v>0</v>
      </c>
      <c r="BJ183" s="13" t="s">
        <v>80</v>
      </c>
      <c r="BK183" s="142">
        <f t="shared" si="19"/>
        <v>0</v>
      </c>
      <c r="BL183" s="13" t="s">
        <v>125</v>
      </c>
      <c r="BM183" s="141" t="s">
        <v>310</v>
      </c>
    </row>
    <row r="184" spans="2:65" s="1" customFormat="1" ht="16.5" customHeight="1">
      <c r="B184" s="28"/>
      <c r="C184" s="143" t="s">
        <v>215</v>
      </c>
      <c r="D184" s="143" t="s">
        <v>126</v>
      </c>
      <c r="E184" s="144" t="s">
        <v>311</v>
      </c>
      <c r="F184" s="145" t="s">
        <v>312</v>
      </c>
      <c r="G184" s="146" t="s">
        <v>124</v>
      </c>
      <c r="H184" s="147">
        <v>1</v>
      </c>
      <c r="I184" s="148"/>
      <c r="J184" s="149">
        <f t="shared" si="10"/>
        <v>0</v>
      </c>
      <c r="K184" s="150"/>
      <c r="L184" s="151"/>
      <c r="M184" s="152" t="s">
        <v>1</v>
      </c>
      <c r="N184" s="153" t="s">
        <v>38</v>
      </c>
      <c r="P184" s="139">
        <f t="shared" si="11"/>
        <v>0</v>
      </c>
      <c r="Q184" s="139">
        <v>0</v>
      </c>
      <c r="R184" s="139">
        <f t="shared" si="12"/>
        <v>0</v>
      </c>
      <c r="S184" s="139">
        <v>0</v>
      </c>
      <c r="T184" s="140">
        <f t="shared" si="13"/>
        <v>0</v>
      </c>
      <c r="AR184" s="141" t="s">
        <v>129</v>
      </c>
      <c r="AT184" s="141" t="s">
        <v>126</v>
      </c>
      <c r="AU184" s="141" t="s">
        <v>82</v>
      </c>
      <c r="AY184" s="13" t="s">
        <v>118</v>
      </c>
      <c r="BE184" s="142">
        <f t="shared" si="14"/>
        <v>0</v>
      </c>
      <c r="BF184" s="142">
        <f t="shared" si="15"/>
        <v>0</v>
      </c>
      <c r="BG184" s="142">
        <f t="shared" si="16"/>
        <v>0</v>
      </c>
      <c r="BH184" s="142">
        <f t="shared" si="17"/>
        <v>0</v>
      </c>
      <c r="BI184" s="142">
        <f t="shared" si="18"/>
        <v>0</v>
      </c>
      <c r="BJ184" s="13" t="s">
        <v>80</v>
      </c>
      <c r="BK184" s="142">
        <f t="shared" si="19"/>
        <v>0</v>
      </c>
      <c r="BL184" s="13" t="s">
        <v>125</v>
      </c>
      <c r="BM184" s="141" t="s">
        <v>313</v>
      </c>
    </row>
    <row r="185" spans="2:65" s="1" customFormat="1" ht="16.5" customHeight="1">
      <c r="B185" s="28"/>
      <c r="C185" s="129" t="s">
        <v>314</v>
      </c>
      <c r="D185" s="129" t="s">
        <v>121</v>
      </c>
      <c r="E185" s="130" t="s">
        <v>315</v>
      </c>
      <c r="F185" s="131" t="s">
        <v>316</v>
      </c>
      <c r="G185" s="132" t="s">
        <v>124</v>
      </c>
      <c r="H185" s="133">
        <v>6</v>
      </c>
      <c r="I185" s="134"/>
      <c r="J185" s="135">
        <f t="shared" si="10"/>
        <v>0</v>
      </c>
      <c r="K185" s="136"/>
      <c r="L185" s="28"/>
      <c r="M185" s="137" t="s">
        <v>1</v>
      </c>
      <c r="N185" s="138" t="s">
        <v>38</v>
      </c>
      <c r="P185" s="139">
        <f t="shared" si="11"/>
        <v>0</v>
      </c>
      <c r="Q185" s="139">
        <v>0</v>
      </c>
      <c r="R185" s="139">
        <f t="shared" si="12"/>
        <v>0</v>
      </c>
      <c r="S185" s="139">
        <v>0</v>
      </c>
      <c r="T185" s="140">
        <f t="shared" si="13"/>
        <v>0</v>
      </c>
      <c r="AR185" s="141" t="s">
        <v>125</v>
      </c>
      <c r="AT185" s="141" t="s">
        <v>121</v>
      </c>
      <c r="AU185" s="141" t="s">
        <v>82</v>
      </c>
      <c r="AY185" s="13" t="s">
        <v>118</v>
      </c>
      <c r="BE185" s="142">
        <f t="shared" si="14"/>
        <v>0</v>
      </c>
      <c r="BF185" s="142">
        <f t="shared" si="15"/>
        <v>0</v>
      </c>
      <c r="BG185" s="142">
        <f t="shared" si="16"/>
        <v>0</v>
      </c>
      <c r="BH185" s="142">
        <f t="shared" si="17"/>
        <v>0</v>
      </c>
      <c r="BI185" s="142">
        <f t="shared" si="18"/>
        <v>0</v>
      </c>
      <c r="BJ185" s="13" t="s">
        <v>80</v>
      </c>
      <c r="BK185" s="142">
        <f t="shared" si="19"/>
        <v>0</v>
      </c>
      <c r="BL185" s="13" t="s">
        <v>125</v>
      </c>
      <c r="BM185" s="141" t="s">
        <v>317</v>
      </c>
    </row>
    <row r="186" spans="2:65" s="1" customFormat="1" ht="16.5" customHeight="1">
      <c r="B186" s="28"/>
      <c r="C186" s="129" t="s">
        <v>217</v>
      </c>
      <c r="D186" s="129" t="s">
        <v>121</v>
      </c>
      <c r="E186" s="130" t="s">
        <v>318</v>
      </c>
      <c r="F186" s="131" t="s">
        <v>319</v>
      </c>
      <c r="G186" s="132" t="s">
        <v>124</v>
      </c>
      <c r="H186" s="133">
        <v>200</v>
      </c>
      <c r="I186" s="134"/>
      <c r="J186" s="135">
        <f t="shared" si="10"/>
        <v>0</v>
      </c>
      <c r="K186" s="136"/>
      <c r="L186" s="28"/>
      <c r="M186" s="137" t="s">
        <v>1</v>
      </c>
      <c r="N186" s="138" t="s">
        <v>38</v>
      </c>
      <c r="P186" s="139">
        <f t="shared" si="11"/>
        <v>0</v>
      </c>
      <c r="Q186" s="139">
        <v>0</v>
      </c>
      <c r="R186" s="139">
        <f t="shared" si="12"/>
        <v>0</v>
      </c>
      <c r="S186" s="139">
        <v>0</v>
      </c>
      <c r="T186" s="140">
        <f t="shared" si="13"/>
        <v>0</v>
      </c>
      <c r="AR186" s="141" t="s">
        <v>125</v>
      </c>
      <c r="AT186" s="141" t="s">
        <v>121</v>
      </c>
      <c r="AU186" s="141" t="s">
        <v>82</v>
      </c>
      <c r="AY186" s="13" t="s">
        <v>118</v>
      </c>
      <c r="BE186" s="142">
        <f t="shared" si="14"/>
        <v>0</v>
      </c>
      <c r="BF186" s="142">
        <f t="shared" si="15"/>
        <v>0</v>
      </c>
      <c r="BG186" s="142">
        <f t="shared" si="16"/>
        <v>0</v>
      </c>
      <c r="BH186" s="142">
        <f t="shared" si="17"/>
        <v>0</v>
      </c>
      <c r="BI186" s="142">
        <f t="shared" si="18"/>
        <v>0</v>
      </c>
      <c r="BJ186" s="13" t="s">
        <v>80</v>
      </c>
      <c r="BK186" s="142">
        <f t="shared" si="19"/>
        <v>0</v>
      </c>
      <c r="BL186" s="13" t="s">
        <v>125</v>
      </c>
      <c r="BM186" s="141" t="s">
        <v>320</v>
      </c>
    </row>
    <row r="187" spans="2:65" s="1" customFormat="1" ht="16.5" customHeight="1">
      <c r="B187" s="28"/>
      <c r="C187" s="143" t="s">
        <v>321</v>
      </c>
      <c r="D187" s="143" t="s">
        <v>126</v>
      </c>
      <c r="E187" s="144" t="s">
        <v>322</v>
      </c>
      <c r="F187" s="145" t="s">
        <v>323</v>
      </c>
      <c r="G187" s="146" t="s">
        <v>124</v>
      </c>
      <c r="H187" s="147">
        <v>200</v>
      </c>
      <c r="I187" s="148"/>
      <c r="J187" s="149">
        <f t="shared" si="10"/>
        <v>0</v>
      </c>
      <c r="K187" s="150"/>
      <c r="L187" s="151"/>
      <c r="M187" s="152" t="s">
        <v>1</v>
      </c>
      <c r="N187" s="153" t="s">
        <v>38</v>
      </c>
      <c r="P187" s="139">
        <f t="shared" si="11"/>
        <v>0</v>
      </c>
      <c r="Q187" s="139">
        <v>0</v>
      </c>
      <c r="R187" s="139">
        <f t="shared" si="12"/>
        <v>0</v>
      </c>
      <c r="S187" s="139">
        <v>0</v>
      </c>
      <c r="T187" s="140">
        <f t="shared" si="13"/>
        <v>0</v>
      </c>
      <c r="AR187" s="141" t="s">
        <v>129</v>
      </c>
      <c r="AT187" s="141" t="s">
        <v>126</v>
      </c>
      <c r="AU187" s="141" t="s">
        <v>82</v>
      </c>
      <c r="AY187" s="13" t="s">
        <v>118</v>
      </c>
      <c r="BE187" s="142">
        <f t="shared" si="14"/>
        <v>0</v>
      </c>
      <c r="BF187" s="142">
        <f t="shared" si="15"/>
        <v>0</v>
      </c>
      <c r="BG187" s="142">
        <f t="shared" si="16"/>
        <v>0</v>
      </c>
      <c r="BH187" s="142">
        <f t="shared" si="17"/>
        <v>0</v>
      </c>
      <c r="BI187" s="142">
        <f t="shared" si="18"/>
        <v>0</v>
      </c>
      <c r="BJ187" s="13" t="s">
        <v>80</v>
      </c>
      <c r="BK187" s="142">
        <f t="shared" si="19"/>
        <v>0</v>
      </c>
      <c r="BL187" s="13" t="s">
        <v>125</v>
      </c>
      <c r="BM187" s="141" t="s">
        <v>324</v>
      </c>
    </row>
    <row r="188" spans="2:65" s="1" customFormat="1" ht="16.5" customHeight="1">
      <c r="B188" s="28"/>
      <c r="C188" s="129" t="s">
        <v>220</v>
      </c>
      <c r="D188" s="129" t="s">
        <v>121</v>
      </c>
      <c r="E188" s="130" t="s">
        <v>325</v>
      </c>
      <c r="F188" s="131" t="s">
        <v>326</v>
      </c>
      <c r="G188" s="132" t="s">
        <v>124</v>
      </c>
      <c r="H188" s="133">
        <v>1</v>
      </c>
      <c r="I188" s="134"/>
      <c r="J188" s="135">
        <f t="shared" si="10"/>
        <v>0</v>
      </c>
      <c r="K188" s="136"/>
      <c r="L188" s="28"/>
      <c r="M188" s="137" t="s">
        <v>1</v>
      </c>
      <c r="N188" s="138" t="s">
        <v>38</v>
      </c>
      <c r="P188" s="139">
        <f t="shared" si="11"/>
        <v>0</v>
      </c>
      <c r="Q188" s="139">
        <v>0</v>
      </c>
      <c r="R188" s="139">
        <f t="shared" si="12"/>
        <v>0</v>
      </c>
      <c r="S188" s="139">
        <v>0</v>
      </c>
      <c r="T188" s="140">
        <f t="shared" si="13"/>
        <v>0</v>
      </c>
      <c r="AR188" s="141" t="s">
        <v>125</v>
      </c>
      <c r="AT188" s="141" t="s">
        <v>121</v>
      </c>
      <c r="AU188" s="141" t="s">
        <v>82</v>
      </c>
      <c r="AY188" s="13" t="s">
        <v>118</v>
      </c>
      <c r="BE188" s="142">
        <f t="shared" si="14"/>
        <v>0</v>
      </c>
      <c r="BF188" s="142">
        <f t="shared" si="15"/>
        <v>0</v>
      </c>
      <c r="BG188" s="142">
        <f t="shared" si="16"/>
        <v>0</v>
      </c>
      <c r="BH188" s="142">
        <f t="shared" si="17"/>
        <v>0</v>
      </c>
      <c r="BI188" s="142">
        <f t="shared" si="18"/>
        <v>0</v>
      </c>
      <c r="BJ188" s="13" t="s">
        <v>80</v>
      </c>
      <c r="BK188" s="142">
        <f t="shared" si="19"/>
        <v>0</v>
      </c>
      <c r="BL188" s="13" t="s">
        <v>125</v>
      </c>
      <c r="BM188" s="141" t="s">
        <v>327</v>
      </c>
    </row>
    <row r="189" spans="2:65" s="1" customFormat="1" ht="16.5" customHeight="1">
      <c r="B189" s="28"/>
      <c r="C189" s="143" t="s">
        <v>328</v>
      </c>
      <c r="D189" s="143" t="s">
        <v>126</v>
      </c>
      <c r="E189" s="144" t="s">
        <v>329</v>
      </c>
      <c r="F189" s="145" t="s">
        <v>330</v>
      </c>
      <c r="G189" s="146" t="s">
        <v>1</v>
      </c>
      <c r="H189" s="147">
        <v>1</v>
      </c>
      <c r="I189" s="148"/>
      <c r="J189" s="149">
        <f t="shared" si="10"/>
        <v>0</v>
      </c>
      <c r="K189" s="150"/>
      <c r="L189" s="151"/>
      <c r="M189" s="152" t="s">
        <v>1</v>
      </c>
      <c r="N189" s="153" t="s">
        <v>38</v>
      </c>
      <c r="P189" s="139">
        <f t="shared" si="11"/>
        <v>0</v>
      </c>
      <c r="Q189" s="139">
        <v>0</v>
      </c>
      <c r="R189" s="139">
        <f t="shared" si="12"/>
        <v>0</v>
      </c>
      <c r="S189" s="139">
        <v>0</v>
      </c>
      <c r="T189" s="140">
        <f t="shared" si="13"/>
        <v>0</v>
      </c>
      <c r="AR189" s="141" t="s">
        <v>129</v>
      </c>
      <c r="AT189" s="141" t="s">
        <v>126</v>
      </c>
      <c r="AU189" s="141" t="s">
        <v>82</v>
      </c>
      <c r="AY189" s="13" t="s">
        <v>118</v>
      </c>
      <c r="BE189" s="142">
        <f t="shared" si="14"/>
        <v>0</v>
      </c>
      <c r="BF189" s="142">
        <f t="shared" si="15"/>
        <v>0</v>
      </c>
      <c r="BG189" s="142">
        <f t="shared" si="16"/>
        <v>0</v>
      </c>
      <c r="BH189" s="142">
        <f t="shared" si="17"/>
        <v>0</v>
      </c>
      <c r="BI189" s="142">
        <f t="shared" si="18"/>
        <v>0</v>
      </c>
      <c r="BJ189" s="13" t="s">
        <v>80</v>
      </c>
      <c r="BK189" s="142">
        <f t="shared" si="19"/>
        <v>0</v>
      </c>
      <c r="BL189" s="13" t="s">
        <v>125</v>
      </c>
      <c r="BM189" s="141" t="s">
        <v>331</v>
      </c>
    </row>
    <row r="190" spans="2:65" s="1" customFormat="1" ht="24.2" customHeight="1">
      <c r="B190" s="28"/>
      <c r="C190" s="129" t="s">
        <v>224</v>
      </c>
      <c r="D190" s="129" t="s">
        <v>121</v>
      </c>
      <c r="E190" s="130" t="s">
        <v>332</v>
      </c>
      <c r="F190" s="131" t="s">
        <v>333</v>
      </c>
      <c r="G190" s="132" t="s">
        <v>334</v>
      </c>
      <c r="H190" s="133">
        <v>16</v>
      </c>
      <c r="I190" s="134"/>
      <c r="J190" s="135">
        <f t="shared" si="10"/>
        <v>0</v>
      </c>
      <c r="K190" s="136"/>
      <c r="L190" s="28"/>
      <c r="M190" s="137" t="s">
        <v>1</v>
      </c>
      <c r="N190" s="138" t="s">
        <v>38</v>
      </c>
      <c r="P190" s="139">
        <f t="shared" si="11"/>
        <v>0</v>
      </c>
      <c r="Q190" s="139">
        <v>0</v>
      </c>
      <c r="R190" s="139">
        <f t="shared" si="12"/>
        <v>0</v>
      </c>
      <c r="S190" s="139">
        <v>0</v>
      </c>
      <c r="T190" s="140">
        <f t="shared" si="13"/>
        <v>0</v>
      </c>
      <c r="AR190" s="141" t="s">
        <v>125</v>
      </c>
      <c r="AT190" s="141" t="s">
        <v>121</v>
      </c>
      <c r="AU190" s="141" t="s">
        <v>82</v>
      </c>
      <c r="AY190" s="13" t="s">
        <v>118</v>
      </c>
      <c r="BE190" s="142">
        <f t="shared" si="14"/>
        <v>0</v>
      </c>
      <c r="BF190" s="142">
        <f t="shared" si="15"/>
        <v>0</v>
      </c>
      <c r="BG190" s="142">
        <f t="shared" si="16"/>
        <v>0</v>
      </c>
      <c r="BH190" s="142">
        <f t="shared" si="17"/>
        <v>0</v>
      </c>
      <c r="BI190" s="142">
        <f t="shared" si="18"/>
        <v>0</v>
      </c>
      <c r="BJ190" s="13" t="s">
        <v>80</v>
      </c>
      <c r="BK190" s="142">
        <f t="shared" si="19"/>
        <v>0</v>
      </c>
      <c r="BL190" s="13" t="s">
        <v>125</v>
      </c>
      <c r="BM190" s="141" t="s">
        <v>335</v>
      </c>
    </row>
    <row r="191" spans="2:65" s="1" customFormat="1" ht="16.5" customHeight="1">
      <c r="B191" s="28"/>
      <c r="C191" s="143" t="s">
        <v>336</v>
      </c>
      <c r="D191" s="143" t="s">
        <v>126</v>
      </c>
      <c r="E191" s="144" t="s">
        <v>332</v>
      </c>
      <c r="F191" s="145" t="s">
        <v>337</v>
      </c>
      <c r="G191" s="146" t="s">
        <v>124</v>
      </c>
      <c r="H191" s="147">
        <v>1</v>
      </c>
      <c r="I191" s="148"/>
      <c r="J191" s="149">
        <f t="shared" si="10"/>
        <v>0</v>
      </c>
      <c r="K191" s="150"/>
      <c r="L191" s="151"/>
      <c r="M191" s="152" t="s">
        <v>1</v>
      </c>
      <c r="N191" s="153" t="s">
        <v>38</v>
      </c>
      <c r="P191" s="139">
        <f t="shared" si="11"/>
        <v>0</v>
      </c>
      <c r="Q191" s="139">
        <v>0</v>
      </c>
      <c r="R191" s="139">
        <f t="shared" si="12"/>
        <v>0</v>
      </c>
      <c r="S191" s="139">
        <v>0</v>
      </c>
      <c r="T191" s="140">
        <f t="shared" si="13"/>
        <v>0</v>
      </c>
      <c r="AR191" s="141" t="s">
        <v>129</v>
      </c>
      <c r="AT191" s="141" t="s">
        <v>126</v>
      </c>
      <c r="AU191" s="141" t="s">
        <v>82</v>
      </c>
      <c r="AY191" s="13" t="s">
        <v>118</v>
      </c>
      <c r="BE191" s="142">
        <f t="shared" si="14"/>
        <v>0</v>
      </c>
      <c r="BF191" s="142">
        <f t="shared" si="15"/>
        <v>0</v>
      </c>
      <c r="BG191" s="142">
        <f t="shared" si="16"/>
        <v>0</v>
      </c>
      <c r="BH191" s="142">
        <f t="shared" si="17"/>
        <v>0</v>
      </c>
      <c r="BI191" s="142">
        <f t="shared" si="18"/>
        <v>0</v>
      </c>
      <c r="BJ191" s="13" t="s">
        <v>80</v>
      </c>
      <c r="BK191" s="142">
        <f t="shared" si="19"/>
        <v>0</v>
      </c>
      <c r="BL191" s="13" t="s">
        <v>125</v>
      </c>
      <c r="BM191" s="141" t="s">
        <v>338</v>
      </c>
    </row>
    <row r="192" spans="2:65" s="1" customFormat="1" ht="16.5" customHeight="1">
      <c r="B192" s="28"/>
      <c r="C192" s="129" t="s">
        <v>227</v>
      </c>
      <c r="D192" s="129" t="s">
        <v>121</v>
      </c>
      <c r="E192" s="130" t="s">
        <v>339</v>
      </c>
      <c r="F192" s="131" t="s">
        <v>340</v>
      </c>
      <c r="G192" s="132" t="s">
        <v>124</v>
      </c>
      <c r="H192" s="133">
        <v>1</v>
      </c>
      <c r="I192" s="134"/>
      <c r="J192" s="135">
        <f t="shared" si="10"/>
        <v>0</v>
      </c>
      <c r="K192" s="136"/>
      <c r="L192" s="28"/>
      <c r="M192" s="137" t="s">
        <v>1</v>
      </c>
      <c r="N192" s="138" t="s">
        <v>38</v>
      </c>
      <c r="P192" s="139">
        <f t="shared" si="11"/>
        <v>0</v>
      </c>
      <c r="Q192" s="139">
        <v>0</v>
      </c>
      <c r="R192" s="139">
        <f t="shared" si="12"/>
        <v>0</v>
      </c>
      <c r="S192" s="139">
        <v>0</v>
      </c>
      <c r="T192" s="140">
        <f t="shared" si="13"/>
        <v>0</v>
      </c>
      <c r="AR192" s="141" t="s">
        <v>125</v>
      </c>
      <c r="AT192" s="141" t="s">
        <v>121</v>
      </c>
      <c r="AU192" s="141" t="s">
        <v>82</v>
      </c>
      <c r="AY192" s="13" t="s">
        <v>118</v>
      </c>
      <c r="BE192" s="142">
        <f t="shared" si="14"/>
        <v>0</v>
      </c>
      <c r="BF192" s="142">
        <f t="shared" si="15"/>
        <v>0</v>
      </c>
      <c r="BG192" s="142">
        <f t="shared" si="16"/>
        <v>0</v>
      </c>
      <c r="BH192" s="142">
        <f t="shared" si="17"/>
        <v>0</v>
      </c>
      <c r="BI192" s="142">
        <f t="shared" si="18"/>
        <v>0</v>
      </c>
      <c r="BJ192" s="13" t="s">
        <v>80</v>
      </c>
      <c r="BK192" s="142">
        <f t="shared" si="19"/>
        <v>0</v>
      </c>
      <c r="BL192" s="13" t="s">
        <v>125</v>
      </c>
      <c r="BM192" s="141" t="s">
        <v>341</v>
      </c>
    </row>
    <row r="193" spans="2:65" s="1" customFormat="1" ht="16.5" customHeight="1">
      <c r="B193" s="28"/>
      <c r="C193" s="129" t="s">
        <v>342</v>
      </c>
      <c r="D193" s="129" t="s">
        <v>121</v>
      </c>
      <c r="E193" s="130" t="s">
        <v>343</v>
      </c>
      <c r="F193" s="131" t="s">
        <v>344</v>
      </c>
      <c r="G193" s="132" t="s">
        <v>124</v>
      </c>
      <c r="H193" s="133">
        <v>1</v>
      </c>
      <c r="I193" s="134"/>
      <c r="J193" s="135">
        <f t="shared" si="10"/>
        <v>0</v>
      </c>
      <c r="K193" s="136"/>
      <c r="L193" s="28"/>
      <c r="M193" s="137" t="s">
        <v>1</v>
      </c>
      <c r="N193" s="138" t="s">
        <v>38</v>
      </c>
      <c r="P193" s="139">
        <f t="shared" si="11"/>
        <v>0</v>
      </c>
      <c r="Q193" s="139">
        <v>0</v>
      </c>
      <c r="R193" s="139">
        <f t="shared" si="12"/>
        <v>0</v>
      </c>
      <c r="S193" s="139">
        <v>0</v>
      </c>
      <c r="T193" s="140">
        <f t="shared" si="13"/>
        <v>0</v>
      </c>
      <c r="AR193" s="141" t="s">
        <v>125</v>
      </c>
      <c r="AT193" s="141" t="s">
        <v>121</v>
      </c>
      <c r="AU193" s="141" t="s">
        <v>82</v>
      </c>
      <c r="AY193" s="13" t="s">
        <v>118</v>
      </c>
      <c r="BE193" s="142">
        <f t="shared" si="14"/>
        <v>0</v>
      </c>
      <c r="BF193" s="142">
        <f t="shared" si="15"/>
        <v>0</v>
      </c>
      <c r="BG193" s="142">
        <f t="shared" si="16"/>
        <v>0</v>
      </c>
      <c r="BH193" s="142">
        <f t="shared" si="17"/>
        <v>0</v>
      </c>
      <c r="BI193" s="142">
        <f t="shared" si="18"/>
        <v>0</v>
      </c>
      <c r="BJ193" s="13" t="s">
        <v>80</v>
      </c>
      <c r="BK193" s="142">
        <f t="shared" si="19"/>
        <v>0</v>
      </c>
      <c r="BL193" s="13" t="s">
        <v>125</v>
      </c>
      <c r="BM193" s="141" t="s">
        <v>345</v>
      </c>
    </row>
    <row r="194" spans="2:65" s="1" customFormat="1" ht="16.5" customHeight="1">
      <c r="B194" s="28"/>
      <c r="C194" s="129" t="s">
        <v>231</v>
      </c>
      <c r="D194" s="129" t="s">
        <v>121</v>
      </c>
      <c r="E194" s="130" t="s">
        <v>346</v>
      </c>
      <c r="F194" s="131" t="s">
        <v>347</v>
      </c>
      <c r="G194" s="132" t="s">
        <v>124</v>
      </c>
      <c r="H194" s="133">
        <v>1</v>
      </c>
      <c r="I194" s="134"/>
      <c r="J194" s="135">
        <f t="shared" si="10"/>
        <v>0</v>
      </c>
      <c r="K194" s="136"/>
      <c r="L194" s="28"/>
      <c r="M194" s="137" t="s">
        <v>1</v>
      </c>
      <c r="N194" s="138" t="s">
        <v>38</v>
      </c>
      <c r="P194" s="139">
        <f t="shared" si="11"/>
        <v>0</v>
      </c>
      <c r="Q194" s="139">
        <v>0</v>
      </c>
      <c r="R194" s="139">
        <f t="shared" si="12"/>
        <v>0</v>
      </c>
      <c r="S194" s="139">
        <v>0</v>
      </c>
      <c r="T194" s="140">
        <f t="shared" si="13"/>
        <v>0</v>
      </c>
      <c r="AR194" s="141" t="s">
        <v>125</v>
      </c>
      <c r="AT194" s="141" t="s">
        <v>121</v>
      </c>
      <c r="AU194" s="141" t="s">
        <v>82</v>
      </c>
      <c r="AY194" s="13" t="s">
        <v>118</v>
      </c>
      <c r="BE194" s="142">
        <f t="shared" si="14"/>
        <v>0</v>
      </c>
      <c r="BF194" s="142">
        <f t="shared" si="15"/>
        <v>0</v>
      </c>
      <c r="BG194" s="142">
        <f t="shared" si="16"/>
        <v>0</v>
      </c>
      <c r="BH194" s="142">
        <f t="shared" si="17"/>
        <v>0</v>
      </c>
      <c r="BI194" s="142">
        <f t="shared" si="18"/>
        <v>0</v>
      </c>
      <c r="BJ194" s="13" t="s">
        <v>80</v>
      </c>
      <c r="BK194" s="142">
        <f t="shared" si="19"/>
        <v>0</v>
      </c>
      <c r="BL194" s="13" t="s">
        <v>125</v>
      </c>
      <c r="BM194" s="141" t="s">
        <v>348</v>
      </c>
    </row>
    <row r="195" spans="2:65" s="1" customFormat="1" ht="24.2" customHeight="1">
      <c r="B195" s="28"/>
      <c r="C195" s="143" t="s">
        <v>349</v>
      </c>
      <c r="D195" s="143" t="s">
        <v>126</v>
      </c>
      <c r="E195" s="144" t="s">
        <v>350</v>
      </c>
      <c r="F195" s="145" t="s">
        <v>351</v>
      </c>
      <c r="G195" s="146" t="s">
        <v>124</v>
      </c>
      <c r="H195" s="147">
        <v>1</v>
      </c>
      <c r="I195" s="148"/>
      <c r="J195" s="149">
        <f t="shared" si="10"/>
        <v>0</v>
      </c>
      <c r="K195" s="150"/>
      <c r="L195" s="151"/>
      <c r="M195" s="152" t="s">
        <v>1</v>
      </c>
      <c r="N195" s="153" t="s">
        <v>38</v>
      </c>
      <c r="P195" s="139">
        <f t="shared" si="11"/>
        <v>0</v>
      </c>
      <c r="Q195" s="139">
        <v>0</v>
      </c>
      <c r="R195" s="139">
        <f t="shared" si="12"/>
        <v>0</v>
      </c>
      <c r="S195" s="139">
        <v>0</v>
      </c>
      <c r="T195" s="140">
        <f t="shared" si="13"/>
        <v>0</v>
      </c>
      <c r="AR195" s="141" t="s">
        <v>129</v>
      </c>
      <c r="AT195" s="141" t="s">
        <v>126</v>
      </c>
      <c r="AU195" s="141" t="s">
        <v>82</v>
      </c>
      <c r="AY195" s="13" t="s">
        <v>118</v>
      </c>
      <c r="BE195" s="142">
        <f t="shared" si="14"/>
        <v>0</v>
      </c>
      <c r="BF195" s="142">
        <f t="shared" si="15"/>
        <v>0</v>
      </c>
      <c r="BG195" s="142">
        <f t="shared" si="16"/>
        <v>0</v>
      </c>
      <c r="BH195" s="142">
        <f t="shared" si="17"/>
        <v>0</v>
      </c>
      <c r="BI195" s="142">
        <f t="shared" si="18"/>
        <v>0</v>
      </c>
      <c r="BJ195" s="13" t="s">
        <v>80</v>
      </c>
      <c r="BK195" s="142">
        <f t="shared" si="19"/>
        <v>0</v>
      </c>
      <c r="BL195" s="13" t="s">
        <v>125</v>
      </c>
      <c r="BM195" s="141" t="s">
        <v>352</v>
      </c>
    </row>
    <row r="196" spans="2:65" s="1" customFormat="1" ht="24.2" customHeight="1">
      <c r="B196" s="28"/>
      <c r="C196" s="143" t="s">
        <v>234</v>
      </c>
      <c r="D196" s="143" t="s">
        <v>126</v>
      </c>
      <c r="E196" s="144" t="s">
        <v>353</v>
      </c>
      <c r="F196" s="145" t="s">
        <v>354</v>
      </c>
      <c r="G196" s="146" t="s">
        <v>124</v>
      </c>
      <c r="H196" s="147">
        <v>1</v>
      </c>
      <c r="I196" s="148"/>
      <c r="J196" s="149">
        <f t="shared" si="10"/>
        <v>0</v>
      </c>
      <c r="K196" s="150"/>
      <c r="L196" s="151"/>
      <c r="M196" s="152" t="s">
        <v>1</v>
      </c>
      <c r="N196" s="153" t="s">
        <v>38</v>
      </c>
      <c r="P196" s="139">
        <f t="shared" si="11"/>
        <v>0</v>
      </c>
      <c r="Q196" s="139">
        <v>0</v>
      </c>
      <c r="R196" s="139">
        <f t="shared" si="12"/>
        <v>0</v>
      </c>
      <c r="S196" s="139">
        <v>0</v>
      </c>
      <c r="T196" s="140">
        <f t="shared" si="13"/>
        <v>0</v>
      </c>
      <c r="AR196" s="141" t="s">
        <v>129</v>
      </c>
      <c r="AT196" s="141" t="s">
        <v>126</v>
      </c>
      <c r="AU196" s="141" t="s">
        <v>82</v>
      </c>
      <c r="AY196" s="13" t="s">
        <v>118</v>
      </c>
      <c r="BE196" s="142">
        <f t="shared" si="14"/>
        <v>0</v>
      </c>
      <c r="BF196" s="142">
        <f t="shared" si="15"/>
        <v>0</v>
      </c>
      <c r="BG196" s="142">
        <f t="shared" si="16"/>
        <v>0</v>
      </c>
      <c r="BH196" s="142">
        <f t="shared" si="17"/>
        <v>0</v>
      </c>
      <c r="BI196" s="142">
        <f t="shared" si="18"/>
        <v>0</v>
      </c>
      <c r="BJ196" s="13" t="s">
        <v>80</v>
      </c>
      <c r="BK196" s="142">
        <f t="shared" si="19"/>
        <v>0</v>
      </c>
      <c r="BL196" s="13" t="s">
        <v>125</v>
      </c>
      <c r="BM196" s="141" t="s">
        <v>355</v>
      </c>
    </row>
    <row r="197" spans="2:65" s="1" customFormat="1" ht="16.5" customHeight="1">
      <c r="B197" s="28"/>
      <c r="C197" s="143" t="s">
        <v>356</v>
      </c>
      <c r="D197" s="143" t="s">
        <v>126</v>
      </c>
      <c r="E197" s="144" t="s">
        <v>357</v>
      </c>
      <c r="F197" s="145" t="s">
        <v>358</v>
      </c>
      <c r="G197" s="146" t="s">
        <v>124</v>
      </c>
      <c r="H197" s="147">
        <v>1</v>
      </c>
      <c r="I197" s="148"/>
      <c r="J197" s="149">
        <f t="shared" si="10"/>
        <v>0</v>
      </c>
      <c r="K197" s="150"/>
      <c r="L197" s="151"/>
      <c r="M197" s="152" t="s">
        <v>1</v>
      </c>
      <c r="N197" s="153" t="s">
        <v>38</v>
      </c>
      <c r="P197" s="139">
        <f t="shared" si="11"/>
        <v>0</v>
      </c>
      <c r="Q197" s="139">
        <v>0</v>
      </c>
      <c r="R197" s="139">
        <f t="shared" si="12"/>
        <v>0</v>
      </c>
      <c r="S197" s="139">
        <v>0</v>
      </c>
      <c r="T197" s="140">
        <f t="shared" si="13"/>
        <v>0</v>
      </c>
      <c r="AR197" s="141" t="s">
        <v>129</v>
      </c>
      <c r="AT197" s="141" t="s">
        <v>126</v>
      </c>
      <c r="AU197" s="141" t="s">
        <v>82</v>
      </c>
      <c r="AY197" s="13" t="s">
        <v>118</v>
      </c>
      <c r="BE197" s="142">
        <f t="shared" si="14"/>
        <v>0</v>
      </c>
      <c r="BF197" s="142">
        <f t="shared" si="15"/>
        <v>0</v>
      </c>
      <c r="BG197" s="142">
        <f t="shared" si="16"/>
        <v>0</v>
      </c>
      <c r="BH197" s="142">
        <f t="shared" si="17"/>
        <v>0</v>
      </c>
      <c r="BI197" s="142">
        <f t="shared" si="18"/>
        <v>0</v>
      </c>
      <c r="BJ197" s="13" t="s">
        <v>80</v>
      </c>
      <c r="BK197" s="142">
        <f t="shared" si="19"/>
        <v>0</v>
      </c>
      <c r="BL197" s="13" t="s">
        <v>125</v>
      </c>
      <c r="BM197" s="141" t="s">
        <v>359</v>
      </c>
    </row>
    <row r="198" spans="2:65" s="1" customFormat="1" ht="16.5" customHeight="1">
      <c r="B198" s="28"/>
      <c r="C198" s="129" t="s">
        <v>238</v>
      </c>
      <c r="D198" s="129" t="s">
        <v>121</v>
      </c>
      <c r="E198" s="130" t="s">
        <v>360</v>
      </c>
      <c r="F198" s="131" t="s">
        <v>361</v>
      </c>
      <c r="G198" s="132" t="s">
        <v>334</v>
      </c>
      <c r="H198" s="133">
        <v>16</v>
      </c>
      <c r="I198" s="134"/>
      <c r="J198" s="135">
        <f t="shared" si="10"/>
        <v>0</v>
      </c>
      <c r="K198" s="136"/>
      <c r="L198" s="28"/>
      <c r="M198" s="137" t="s">
        <v>1</v>
      </c>
      <c r="N198" s="138" t="s">
        <v>38</v>
      </c>
      <c r="P198" s="139">
        <f t="shared" si="11"/>
        <v>0</v>
      </c>
      <c r="Q198" s="139">
        <v>0</v>
      </c>
      <c r="R198" s="139">
        <f t="shared" si="12"/>
        <v>0</v>
      </c>
      <c r="S198" s="139">
        <v>0</v>
      </c>
      <c r="T198" s="140">
        <f t="shared" si="13"/>
        <v>0</v>
      </c>
      <c r="AR198" s="141" t="s">
        <v>125</v>
      </c>
      <c r="AT198" s="141" t="s">
        <v>121</v>
      </c>
      <c r="AU198" s="141" t="s">
        <v>82</v>
      </c>
      <c r="AY198" s="13" t="s">
        <v>118</v>
      </c>
      <c r="BE198" s="142">
        <f t="shared" si="14"/>
        <v>0</v>
      </c>
      <c r="BF198" s="142">
        <f t="shared" si="15"/>
        <v>0</v>
      </c>
      <c r="BG198" s="142">
        <f t="shared" si="16"/>
        <v>0</v>
      </c>
      <c r="BH198" s="142">
        <f t="shared" si="17"/>
        <v>0</v>
      </c>
      <c r="BI198" s="142">
        <f t="shared" si="18"/>
        <v>0</v>
      </c>
      <c r="BJ198" s="13" t="s">
        <v>80</v>
      </c>
      <c r="BK198" s="142">
        <f t="shared" si="19"/>
        <v>0</v>
      </c>
      <c r="BL198" s="13" t="s">
        <v>125</v>
      </c>
      <c r="BM198" s="141" t="s">
        <v>362</v>
      </c>
    </row>
    <row r="199" spans="2:65" s="11" customFormat="1" ht="22.9" customHeight="1">
      <c r="B199" s="117"/>
      <c r="D199" s="118" t="s">
        <v>72</v>
      </c>
      <c r="E199" s="127" t="s">
        <v>363</v>
      </c>
      <c r="F199" s="127" t="s">
        <v>364</v>
      </c>
      <c r="I199" s="120"/>
      <c r="J199" s="128">
        <f>BK199</f>
        <v>0</v>
      </c>
      <c r="L199" s="117"/>
      <c r="M199" s="122"/>
      <c r="P199" s="123">
        <f>SUM(P200:P220)</f>
        <v>0</v>
      </c>
      <c r="R199" s="123">
        <f>SUM(R200:R220)</f>
        <v>0</v>
      </c>
      <c r="T199" s="124">
        <f>SUM(T200:T220)</f>
        <v>0</v>
      </c>
      <c r="AR199" s="118" t="s">
        <v>80</v>
      </c>
      <c r="AT199" s="125" t="s">
        <v>72</v>
      </c>
      <c r="AU199" s="125" t="s">
        <v>80</v>
      </c>
      <c r="AY199" s="118" t="s">
        <v>118</v>
      </c>
      <c r="BK199" s="126">
        <f>SUM(BK200:BK220)</f>
        <v>0</v>
      </c>
    </row>
    <row r="200" spans="2:65" s="1" customFormat="1" ht="16.5" customHeight="1">
      <c r="B200" s="28"/>
      <c r="C200" s="129" t="s">
        <v>365</v>
      </c>
      <c r="D200" s="129" t="s">
        <v>121</v>
      </c>
      <c r="E200" s="130" t="s">
        <v>366</v>
      </c>
      <c r="F200" s="131" t="s">
        <v>367</v>
      </c>
      <c r="G200" s="132" t="s">
        <v>124</v>
      </c>
      <c r="H200" s="133">
        <v>1</v>
      </c>
      <c r="I200" s="134"/>
      <c r="J200" s="135">
        <f t="shared" ref="J200:J220" si="20">ROUND(I200*H200,2)</f>
        <v>0</v>
      </c>
      <c r="K200" s="136"/>
      <c r="L200" s="28"/>
      <c r="M200" s="137" t="s">
        <v>1</v>
      </c>
      <c r="N200" s="138" t="s">
        <v>38</v>
      </c>
      <c r="P200" s="139">
        <f t="shared" ref="P200:P220" si="21">O200*H200</f>
        <v>0</v>
      </c>
      <c r="Q200" s="139">
        <v>0</v>
      </c>
      <c r="R200" s="139">
        <f t="shared" ref="R200:R220" si="22">Q200*H200</f>
        <v>0</v>
      </c>
      <c r="S200" s="139">
        <v>0</v>
      </c>
      <c r="T200" s="140">
        <f t="shared" ref="T200:T220" si="23">S200*H200</f>
        <v>0</v>
      </c>
      <c r="AR200" s="141" t="s">
        <v>125</v>
      </c>
      <c r="AT200" s="141" t="s">
        <v>121</v>
      </c>
      <c r="AU200" s="141" t="s">
        <v>82</v>
      </c>
      <c r="AY200" s="13" t="s">
        <v>118</v>
      </c>
      <c r="BE200" s="142">
        <f t="shared" ref="BE200:BE220" si="24">IF(N200="základní",J200,0)</f>
        <v>0</v>
      </c>
      <c r="BF200" s="142">
        <f t="shared" ref="BF200:BF220" si="25">IF(N200="snížená",J200,0)</f>
        <v>0</v>
      </c>
      <c r="BG200" s="142">
        <f t="shared" ref="BG200:BG220" si="26">IF(N200="zákl. přenesená",J200,0)</f>
        <v>0</v>
      </c>
      <c r="BH200" s="142">
        <f t="shared" ref="BH200:BH220" si="27">IF(N200="sníž. přenesená",J200,0)</f>
        <v>0</v>
      </c>
      <c r="BI200" s="142">
        <f t="shared" ref="BI200:BI220" si="28">IF(N200="nulová",J200,0)</f>
        <v>0</v>
      </c>
      <c r="BJ200" s="13" t="s">
        <v>80</v>
      </c>
      <c r="BK200" s="142">
        <f t="shared" ref="BK200:BK220" si="29">ROUND(I200*H200,2)</f>
        <v>0</v>
      </c>
      <c r="BL200" s="13" t="s">
        <v>125</v>
      </c>
      <c r="BM200" s="141" t="s">
        <v>368</v>
      </c>
    </row>
    <row r="201" spans="2:65" s="1" customFormat="1" ht="24.2" customHeight="1">
      <c r="B201" s="28"/>
      <c r="C201" s="143" t="s">
        <v>241</v>
      </c>
      <c r="D201" s="143" t="s">
        <v>126</v>
      </c>
      <c r="E201" s="144" t="s">
        <v>369</v>
      </c>
      <c r="F201" s="145" t="s">
        <v>370</v>
      </c>
      <c r="G201" s="146" t="s">
        <v>124</v>
      </c>
      <c r="H201" s="147">
        <v>1</v>
      </c>
      <c r="I201" s="148"/>
      <c r="J201" s="149">
        <f t="shared" si="20"/>
        <v>0</v>
      </c>
      <c r="K201" s="150"/>
      <c r="L201" s="151"/>
      <c r="M201" s="152" t="s">
        <v>1</v>
      </c>
      <c r="N201" s="153" t="s">
        <v>38</v>
      </c>
      <c r="P201" s="139">
        <f t="shared" si="21"/>
        <v>0</v>
      </c>
      <c r="Q201" s="139">
        <v>0</v>
      </c>
      <c r="R201" s="139">
        <f t="shared" si="22"/>
        <v>0</v>
      </c>
      <c r="S201" s="139">
        <v>0</v>
      </c>
      <c r="T201" s="140">
        <f t="shared" si="23"/>
        <v>0</v>
      </c>
      <c r="AR201" s="141" t="s">
        <v>129</v>
      </c>
      <c r="AT201" s="141" t="s">
        <v>126</v>
      </c>
      <c r="AU201" s="141" t="s">
        <v>82</v>
      </c>
      <c r="AY201" s="13" t="s">
        <v>118</v>
      </c>
      <c r="BE201" s="142">
        <f t="shared" si="24"/>
        <v>0</v>
      </c>
      <c r="BF201" s="142">
        <f t="shared" si="25"/>
        <v>0</v>
      </c>
      <c r="BG201" s="142">
        <f t="shared" si="26"/>
        <v>0</v>
      </c>
      <c r="BH201" s="142">
        <f t="shared" si="27"/>
        <v>0</v>
      </c>
      <c r="BI201" s="142">
        <f t="shared" si="28"/>
        <v>0</v>
      </c>
      <c r="BJ201" s="13" t="s">
        <v>80</v>
      </c>
      <c r="BK201" s="142">
        <f t="shared" si="29"/>
        <v>0</v>
      </c>
      <c r="BL201" s="13" t="s">
        <v>125</v>
      </c>
      <c r="BM201" s="141" t="s">
        <v>371</v>
      </c>
    </row>
    <row r="202" spans="2:65" s="1" customFormat="1" ht="16.5" customHeight="1">
      <c r="B202" s="28"/>
      <c r="C202" s="143" t="s">
        <v>372</v>
      </c>
      <c r="D202" s="143" t="s">
        <v>126</v>
      </c>
      <c r="E202" s="144" t="s">
        <v>373</v>
      </c>
      <c r="F202" s="145" t="s">
        <v>374</v>
      </c>
      <c r="G202" s="146" t="s">
        <v>124</v>
      </c>
      <c r="H202" s="147">
        <v>2</v>
      </c>
      <c r="I202" s="148"/>
      <c r="J202" s="149">
        <f t="shared" si="20"/>
        <v>0</v>
      </c>
      <c r="K202" s="150"/>
      <c r="L202" s="151"/>
      <c r="M202" s="152" t="s">
        <v>1</v>
      </c>
      <c r="N202" s="153" t="s">
        <v>38</v>
      </c>
      <c r="P202" s="139">
        <f t="shared" si="21"/>
        <v>0</v>
      </c>
      <c r="Q202" s="139">
        <v>0</v>
      </c>
      <c r="R202" s="139">
        <f t="shared" si="22"/>
        <v>0</v>
      </c>
      <c r="S202" s="139">
        <v>0</v>
      </c>
      <c r="T202" s="140">
        <f t="shared" si="23"/>
        <v>0</v>
      </c>
      <c r="AR202" s="141" t="s">
        <v>129</v>
      </c>
      <c r="AT202" s="141" t="s">
        <v>126</v>
      </c>
      <c r="AU202" s="141" t="s">
        <v>82</v>
      </c>
      <c r="AY202" s="13" t="s">
        <v>118</v>
      </c>
      <c r="BE202" s="142">
        <f t="shared" si="24"/>
        <v>0</v>
      </c>
      <c r="BF202" s="142">
        <f t="shared" si="25"/>
        <v>0</v>
      </c>
      <c r="BG202" s="142">
        <f t="shared" si="26"/>
        <v>0</v>
      </c>
      <c r="BH202" s="142">
        <f t="shared" si="27"/>
        <v>0</v>
      </c>
      <c r="BI202" s="142">
        <f t="shared" si="28"/>
        <v>0</v>
      </c>
      <c r="BJ202" s="13" t="s">
        <v>80</v>
      </c>
      <c r="BK202" s="142">
        <f t="shared" si="29"/>
        <v>0</v>
      </c>
      <c r="BL202" s="13" t="s">
        <v>125</v>
      </c>
      <c r="BM202" s="141" t="s">
        <v>375</v>
      </c>
    </row>
    <row r="203" spans="2:65" s="1" customFormat="1" ht="16.5" customHeight="1">
      <c r="B203" s="28"/>
      <c r="C203" s="129" t="s">
        <v>245</v>
      </c>
      <c r="D203" s="129" t="s">
        <v>121</v>
      </c>
      <c r="E203" s="130" t="s">
        <v>376</v>
      </c>
      <c r="F203" s="131" t="s">
        <v>377</v>
      </c>
      <c r="G203" s="132" t="s">
        <v>124</v>
      </c>
      <c r="H203" s="133">
        <v>1</v>
      </c>
      <c r="I203" s="134"/>
      <c r="J203" s="135">
        <f t="shared" si="20"/>
        <v>0</v>
      </c>
      <c r="K203" s="136"/>
      <c r="L203" s="28"/>
      <c r="M203" s="137" t="s">
        <v>1</v>
      </c>
      <c r="N203" s="138" t="s">
        <v>38</v>
      </c>
      <c r="P203" s="139">
        <f t="shared" si="21"/>
        <v>0</v>
      </c>
      <c r="Q203" s="139">
        <v>0</v>
      </c>
      <c r="R203" s="139">
        <f t="shared" si="22"/>
        <v>0</v>
      </c>
      <c r="S203" s="139">
        <v>0</v>
      </c>
      <c r="T203" s="140">
        <f t="shared" si="23"/>
        <v>0</v>
      </c>
      <c r="AR203" s="141" t="s">
        <v>125</v>
      </c>
      <c r="AT203" s="141" t="s">
        <v>121</v>
      </c>
      <c r="AU203" s="141" t="s">
        <v>82</v>
      </c>
      <c r="AY203" s="13" t="s">
        <v>118</v>
      </c>
      <c r="BE203" s="142">
        <f t="shared" si="24"/>
        <v>0</v>
      </c>
      <c r="BF203" s="142">
        <f t="shared" si="25"/>
        <v>0</v>
      </c>
      <c r="BG203" s="142">
        <f t="shared" si="26"/>
        <v>0</v>
      </c>
      <c r="BH203" s="142">
        <f t="shared" si="27"/>
        <v>0</v>
      </c>
      <c r="BI203" s="142">
        <f t="shared" si="28"/>
        <v>0</v>
      </c>
      <c r="BJ203" s="13" t="s">
        <v>80</v>
      </c>
      <c r="BK203" s="142">
        <f t="shared" si="29"/>
        <v>0</v>
      </c>
      <c r="BL203" s="13" t="s">
        <v>125</v>
      </c>
      <c r="BM203" s="141" t="s">
        <v>378</v>
      </c>
    </row>
    <row r="204" spans="2:65" s="1" customFormat="1" ht="16.5" customHeight="1">
      <c r="B204" s="28"/>
      <c r="C204" s="143" t="s">
        <v>379</v>
      </c>
      <c r="D204" s="143" t="s">
        <v>126</v>
      </c>
      <c r="E204" s="144" t="s">
        <v>380</v>
      </c>
      <c r="F204" s="145" t="s">
        <v>381</v>
      </c>
      <c r="G204" s="146" t="s">
        <v>1</v>
      </c>
      <c r="H204" s="147">
        <v>1</v>
      </c>
      <c r="I204" s="148"/>
      <c r="J204" s="149">
        <f t="shared" si="20"/>
        <v>0</v>
      </c>
      <c r="K204" s="150"/>
      <c r="L204" s="151"/>
      <c r="M204" s="152" t="s">
        <v>1</v>
      </c>
      <c r="N204" s="153" t="s">
        <v>38</v>
      </c>
      <c r="P204" s="139">
        <f t="shared" si="21"/>
        <v>0</v>
      </c>
      <c r="Q204" s="139">
        <v>0</v>
      </c>
      <c r="R204" s="139">
        <f t="shared" si="22"/>
        <v>0</v>
      </c>
      <c r="S204" s="139">
        <v>0</v>
      </c>
      <c r="T204" s="140">
        <f t="shared" si="23"/>
        <v>0</v>
      </c>
      <c r="AR204" s="141" t="s">
        <v>129</v>
      </c>
      <c r="AT204" s="141" t="s">
        <v>126</v>
      </c>
      <c r="AU204" s="141" t="s">
        <v>82</v>
      </c>
      <c r="AY204" s="13" t="s">
        <v>118</v>
      </c>
      <c r="BE204" s="142">
        <f t="shared" si="24"/>
        <v>0</v>
      </c>
      <c r="BF204" s="142">
        <f t="shared" si="25"/>
        <v>0</v>
      </c>
      <c r="BG204" s="142">
        <f t="shared" si="26"/>
        <v>0</v>
      </c>
      <c r="BH204" s="142">
        <f t="shared" si="27"/>
        <v>0</v>
      </c>
      <c r="BI204" s="142">
        <f t="shared" si="28"/>
        <v>0</v>
      </c>
      <c r="BJ204" s="13" t="s">
        <v>80</v>
      </c>
      <c r="BK204" s="142">
        <f t="shared" si="29"/>
        <v>0</v>
      </c>
      <c r="BL204" s="13" t="s">
        <v>125</v>
      </c>
      <c r="BM204" s="141" t="s">
        <v>382</v>
      </c>
    </row>
    <row r="205" spans="2:65" s="1" customFormat="1" ht="16.5" customHeight="1">
      <c r="B205" s="28"/>
      <c r="C205" s="143" t="s">
        <v>248</v>
      </c>
      <c r="D205" s="143" t="s">
        <v>126</v>
      </c>
      <c r="E205" s="144" t="s">
        <v>383</v>
      </c>
      <c r="F205" s="145" t="s">
        <v>384</v>
      </c>
      <c r="G205" s="146" t="s">
        <v>124</v>
      </c>
      <c r="H205" s="147">
        <v>1</v>
      </c>
      <c r="I205" s="148"/>
      <c r="J205" s="149">
        <f t="shared" si="20"/>
        <v>0</v>
      </c>
      <c r="K205" s="150"/>
      <c r="L205" s="151"/>
      <c r="M205" s="152" t="s">
        <v>1</v>
      </c>
      <c r="N205" s="153" t="s">
        <v>38</v>
      </c>
      <c r="P205" s="139">
        <f t="shared" si="21"/>
        <v>0</v>
      </c>
      <c r="Q205" s="139">
        <v>0</v>
      </c>
      <c r="R205" s="139">
        <f t="shared" si="22"/>
        <v>0</v>
      </c>
      <c r="S205" s="139">
        <v>0</v>
      </c>
      <c r="T205" s="140">
        <f t="shared" si="23"/>
        <v>0</v>
      </c>
      <c r="AR205" s="141" t="s">
        <v>129</v>
      </c>
      <c r="AT205" s="141" t="s">
        <v>126</v>
      </c>
      <c r="AU205" s="141" t="s">
        <v>82</v>
      </c>
      <c r="AY205" s="13" t="s">
        <v>118</v>
      </c>
      <c r="BE205" s="142">
        <f t="shared" si="24"/>
        <v>0</v>
      </c>
      <c r="BF205" s="142">
        <f t="shared" si="25"/>
        <v>0</v>
      </c>
      <c r="BG205" s="142">
        <f t="shared" si="26"/>
        <v>0</v>
      </c>
      <c r="BH205" s="142">
        <f t="shared" si="27"/>
        <v>0</v>
      </c>
      <c r="BI205" s="142">
        <f t="shared" si="28"/>
        <v>0</v>
      </c>
      <c r="BJ205" s="13" t="s">
        <v>80</v>
      </c>
      <c r="BK205" s="142">
        <f t="shared" si="29"/>
        <v>0</v>
      </c>
      <c r="BL205" s="13" t="s">
        <v>125</v>
      </c>
      <c r="BM205" s="141" t="s">
        <v>385</v>
      </c>
    </row>
    <row r="206" spans="2:65" s="1" customFormat="1" ht="16.5" customHeight="1">
      <c r="B206" s="28"/>
      <c r="C206" s="129" t="s">
        <v>386</v>
      </c>
      <c r="D206" s="129" t="s">
        <v>121</v>
      </c>
      <c r="E206" s="130" t="s">
        <v>387</v>
      </c>
      <c r="F206" s="131" t="s">
        <v>388</v>
      </c>
      <c r="G206" s="132" t="s">
        <v>124</v>
      </c>
      <c r="H206" s="133">
        <v>13</v>
      </c>
      <c r="I206" s="134"/>
      <c r="J206" s="135">
        <f t="shared" si="20"/>
        <v>0</v>
      </c>
      <c r="K206" s="136"/>
      <c r="L206" s="28"/>
      <c r="M206" s="137" t="s">
        <v>1</v>
      </c>
      <c r="N206" s="138" t="s">
        <v>38</v>
      </c>
      <c r="P206" s="139">
        <f t="shared" si="21"/>
        <v>0</v>
      </c>
      <c r="Q206" s="139">
        <v>0</v>
      </c>
      <c r="R206" s="139">
        <f t="shared" si="22"/>
        <v>0</v>
      </c>
      <c r="S206" s="139">
        <v>0</v>
      </c>
      <c r="T206" s="140">
        <f t="shared" si="23"/>
        <v>0</v>
      </c>
      <c r="AR206" s="141" t="s">
        <v>125</v>
      </c>
      <c r="AT206" s="141" t="s">
        <v>121</v>
      </c>
      <c r="AU206" s="141" t="s">
        <v>82</v>
      </c>
      <c r="AY206" s="13" t="s">
        <v>118</v>
      </c>
      <c r="BE206" s="142">
        <f t="shared" si="24"/>
        <v>0</v>
      </c>
      <c r="BF206" s="142">
        <f t="shared" si="25"/>
        <v>0</v>
      </c>
      <c r="BG206" s="142">
        <f t="shared" si="26"/>
        <v>0</v>
      </c>
      <c r="BH206" s="142">
        <f t="shared" si="27"/>
        <v>0</v>
      </c>
      <c r="BI206" s="142">
        <f t="shared" si="28"/>
        <v>0</v>
      </c>
      <c r="BJ206" s="13" t="s">
        <v>80</v>
      </c>
      <c r="BK206" s="142">
        <f t="shared" si="29"/>
        <v>0</v>
      </c>
      <c r="BL206" s="13" t="s">
        <v>125</v>
      </c>
      <c r="BM206" s="141" t="s">
        <v>389</v>
      </c>
    </row>
    <row r="207" spans="2:65" s="1" customFormat="1" ht="16.5" customHeight="1">
      <c r="B207" s="28"/>
      <c r="C207" s="143" t="s">
        <v>252</v>
      </c>
      <c r="D207" s="143" t="s">
        <v>126</v>
      </c>
      <c r="E207" s="144" t="s">
        <v>390</v>
      </c>
      <c r="F207" s="145" t="s">
        <v>391</v>
      </c>
      <c r="G207" s="146" t="s">
        <v>124</v>
      </c>
      <c r="H207" s="147">
        <v>13</v>
      </c>
      <c r="I207" s="148"/>
      <c r="J207" s="149">
        <f t="shared" si="20"/>
        <v>0</v>
      </c>
      <c r="K207" s="150"/>
      <c r="L207" s="151"/>
      <c r="M207" s="152" t="s">
        <v>1</v>
      </c>
      <c r="N207" s="153" t="s">
        <v>38</v>
      </c>
      <c r="P207" s="139">
        <f t="shared" si="21"/>
        <v>0</v>
      </c>
      <c r="Q207" s="139">
        <v>0</v>
      </c>
      <c r="R207" s="139">
        <f t="shared" si="22"/>
        <v>0</v>
      </c>
      <c r="S207" s="139">
        <v>0</v>
      </c>
      <c r="T207" s="140">
        <f t="shared" si="23"/>
        <v>0</v>
      </c>
      <c r="AR207" s="141" t="s">
        <v>129</v>
      </c>
      <c r="AT207" s="141" t="s">
        <v>126</v>
      </c>
      <c r="AU207" s="141" t="s">
        <v>82</v>
      </c>
      <c r="AY207" s="13" t="s">
        <v>118</v>
      </c>
      <c r="BE207" s="142">
        <f t="shared" si="24"/>
        <v>0</v>
      </c>
      <c r="BF207" s="142">
        <f t="shared" si="25"/>
        <v>0</v>
      </c>
      <c r="BG207" s="142">
        <f t="shared" si="26"/>
        <v>0</v>
      </c>
      <c r="BH207" s="142">
        <f t="shared" si="27"/>
        <v>0</v>
      </c>
      <c r="BI207" s="142">
        <f t="shared" si="28"/>
        <v>0</v>
      </c>
      <c r="BJ207" s="13" t="s">
        <v>80</v>
      </c>
      <c r="BK207" s="142">
        <f t="shared" si="29"/>
        <v>0</v>
      </c>
      <c r="BL207" s="13" t="s">
        <v>125</v>
      </c>
      <c r="BM207" s="141" t="s">
        <v>392</v>
      </c>
    </row>
    <row r="208" spans="2:65" s="1" customFormat="1" ht="16.5" customHeight="1">
      <c r="B208" s="28"/>
      <c r="C208" s="129" t="s">
        <v>393</v>
      </c>
      <c r="D208" s="129" t="s">
        <v>121</v>
      </c>
      <c r="E208" s="130" t="s">
        <v>394</v>
      </c>
      <c r="F208" s="131" t="s">
        <v>395</v>
      </c>
      <c r="G208" s="132" t="s">
        <v>124</v>
      </c>
      <c r="H208" s="133">
        <v>3</v>
      </c>
      <c r="I208" s="134"/>
      <c r="J208" s="135">
        <f t="shared" si="20"/>
        <v>0</v>
      </c>
      <c r="K208" s="136"/>
      <c r="L208" s="28"/>
      <c r="M208" s="137" t="s">
        <v>1</v>
      </c>
      <c r="N208" s="138" t="s">
        <v>38</v>
      </c>
      <c r="P208" s="139">
        <f t="shared" si="21"/>
        <v>0</v>
      </c>
      <c r="Q208" s="139">
        <v>0</v>
      </c>
      <c r="R208" s="139">
        <f t="shared" si="22"/>
        <v>0</v>
      </c>
      <c r="S208" s="139">
        <v>0</v>
      </c>
      <c r="T208" s="140">
        <f t="shared" si="23"/>
        <v>0</v>
      </c>
      <c r="AR208" s="141" t="s">
        <v>125</v>
      </c>
      <c r="AT208" s="141" t="s">
        <v>121</v>
      </c>
      <c r="AU208" s="141" t="s">
        <v>82</v>
      </c>
      <c r="AY208" s="13" t="s">
        <v>118</v>
      </c>
      <c r="BE208" s="142">
        <f t="shared" si="24"/>
        <v>0</v>
      </c>
      <c r="BF208" s="142">
        <f t="shared" si="25"/>
        <v>0</v>
      </c>
      <c r="BG208" s="142">
        <f t="shared" si="26"/>
        <v>0</v>
      </c>
      <c r="BH208" s="142">
        <f t="shared" si="27"/>
        <v>0</v>
      </c>
      <c r="BI208" s="142">
        <f t="shared" si="28"/>
        <v>0</v>
      </c>
      <c r="BJ208" s="13" t="s">
        <v>80</v>
      </c>
      <c r="BK208" s="142">
        <f t="shared" si="29"/>
        <v>0</v>
      </c>
      <c r="BL208" s="13" t="s">
        <v>125</v>
      </c>
      <c r="BM208" s="141" t="s">
        <v>396</v>
      </c>
    </row>
    <row r="209" spans="2:65" s="1" customFormat="1" ht="16.5" customHeight="1">
      <c r="B209" s="28"/>
      <c r="C209" s="143" t="s">
        <v>255</v>
      </c>
      <c r="D209" s="143" t="s">
        <v>126</v>
      </c>
      <c r="E209" s="144" t="s">
        <v>397</v>
      </c>
      <c r="F209" s="145" t="s">
        <v>398</v>
      </c>
      <c r="G209" s="146" t="s">
        <v>124</v>
      </c>
      <c r="H209" s="147">
        <v>3</v>
      </c>
      <c r="I209" s="148"/>
      <c r="J209" s="149">
        <f t="shared" si="20"/>
        <v>0</v>
      </c>
      <c r="K209" s="150"/>
      <c r="L209" s="151"/>
      <c r="M209" s="152" t="s">
        <v>1</v>
      </c>
      <c r="N209" s="153" t="s">
        <v>38</v>
      </c>
      <c r="P209" s="139">
        <f t="shared" si="21"/>
        <v>0</v>
      </c>
      <c r="Q209" s="139">
        <v>0</v>
      </c>
      <c r="R209" s="139">
        <f t="shared" si="22"/>
        <v>0</v>
      </c>
      <c r="S209" s="139">
        <v>0</v>
      </c>
      <c r="T209" s="140">
        <f t="shared" si="23"/>
        <v>0</v>
      </c>
      <c r="AR209" s="141" t="s">
        <v>129</v>
      </c>
      <c r="AT209" s="141" t="s">
        <v>126</v>
      </c>
      <c r="AU209" s="141" t="s">
        <v>82</v>
      </c>
      <c r="AY209" s="13" t="s">
        <v>118</v>
      </c>
      <c r="BE209" s="142">
        <f t="shared" si="24"/>
        <v>0</v>
      </c>
      <c r="BF209" s="142">
        <f t="shared" si="25"/>
        <v>0</v>
      </c>
      <c r="BG209" s="142">
        <f t="shared" si="26"/>
        <v>0</v>
      </c>
      <c r="BH209" s="142">
        <f t="shared" si="27"/>
        <v>0</v>
      </c>
      <c r="BI209" s="142">
        <f t="shared" si="28"/>
        <v>0</v>
      </c>
      <c r="BJ209" s="13" t="s">
        <v>80</v>
      </c>
      <c r="BK209" s="142">
        <f t="shared" si="29"/>
        <v>0</v>
      </c>
      <c r="BL209" s="13" t="s">
        <v>125</v>
      </c>
      <c r="BM209" s="141" t="s">
        <v>399</v>
      </c>
    </row>
    <row r="210" spans="2:65" s="1" customFormat="1" ht="16.5" customHeight="1">
      <c r="B210" s="28"/>
      <c r="C210" s="129" t="s">
        <v>400</v>
      </c>
      <c r="D210" s="129" t="s">
        <v>121</v>
      </c>
      <c r="E210" s="130" t="s">
        <v>401</v>
      </c>
      <c r="F210" s="131" t="s">
        <v>402</v>
      </c>
      <c r="G210" s="132" t="s">
        <v>124</v>
      </c>
      <c r="H210" s="133">
        <v>13</v>
      </c>
      <c r="I210" s="134"/>
      <c r="J210" s="135">
        <f t="shared" si="20"/>
        <v>0</v>
      </c>
      <c r="K210" s="136"/>
      <c r="L210" s="28"/>
      <c r="M210" s="137" t="s">
        <v>1</v>
      </c>
      <c r="N210" s="138" t="s">
        <v>38</v>
      </c>
      <c r="P210" s="139">
        <f t="shared" si="21"/>
        <v>0</v>
      </c>
      <c r="Q210" s="139">
        <v>0</v>
      </c>
      <c r="R210" s="139">
        <f t="shared" si="22"/>
        <v>0</v>
      </c>
      <c r="S210" s="139">
        <v>0</v>
      </c>
      <c r="T210" s="140">
        <f t="shared" si="23"/>
        <v>0</v>
      </c>
      <c r="AR210" s="141" t="s">
        <v>125</v>
      </c>
      <c r="AT210" s="141" t="s">
        <v>121</v>
      </c>
      <c r="AU210" s="141" t="s">
        <v>82</v>
      </c>
      <c r="AY210" s="13" t="s">
        <v>118</v>
      </c>
      <c r="BE210" s="142">
        <f t="shared" si="24"/>
        <v>0</v>
      </c>
      <c r="BF210" s="142">
        <f t="shared" si="25"/>
        <v>0</v>
      </c>
      <c r="BG210" s="142">
        <f t="shared" si="26"/>
        <v>0</v>
      </c>
      <c r="BH210" s="142">
        <f t="shared" si="27"/>
        <v>0</v>
      </c>
      <c r="BI210" s="142">
        <f t="shared" si="28"/>
        <v>0</v>
      </c>
      <c r="BJ210" s="13" t="s">
        <v>80</v>
      </c>
      <c r="BK210" s="142">
        <f t="shared" si="29"/>
        <v>0</v>
      </c>
      <c r="BL210" s="13" t="s">
        <v>125</v>
      </c>
      <c r="BM210" s="141" t="s">
        <v>403</v>
      </c>
    </row>
    <row r="211" spans="2:65" s="1" customFormat="1" ht="16.5" customHeight="1">
      <c r="B211" s="28"/>
      <c r="C211" s="143" t="s">
        <v>259</v>
      </c>
      <c r="D211" s="143" t="s">
        <v>126</v>
      </c>
      <c r="E211" s="144" t="s">
        <v>404</v>
      </c>
      <c r="F211" s="145" t="s">
        <v>405</v>
      </c>
      <c r="G211" s="146" t="s">
        <v>124</v>
      </c>
      <c r="H211" s="147">
        <v>13</v>
      </c>
      <c r="I211" s="148"/>
      <c r="J211" s="149">
        <f t="shared" si="20"/>
        <v>0</v>
      </c>
      <c r="K211" s="150"/>
      <c r="L211" s="151"/>
      <c r="M211" s="152" t="s">
        <v>1</v>
      </c>
      <c r="N211" s="153" t="s">
        <v>38</v>
      </c>
      <c r="P211" s="139">
        <f t="shared" si="21"/>
        <v>0</v>
      </c>
      <c r="Q211" s="139">
        <v>0</v>
      </c>
      <c r="R211" s="139">
        <f t="shared" si="22"/>
        <v>0</v>
      </c>
      <c r="S211" s="139">
        <v>0</v>
      </c>
      <c r="T211" s="140">
        <f t="shared" si="23"/>
        <v>0</v>
      </c>
      <c r="AR211" s="141" t="s">
        <v>129</v>
      </c>
      <c r="AT211" s="141" t="s">
        <v>126</v>
      </c>
      <c r="AU211" s="141" t="s">
        <v>82</v>
      </c>
      <c r="AY211" s="13" t="s">
        <v>118</v>
      </c>
      <c r="BE211" s="142">
        <f t="shared" si="24"/>
        <v>0</v>
      </c>
      <c r="BF211" s="142">
        <f t="shared" si="25"/>
        <v>0</v>
      </c>
      <c r="BG211" s="142">
        <f t="shared" si="26"/>
        <v>0</v>
      </c>
      <c r="BH211" s="142">
        <f t="shared" si="27"/>
        <v>0</v>
      </c>
      <c r="BI211" s="142">
        <f t="shared" si="28"/>
        <v>0</v>
      </c>
      <c r="BJ211" s="13" t="s">
        <v>80</v>
      </c>
      <c r="BK211" s="142">
        <f t="shared" si="29"/>
        <v>0</v>
      </c>
      <c r="BL211" s="13" t="s">
        <v>125</v>
      </c>
      <c r="BM211" s="141" t="s">
        <v>406</v>
      </c>
    </row>
    <row r="212" spans="2:65" s="1" customFormat="1" ht="16.5" customHeight="1">
      <c r="B212" s="28"/>
      <c r="C212" s="129" t="s">
        <v>407</v>
      </c>
      <c r="D212" s="129" t="s">
        <v>121</v>
      </c>
      <c r="E212" s="130" t="s">
        <v>401</v>
      </c>
      <c r="F212" s="131" t="s">
        <v>402</v>
      </c>
      <c r="G212" s="132" t="s">
        <v>124</v>
      </c>
      <c r="H212" s="133">
        <v>3</v>
      </c>
      <c r="I212" s="134"/>
      <c r="J212" s="135">
        <f t="shared" si="20"/>
        <v>0</v>
      </c>
      <c r="K212" s="136"/>
      <c r="L212" s="28"/>
      <c r="M212" s="137" t="s">
        <v>1</v>
      </c>
      <c r="N212" s="138" t="s">
        <v>38</v>
      </c>
      <c r="P212" s="139">
        <f t="shared" si="21"/>
        <v>0</v>
      </c>
      <c r="Q212" s="139">
        <v>0</v>
      </c>
      <c r="R212" s="139">
        <f t="shared" si="22"/>
        <v>0</v>
      </c>
      <c r="S212" s="139">
        <v>0</v>
      </c>
      <c r="T212" s="140">
        <f t="shared" si="23"/>
        <v>0</v>
      </c>
      <c r="AR212" s="141" t="s">
        <v>125</v>
      </c>
      <c r="AT212" s="141" t="s">
        <v>121</v>
      </c>
      <c r="AU212" s="141" t="s">
        <v>82</v>
      </c>
      <c r="AY212" s="13" t="s">
        <v>118</v>
      </c>
      <c r="BE212" s="142">
        <f t="shared" si="24"/>
        <v>0</v>
      </c>
      <c r="BF212" s="142">
        <f t="shared" si="25"/>
        <v>0</v>
      </c>
      <c r="BG212" s="142">
        <f t="shared" si="26"/>
        <v>0</v>
      </c>
      <c r="BH212" s="142">
        <f t="shared" si="27"/>
        <v>0</v>
      </c>
      <c r="BI212" s="142">
        <f t="shared" si="28"/>
        <v>0</v>
      </c>
      <c r="BJ212" s="13" t="s">
        <v>80</v>
      </c>
      <c r="BK212" s="142">
        <f t="shared" si="29"/>
        <v>0</v>
      </c>
      <c r="BL212" s="13" t="s">
        <v>125</v>
      </c>
      <c r="BM212" s="141" t="s">
        <v>408</v>
      </c>
    </row>
    <row r="213" spans="2:65" s="1" customFormat="1" ht="16.5" customHeight="1">
      <c r="B213" s="28"/>
      <c r="C213" s="143" t="s">
        <v>262</v>
      </c>
      <c r="D213" s="143" t="s">
        <v>126</v>
      </c>
      <c r="E213" s="144" t="s">
        <v>409</v>
      </c>
      <c r="F213" s="145" t="s">
        <v>410</v>
      </c>
      <c r="G213" s="146" t="s">
        <v>124</v>
      </c>
      <c r="H213" s="147">
        <v>3</v>
      </c>
      <c r="I213" s="148"/>
      <c r="J213" s="149">
        <f t="shared" si="20"/>
        <v>0</v>
      </c>
      <c r="K213" s="150"/>
      <c r="L213" s="151"/>
      <c r="M213" s="152" t="s">
        <v>1</v>
      </c>
      <c r="N213" s="153" t="s">
        <v>38</v>
      </c>
      <c r="P213" s="139">
        <f t="shared" si="21"/>
        <v>0</v>
      </c>
      <c r="Q213" s="139">
        <v>0</v>
      </c>
      <c r="R213" s="139">
        <f t="shared" si="22"/>
        <v>0</v>
      </c>
      <c r="S213" s="139">
        <v>0</v>
      </c>
      <c r="T213" s="140">
        <f t="shared" si="23"/>
        <v>0</v>
      </c>
      <c r="AR213" s="141" t="s">
        <v>129</v>
      </c>
      <c r="AT213" s="141" t="s">
        <v>126</v>
      </c>
      <c r="AU213" s="141" t="s">
        <v>82</v>
      </c>
      <c r="AY213" s="13" t="s">
        <v>118</v>
      </c>
      <c r="BE213" s="142">
        <f t="shared" si="24"/>
        <v>0</v>
      </c>
      <c r="BF213" s="142">
        <f t="shared" si="25"/>
        <v>0</v>
      </c>
      <c r="BG213" s="142">
        <f t="shared" si="26"/>
        <v>0</v>
      </c>
      <c r="BH213" s="142">
        <f t="shared" si="27"/>
        <v>0</v>
      </c>
      <c r="BI213" s="142">
        <f t="shared" si="28"/>
        <v>0</v>
      </c>
      <c r="BJ213" s="13" t="s">
        <v>80</v>
      </c>
      <c r="BK213" s="142">
        <f t="shared" si="29"/>
        <v>0</v>
      </c>
      <c r="BL213" s="13" t="s">
        <v>125</v>
      </c>
      <c r="BM213" s="141" t="s">
        <v>411</v>
      </c>
    </row>
    <row r="214" spans="2:65" s="1" customFormat="1" ht="16.5" customHeight="1">
      <c r="B214" s="28"/>
      <c r="C214" s="129" t="s">
        <v>412</v>
      </c>
      <c r="D214" s="129" t="s">
        <v>121</v>
      </c>
      <c r="E214" s="130" t="s">
        <v>413</v>
      </c>
      <c r="F214" s="131" t="s">
        <v>414</v>
      </c>
      <c r="G214" s="132" t="s">
        <v>124</v>
      </c>
      <c r="H214" s="133">
        <v>3</v>
      </c>
      <c r="I214" s="134"/>
      <c r="J214" s="135">
        <f t="shared" si="20"/>
        <v>0</v>
      </c>
      <c r="K214" s="136"/>
      <c r="L214" s="28"/>
      <c r="M214" s="137" t="s">
        <v>1</v>
      </c>
      <c r="N214" s="138" t="s">
        <v>38</v>
      </c>
      <c r="P214" s="139">
        <f t="shared" si="21"/>
        <v>0</v>
      </c>
      <c r="Q214" s="139">
        <v>0</v>
      </c>
      <c r="R214" s="139">
        <f t="shared" si="22"/>
        <v>0</v>
      </c>
      <c r="S214" s="139">
        <v>0</v>
      </c>
      <c r="T214" s="140">
        <f t="shared" si="23"/>
        <v>0</v>
      </c>
      <c r="AR214" s="141" t="s">
        <v>125</v>
      </c>
      <c r="AT214" s="141" t="s">
        <v>121</v>
      </c>
      <c r="AU214" s="141" t="s">
        <v>82</v>
      </c>
      <c r="AY214" s="13" t="s">
        <v>118</v>
      </c>
      <c r="BE214" s="142">
        <f t="shared" si="24"/>
        <v>0</v>
      </c>
      <c r="BF214" s="142">
        <f t="shared" si="25"/>
        <v>0</v>
      </c>
      <c r="BG214" s="142">
        <f t="shared" si="26"/>
        <v>0</v>
      </c>
      <c r="BH214" s="142">
        <f t="shared" si="27"/>
        <v>0</v>
      </c>
      <c r="BI214" s="142">
        <f t="shared" si="28"/>
        <v>0</v>
      </c>
      <c r="BJ214" s="13" t="s">
        <v>80</v>
      </c>
      <c r="BK214" s="142">
        <f t="shared" si="29"/>
        <v>0</v>
      </c>
      <c r="BL214" s="13" t="s">
        <v>125</v>
      </c>
      <c r="BM214" s="141" t="s">
        <v>415</v>
      </c>
    </row>
    <row r="215" spans="2:65" s="1" customFormat="1" ht="16.5" customHeight="1">
      <c r="B215" s="28"/>
      <c r="C215" s="143" t="s">
        <v>266</v>
      </c>
      <c r="D215" s="143" t="s">
        <v>126</v>
      </c>
      <c r="E215" s="144" t="s">
        <v>416</v>
      </c>
      <c r="F215" s="145" t="s">
        <v>417</v>
      </c>
      <c r="G215" s="146" t="s">
        <v>124</v>
      </c>
      <c r="H215" s="147">
        <v>3</v>
      </c>
      <c r="I215" s="148"/>
      <c r="J215" s="149">
        <f t="shared" si="20"/>
        <v>0</v>
      </c>
      <c r="K215" s="150"/>
      <c r="L215" s="151"/>
      <c r="M215" s="152" t="s">
        <v>1</v>
      </c>
      <c r="N215" s="153" t="s">
        <v>38</v>
      </c>
      <c r="P215" s="139">
        <f t="shared" si="21"/>
        <v>0</v>
      </c>
      <c r="Q215" s="139">
        <v>0</v>
      </c>
      <c r="R215" s="139">
        <f t="shared" si="22"/>
        <v>0</v>
      </c>
      <c r="S215" s="139">
        <v>0</v>
      </c>
      <c r="T215" s="140">
        <f t="shared" si="23"/>
        <v>0</v>
      </c>
      <c r="AR215" s="141" t="s">
        <v>129</v>
      </c>
      <c r="AT215" s="141" t="s">
        <v>126</v>
      </c>
      <c r="AU215" s="141" t="s">
        <v>82</v>
      </c>
      <c r="AY215" s="13" t="s">
        <v>118</v>
      </c>
      <c r="BE215" s="142">
        <f t="shared" si="24"/>
        <v>0</v>
      </c>
      <c r="BF215" s="142">
        <f t="shared" si="25"/>
        <v>0</v>
      </c>
      <c r="BG215" s="142">
        <f t="shared" si="26"/>
        <v>0</v>
      </c>
      <c r="BH215" s="142">
        <f t="shared" si="27"/>
        <v>0</v>
      </c>
      <c r="BI215" s="142">
        <f t="shared" si="28"/>
        <v>0</v>
      </c>
      <c r="BJ215" s="13" t="s">
        <v>80</v>
      </c>
      <c r="BK215" s="142">
        <f t="shared" si="29"/>
        <v>0</v>
      </c>
      <c r="BL215" s="13" t="s">
        <v>125</v>
      </c>
      <c r="BM215" s="141" t="s">
        <v>418</v>
      </c>
    </row>
    <row r="216" spans="2:65" s="1" customFormat="1" ht="16.5" customHeight="1">
      <c r="B216" s="28"/>
      <c r="C216" s="129" t="s">
        <v>419</v>
      </c>
      <c r="D216" s="129" t="s">
        <v>121</v>
      </c>
      <c r="E216" s="130" t="s">
        <v>420</v>
      </c>
      <c r="F216" s="131" t="s">
        <v>421</v>
      </c>
      <c r="G216" s="132" t="s">
        <v>124</v>
      </c>
      <c r="H216" s="133">
        <v>16</v>
      </c>
      <c r="I216" s="134"/>
      <c r="J216" s="135">
        <f t="shared" si="20"/>
        <v>0</v>
      </c>
      <c r="K216" s="136"/>
      <c r="L216" s="28"/>
      <c r="M216" s="137" t="s">
        <v>1</v>
      </c>
      <c r="N216" s="138" t="s">
        <v>38</v>
      </c>
      <c r="P216" s="139">
        <f t="shared" si="21"/>
        <v>0</v>
      </c>
      <c r="Q216" s="139">
        <v>0</v>
      </c>
      <c r="R216" s="139">
        <f t="shared" si="22"/>
        <v>0</v>
      </c>
      <c r="S216" s="139">
        <v>0</v>
      </c>
      <c r="T216" s="140">
        <f t="shared" si="23"/>
        <v>0</v>
      </c>
      <c r="AR216" s="141" t="s">
        <v>125</v>
      </c>
      <c r="AT216" s="141" t="s">
        <v>121</v>
      </c>
      <c r="AU216" s="141" t="s">
        <v>82</v>
      </c>
      <c r="AY216" s="13" t="s">
        <v>118</v>
      </c>
      <c r="BE216" s="142">
        <f t="shared" si="24"/>
        <v>0</v>
      </c>
      <c r="BF216" s="142">
        <f t="shared" si="25"/>
        <v>0</v>
      </c>
      <c r="BG216" s="142">
        <f t="shared" si="26"/>
        <v>0</v>
      </c>
      <c r="BH216" s="142">
        <f t="shared" si="27"/>
        <v>0</v>
      </c>
      <c r="BI216" s="142">
        <f t="shared" si="28"/>
        <v>0</v>
      </c>
      <c r="BJ216" s="13" t="s">
        <v>80</v>
      </c>
      <c r="BK216" s="142">
        <f t="shared" si="29"/>
        <v>0</v>
      </c>
      <c r="BL216" s="13" t="s">
        <v>125</v>
      </c>
      <c r="BM216" s="141" t="s">
        <v>422</v>
      </c>
    </row>
    <row r="217" spans="2:65" s="1" customFormat="1" ht="16.5" customHeight="1">
      <c r="B217" s="28"/>
      <c r="C217" s="143" t="s">
        <v>269</v>
      </c>
      <c r="D217" s="143" t="s">
        <v>126</v>
      </c>
      <c r="E217" s="144" t="s">
        <v>423</v>
      </c>
      <c r="F217" s="145" t="s">
        <v>424</v>
      </c>
      <c r="G217" s="146" t="s">
        <v>124</v>
      </c>
      <c r="H217" s="147">
        <v>16</v>
      </c>
      <c r="I217" s="148"/>
      <c r="J217" s="149">
        <f t="shared" si="20"/>
        <v>0</v>
      </c>
      <c r="K217" s="150"/>
      <c r="L217" s="151"/>
      <c r="M217" s="152" t="s">
        <v>1</v>
      </c>
      <c r="N217" s="153" t="s">
        <v>38</v>
      </c>
      <c r="P217" s="139">
        <f t="shared" si="21"/>
        <v>0</v>
      </c>
      <c r="Q217" s="139">
        <v>0</v>
      </c>
      <c r="R217" s="139">
        <f t="shared" si="22"/>
        <v>0</v>
      </c>
      <c r="S217" s="139">
        <v>0</v>
      </c>
      <c r="T217" s="140">
        <f t="shared" si="23"/>
        <v>0</v>
      </c>
      <c r="AR217" s="141" t="s">
        <v>129</v>
      </c>
      <c r="AT217" s="141" t="s">
        <v>126</v>
      </c>
      <c r="AU217" s="141" t="s">
        <v>82</v>
      </c>
      <c r="AY217" s="13" t="s">
        <v>118</v>
      </c>
      <c r="BE217" s="142">
        <f t="shared" si="24"/>
        <v>0</v>
      </c>
      <c r="BF217" s="142">
        <f t="shared" si="25"/>
        <v>0</v>
      </c>
      <c r="BG217" s="142">
        <f t="shared" si="26"/>
        <v>0</v>
      </c>
      <c r="BH217" s="142">
        <f t="shared" si="27"/>
        <v>0</v>
      </c>
      <c r="BI217" s="142">
        <f t="shared" si="28"/>
        <v>0</v>
      </c>
      <c r="BJ217" s="13" t="s">
        <v>80</v>
      </c>
      <c r="BK217" s="142">
        <f t="shared" si="29"/>
        <v>0</v>
      </c>
      <c r="BL217" s="13" t="s">
        <v>125</v>
      </c>
      <c r="BM217" s="141" t="s">
        <v>425</v>
      </c>
    </row>
    <row r="218" spans="2:65" s="1" customFormat="1" ht="21.75" customHeight="1">
      <c r="B218" s="28"/>
      <c r="C218" s="129" t="s">
        <v>426</v>
      </c>
      <c r="D218" s="129" t="s">
        <v>121</v>
      </c>
      <c r="E218" s="130" t="s">
        <v>427</v>
      </c>
      <c r="F218" s="131" t="s">
        <v>428</v>
      </c>
      <c r="G218" s="132" t="s">
        <v>124</v>
      </c>
      <c r="H218" s="133">
        <v>1</v>
      </c>
      <c r="I218" s="134"/>
      <c r="J218" s="135">
        <f t="shared" si="20"/>
        <v>0</v>
      </c>
      <c r="K218" s="136"/>
      <c r="L218" s="28"/>
      <c r="M218" s="137" t="s">
        <v>1</v>
      </c>
      <c r="N218" s="138" t="s">
        <v>38</v>
      </c>
      <c r="P218" s="139">
        <f t="shared" si="21"/>
        <v>0</v>
      </c>
      <c r="Q218" s="139">
        <v>0</v>
      </c>
      <c r="R218" s="139">
        <f t="shared" si="22"/>
        <v>0</v>
      </c>
      <c r="S218" s="139">
        <v>0</v>
      </c>
      <c r="T218" s="140">
        <f t="shared" si="23"/>
        <v>0</v>
      </c>
      <c r="AR218" s="141" t="s">
        <v>125</v>
      </c>
      <c r="AT218" s="141" t="s">
        <v>121</v>
      </c>
      <c r="AU218" s="141" t="s">
        <v>82</v>
      </c>
      <c r="AY218" s="13" t="s">
        <v>118</v>
      </c>
      <c r="BE218" s="142">
        <f t="shared" si="24"/>
        <v>0</v>
      </c>
      <c r="BF218" s="142">
        <f t="shared" si="25"/>
        <v>0</v>
      </c>
      <c r="BG218" s="142">
        <f t="shared" si="26"/>
        <v>0</v>
      </c>
      <c r="BH218" s="142">
        <f t="shared" si="27"/>
        <v>0</v>
      </c>
      <c r="BI218" s="142">
        <f t="shared" si="28"/>
        <v>0</v>
      </c>
      <c r="BJ218" s="13" t="s">
        <v>80</v>
      </c>
      <c r="BK218" s="142">
        <f t="shared" si="29"/>
        <v>0</v>
      </c>
      <c r="BL218" s="13" t="s">
        <v>125</v>
      </c>
      <c r="BM218" s="141" t="s">
        <v>429</v>
      </c>
    </row>
    <row r="219" spans="2:65" s="1" customFormat="1" ht="16.5" customHeight="1">
      <c r="B219" s="28"/>
      <c r="C219" s="143" t="s">
        <v>275</v>
      </c>
      <c r="D219" s="143" t="s">
        <v>126</v>
      </c>
      <c r="E219" s="144" t="s">
        <v>430</v>
      </c>
      <c r="F219" s="145" t="s">
        <v>431</v>
      </c>
      <c r="G219" s="146" t="s">
        <v>124</v>
      </c>
      <c r="H219" s="147">
        <v>1</v>
      </c>
      <c r="I219" s="148"/>
      <c r="J219" s="149">
        <f t="shared" si="20"/>
        <v>0</v>
      </c>
      <c r="K219" s="150"/>
      <c r="L219" s="151"/>
      <c r="M219" s="152" t="s">
        <v>1</v>
      </c>
      <c r="N219" s="153" t="s">
        <v>38</v>
      </c>
      <c r="P219" s="139">
        <f t="shared" si="21"/>
        <v>0</v>
      </c>
      <c r="Q219" s="139">
        <v>0</v>
      </c>
      <c r="R219" s="139">
        <f t="shared" si="22"/>
        <v>0</v>
      </c>
      <c r="S219" s="139">
        <v>0</v>
      </c>
      <c r="T219" s="140">
        <f t="shared" si="23"/>
        <v>0</v>
      </c>
      <c r="AR219" s="141" t="s">
        <v>129</v>
      </c>
      <c r="AT219" s="141" t="s">
        <v>126</v>
      </c>
      <c r="AU219" s="141" t="s">
        <v>82</v>
      </c>
      <c r="AY219" s="13" t="s">
        <v>118</v>
      </c>
      <c r="BE219" s="142">
        <f t="shared" si="24"/>
        <v>0</v>
      </c>
      <c r="BF219" s="142">
        <f t="shared" si="25"/>
        <v>0</v>
      </c>
      <c r="BG219" s="142">
        <f t="shared" si="26"/>
        <v>0</v>
      </c>
      <c r="BH219" s="142">
        <f t="shared" si="27"/>
        <v>0</v>
      </c>
      <c r="BI219" s="142">
        <f t="shared" si="28"/>
        <v>0</v>
      </c>
      <c r="BJ219" s="13" t="s">
        <v>80</v>
      </c>
      <c r="BK219" s="142">
        <f t="shared" si="29"/>
        <v>0</v>
      </c>
      <c r="BL219" s="13" t="s">
        <v>125</v>
      </c>
      <c r="BM219" s="141" t="s">
        <v>432</v>
      </c>
    </row>
    <row r="220" spans="2:65" s="1" customFormat="1" ht="16.5" customHeight="1">
      <c r="B220" s="28"/>
      <c r="C220" s="129" t="s">
        <v>433</v>
      </c>
      <c r="D220" s="129" t="s">
        <v>121</v>
      </c>
      <c r="E220" s="130" t="s">
        <v>434</v>
      </c>
      <c r="F220" s="131" t="s">
        <v>435</v>
      </c>
      <c r="G220" s="132" t="s">
        <v>124</v>
      </c>
      <c r="H220" s="133">
        <v>16</v>
      </c>
      <c r="I220" s="134"/>
      <c r="J220" s="135">
        <f t="shared" si="20"/>
        <v>0</v>
      </c>
      <c r="K220" s="136"/>
      <c r="L220" s="28"/>
      <c r="M220" s="137" t="s">
        <v>1</v>
      </c>
      <c r="N220" s="138" t="s">
        <v>38</v>
      </c>
      <c r="P220" s="139">
        <f t="shared" si="21"/>
        <v>0</v>
      </c>
      <c r="Q220" s="139">
        <v>0</v>
      </c>
      <c r="R220" s="139">
        <f t="shared" si="22"/>
        <v>0</v>
      </c>
      <c r="S220" s="139">
        <v>0</v>
      </c>
      <c r="T220" s="140">
        <f t="shared" si="23"/>
        <v>0</v>
      </c>
      <c r="AR220" s="141" t="s">
        <v>125</v>
      </c>
      <c r="AT220" s="141" t="s">
        <v>121</v>
      </c>
      <c r="AU220" s="141" t="s">
        <v>82</v>
      </c>
      <c r="AY220" s="13" t="s">
        <v>118</v>
      </c>
      <c r="BE220" s="142">
        <f t="shared" si="24"/>
        <v>0</v>
      </c>
      <c r="BF220" s="142">
        <f t="shared" si="25"/>
        <v>0</v>
      </c>
      <c r="BG220" s="142">
        <f t="shared" si="26"/>
        <v>0</v>
      </c>
      <c r="BH220" s="142">
        <f t="shared" si="27"/>
        <v>0</v>
      </c>
      <c r="BI220" s="142">
        <f t="shared" si="28"/>
        <v>0</v>
      </c>
      <c r="BJ220" s="13" t="s">
        <v>80</v>
      </c>
      <c r="BK220" s="142">
        <f t="shared" si="29"/>
        <v>0</v>
      </c>
      <c r="BL220" s="13" t="s">
        <v>125</v>
      </c>
      <c r="BM220" s="141" t="s">
        <v>436</v>
      </c>
    </row>
    <row r="221" spans="2:65" s="11" customFormat="1" ht="22.9" customHeight="1">
      <c r="B221" s="117"/>
      <c r="D221" s="118" t="s">
        <v>72</v>
      </c>
      <c r="E221" s="127" t="s">
        <v>437</v>
      </c>
      <c r="F221" s="127" t="s">
        <v>438</v>
      </c>
      <c r="I221" s="120"/>
      <c r="J221" s="128">
        <f>BK221</f>
        <v>0</v>
      </c>
      <c r="L221" s="117"/>
      <c r="M221" s="122"/>
      <c r="P221" s="123">
        <f>SUM(P222:P232)</f>
        <v>0</v>
      </c>
      <c r="R221" s="123">
        <f>SUM(R222:R232)</f>
        <v>0</v>
      </c>
      <c r="T221" s="124">
        <f>SUM(T222:T232)</f>
        <v>0</v>
      </c>
      <c r="AR221" s="118" t="s">
        <v>80</v>
      </c>
      <c r="AT221" s="125" t="s">
        <v>72</v>
      </c>
      <c r="AU221" s="125" t="s">
        <v>80</v>
      </c>
      <c r="AY221" s="118" t="s">
        <v>118</v>
      </c>
      <c r="BK221" s="126">
        <f>SUM(BK222:BK232)</f>
        <v>0</v>
      </c>
    </row>
    <row r="222" spans="2:65" s="1" customFormat="1" ht="16.5" customHeight="1">
      <c r="B222" s="28"/>
      <c r="C222" s="129" t="s">
        <v>278</v>
      </c>
      <c r="D222" s="129" t="s">
        <v>121</v>
      </c>
      <c r="E222" s="130" t="s">
        <v>439</v>
      </c>
      <c r="F222" s="131" t="s">
        <v>440</v>
      </c>
      <c r="G222" s="132" t="s">
        <v>124</v>
      </c>
      <c r="H222" s="133">
        <v>9</v>
      </c>
      <c r="I222" s="134"/>
      <c r="J222" s="135">
        <f t="shared" ref="J222:J232" si="30">ROUND(I222*H222,2)</f>
        <v>0</v>
      </c>
      <c r="K222" s="136"/>
      <c r="L222" s="28"/>
      <c r="M222" s="137" t="s">
        <v>1</v>
      </c>
      <c r="N222" s="138" t="s">
        <v>38</v>
      </c>
      <c r="P222" s="139">
        <f t="shared" ref="P222:P232" si="31">O222*H222</f>
        <v>0</v>
      </c>
      <c r="Q222" s="139">
        <v>0</v>
      </c>
      <c r="R222" s="139">
        <f t="shared" ref="R222:R232" si="32">Q222*H222</f>
        <v>0</v>
      </c>
      <c r="S222" s="139">
        <v>0</v>
      </c>
      <c r="T222" s="140">
        <f t="shared" ref="T222:T232" si="33">S222*H222</f>
        <v>0</v>
      </c>
      <c r="AR222" s="141" t="s">
        <v>125</v>
      </c>
      <c r="AT222" s="141" t="s">
        <v>121</v>
      </c>
      <c r="AU222" s="141" t="s">
        <v>82</v>
      </c>
      <c r="AY222" s="13" t="s">
        <v>118</v>
      </c>
      <c r="BE222" s="142">
        <f t="shared" ref="BE222:BE232" si="34">IF(N222="základní",J222,0)</f>
        <v>0</v>
      </c>
      <c r="BF222" s="142">
        <f t="shared" ref="BF222:BF232" si="35">IF(N222="snížená",J222,0)</f>
        <v>0</v>
      </c>
      <c r="BG222" s="142">
        <f t="shared" ref="BG222:BG232" si="36">IF(N222="zákl. přenesená",J222,0)</f>
        <v>0</v>
      </c>
      <c r="BH222" s="142">
        <f t="shared" ref="BH222:BH232" si="37">IF(N222="sníž. přenesená",J222,0)</f>
        <v>0</v>
      </c>
      <c r="BI222" s="142">
        <f t="shared" ref="BI222:BI232" si="38">IF(N222="nulová",J222,0)</f>
        <v>0</v>
      </c>
      <c r="BJ222" s="13" t="s">
        <v>80</v>
      </c>
      <c r="BK222" s="142">
        <f t="shared" ref="BK222:BK232" si="39">ROUND(I222*H222,2)</f>
        <v>0</v>
      </c>
      <c r="BL222" s="13" t="s">
        <v>125</v>
      </c>
      <c r="BM222" s="141" t="s">
        <v>441</v>
      </c>
    </row>
    <row r="223" spans="2:65" s="1" customFormat="1" ht="16.5" customHeight="1">
      <c r="B223" s="28"/>
      <c r="C223" s="143" t="s">
        <v>442</v>
      </c>
      <c r="D223" s="143" t="s">
        <v>126</v>
      </c>
      <c r="E223" s="144" t="s">
        <v>443</v>
      </c>
      <c r="F223" s="145" t="s">
        <v>444</v>
      </c>
      <c r="G223" s="146" t="s">
        <v>124</v>
      </c>
      <c r="H223" s="147">
        <v>9</v>
      </c>
      <c r="I223" s="148"/>
      <c r="J223" s="149">
        <f t="shared" si="30"/>
        <v>0</v>
      </c>
      <c r="K223" s="150"/>
      <c r="L223" s="151"/>
      <c r="M223" s="152" t="s">
        <v>1</v>
      </c>
      <c r="N223" s="153" t="s">
        <v>38</v>
      </c>
      <c r="P223" s="139">
        <f t="shared" si="31"/>
        <v>0</v>
      </c>
      <c r="Q223" s="139">
        <v>0</v>
      </c>
      <c r="R223" s="139">
        <f t="shared" si="32"/>
        <v>0</v>
      </c>
      <c r="S223" s="139">
        <v>0</v>
      </c>
      <c r="T223" s="140">
        <f t="shared" si="33"/>
        <v>0</v>
      </c>
      <c r="AR223" s="141" t="s">
        <v>129</v>
      </c>
      <c r="AT223" s="141" t="s">
        <v>126</v>
      </c>
      <c r="AU223" s="141" t="s">
        <v>82</v>
      </c>
      <c r="AY223" s="13" t="s">
        <v>118</v>
      </c>
      <c r="BE223" s="142">
        <f t="shared" si="34"/>
        <v>0</v>
      </c>
      <c r="BF223" s="142">
        <f t="shared" si="35"/>
        <v>0</v>
      </c>
      <c r="BG223" s="142">
        <f t="shared" si="36"/>
        <v>0</v>
      </c>
      <c r="BH223" s="142">
        <f t="shared" si="37"/>
        <v>0</v>
      </c>
      <c r="BI223" s="142">
        <f t="shared" si="38"/>
        <v>0</v>
      </c>
      <c r="BJ223" s="13" t="s">
        <v>80</v>
      </c>
      <c r="BK223" s="142">
        <f t="shared" si="39"/>
        <v>0</v>
      </c>
      <c r="BL223" s="13" t="s">
        <v>125</v>
      </c>
      <c r="BM223" s="141" t="s">
        <v>445</v>
      </c>
    </row>
    <row r="224" spans="2:65" s="1" customFormat="1" ht="16.5" customHeight="1">
      <c r="B224" s="28"/>
      <c r="C224" s="129" t="s">
        <v>282</v>
      </c>
      <c r="D224" s="129" t="s">
        <v>121</v>
      </c>
      <c r="E224" s="130" t="s">
        <v>446</v>
      </c>
      <c r="F224" s="131" t="s">
        <v>447</v>
      </c>
      <c r="G224" s="132" t="s">
        <v>124</v>
      </c>
      <c r="H224" s="133">
        <v>3</v>
      </c>
      <c r="I224" s="134"/>
      <c r="J224" s="135">
        <f t="shared" si="30"/>
        <v>0</v>
      </c>
      <c r="K224" s="136"/>
      <c r="L224" s="28"/>
      <c r="M224" s="137" t="s">
        <v>1</v>
      </c>
      <c r="N224" s="138" t="s">
        <v>38</v>
      </c>
      <c r="P224" s="139">
        <f t="shared" si="31"/>
        <v>0</v>
      </c>
      <c r="Q224" s="139">
        <v>0</v>
      </c>
      <c r="R224" s="139">
        <f t="shared" si="32"/>
        <v>0</v>
      </c>
      <c r="S224" s="139">
        <v>0</v>
      </c>
      <c r="T224" s="140">
        <f t="shared" si="33"/>
        <v>0</v>
      </c>
      <c r="AR224" s="141" t="s">
        <v>125</v>
      </c>
      <c r="AT224" s="141" t="s">
        <v>121</v>
      </c>
      <c r="AU224" s="141" t="s">
        <v>82</v>
      </c>
      <c r="AY224" s="13" t="s">
        <v>118</v>
      </c>
      <c r="BE224" s="142">
        <f t="shared" si="34"/>
        <v>0</v>
      </c>
      <c r="BF224" s="142">
        <f t="shared" si="35"/>
        <v>0</v>
      </c>
      <c r="BG224" s="142">
        <f t="shared" si="36"/>
        <v>0</v>
      </c>
      <c r="BH224" s="142">
        <f t="shared" si="37"/>
        <v>0</v>
      </c>
      <c r="BI224" s="142">
        <f t="shared" si="38"/>
        <v>0</v>
      </c>
      <c r="BJ224" s="13" t="s">
        <v>80</v>
      </c>
      <c r="BK224" s="142">
        <f t="shared" si="39"/>
        <v>0</v>
      </c>
      <c r="BL224" s="13" t="s">
        <v>125</v>
      </c>
      <c r="BM224" s="141" t="s">
        <v>448</v>
      </c>
    </row>
    <row r="225" spans="2:65" s="1" customFormat="1" ht="16.5" customHeight="1">
      <c r="B225" s="28"/>
      <c r="C225" s="143" t="s">
        <v>449</v>
      </c>
      <c r="D225" s="143" t="s">
        <v>126</v>
      </c>
      <c r="E225" s="144" t="s">
        <v>450</v>
      </c>
      <c r="F225" s="145" t="s">
        <v>451</v>
      </c>
      <c r="G225" s="146" t="s">
        <v>124</v>
      </c>
      <c r="H225" s="147">
        <v>3</v>
      </c>
      <c r="I225" s="148"/>
      <c r="J225" s="149">
        <f t="shared" si="30"/>
        <v>0</v>
      </c>
      <c r="K225" s="150"/>
      <c r="L225" s="151"/>
      <c r="M225" s="152" t="s">
        <v>1</v>
      </c>
      <c r="N225" s="153" t="s">
        <v>38</v>
      </c>
      <c r="P225" s="139">
        <f t="shared" si="31"/>
        <v>0</v>
      </c>
      <c r="Q225" s="139">
        <v>0</v>
      </c>
      <c r="R225" s="139">
        <f t="shared" si="32"/>
        <v>0</v>
      </c>
      <c r="S225" s="139">
        <v>0</v>
      </c>
      <c r="T225" s="140">
        <f t="shared" si="33"/>
        <v>0</v>
      </c>
      <c r="AR225" s="141" t="s">
        <v>129</v>
      </c>
      <c r="AT225" s="141" t="s">
        <v>126</v>
      </c>
      <c r="AU225" s="141" t="s">
        <v>82</v>
      </c>
      <c r="AY225" s="13" t="s">
        <v>118</v>
      </c>
      <c r="BE225" s="142">
        <f t="shared" si="34"/>
        <v>0</v>
      </c>
      <c r="BF225" s="142">
        <f t="shared" si="35"/>
        <v>0</v>
      </c>
      <c r="BG225" s="142">
        <f t="shared" si="36"/>
        <v>0</v>
      </c>
      <c r="BH225" s="142">
        <f t="shared" si="37"/>
        <v>0</v>
      </c>
      <c r="BI225" s="142">
        <f t="shared" si="38"/>
        <v>0</v>
      </c>
      <c r="BJ225" s="13" t="s">
        <v>80</v>
      </c>
      <c r="BK225" s="142">
        <f t="shared" si="39"/>
        <v>0</v>
      </c>
      <c r="BL225" s="13" t="s">
        <v>125</v>
      </c>
      <c r="BM225" s="141" t="s">
        <v>452</v>
      </c>
    </row>
    <row r="226" spans="2:65" s="1" customFormat="1" ht="16.5" customHeight="1">
      <c r="B226" s="28"/>
      <c r="C226" s="129" t="s">
        <v>285</v>
      </c>
      <c r="D226" s="129" t="s">
        <v>121</v>
      </c>
      <c r="E226" s="130" t="s">
        <v>453</v>
      </c>
      <c r="F226" s="131" t="s">
        <v>454</v>
      </c>
      <c r="G226" s="132" t="s">
        <v>124</v>
      </c>
      <c r="H226" s="133">
        <v>3</v>
      </c>
      <c r="I226" s="134"/>
      <c r="J226" s="135">
        <f t="shared" si="30"/>
        <v>0</v>
      </c>
      <c r="K226" s="136"/>
      <c r="L226" s="28"/>
      <c r="M226" s="137" t="s">
        <v>1</v>
      </c>
      <c r="N226" s="138" t="s">
        <v>38</v>
      </c>
      <c r="P226" s="139">
        <f t="shared" si="31"/>
        <v>0</v>
      </c>
      <c r="Q226" s="139">
        <v>0</v>
      </c>
      <c r="R226" s="139">
        <f t="shared" si="32"/>
        <v>0</v>
      </c>
      <c r="S226" s="139">
        <v>0</v>
      </c>
      <c r="T226" s="140">
        <f t="shared" si="33"/>
        <v>0</v>
      </c>
      <c r="AR226" s="141" t="s">
        <v>125</v>
      </c>
      <c r="AT226" s="141" t="s">
        <v>121</v>
      </c>
      <c r="AU226" s="141" t="s">
        <v>82</v>
      </c>
      <c r="AY226" s="13" t="s">
        <v>118</v>
      </c>
      <c r="BE226" s="142">
        <f t="shared" si="34"/>
        <v>0</v>
      </c>
      <c r="BF226" s="142">
        <f t="shared" si="35"/>
        <v>0</v>
      </c>
      <c r="BG226" s="142">
        <f t="shared" si="36"/>
        <v>0</v>
      </c>
      <c r="BH226" s="142">
        <f t="shared" si="37"/>
        <v>0</v>
      </c>
      <c r="BI226" s="142">
        <f t="shared" si="38"/>
        <v>0</v>
      </c>
      <c r="BJ226" s="13" t="s">
        <v>80</v>
      </c>
      <c r="BK226" s="142">
        <f t="shared" si="39"/>
        <v>0</v>
      </c>
      <c r="BL226" s="13" t="s">
        <v>125</v>
      </c>
      <c r="BM226" s="141" t="s">
        <v>455</v>
      </c>
    </row>
    <row r="227" spans="2:65" s="1" customFormat="1" ht="24.2" customHeight="1">
      <c r="B227" s="28"/>
      <c r="C227" s="143" t="s">
        <v>456</v>
      </c>
      <c r="D227" s="143" t="s">
        <v>126</v>
      </c>
      <c r="E227" s="144" t="s">
        <v>457</v>
      </c>
      <c r="F227" s="145" t="s">
        <v>458</v>
      </c>
      <c r="G227" s="146" t="s">
        <v>124</v>
      </c>
      <c r="H227" s="147">
        <v>4</v>
      </c>
      <c r="I227" s="148"/>
      <c r="J227" s="149">
        <f t="shared" si="30"/>
        <v>0</v>
      </c>
      <c r="K227" s="150"/>
      <c r="L227" s="151"/>
      <c r="M227" s="152" t="s">
        <v>1</v>
      </c>
      <c r="N227" s="153" t="s">
        <v>38</v>
      </c>
      <c r="P227" s="139">
        <f t="shared" si="31"/>
        <v>0</v>
      </c>
      <c r="Q227" s="139">
        <v>0</v>
      </c>
      <c r="R227" s="139">
        <f t="shared" si="32"/>
        <v>0</v>
      </c>
      <c r="S227" s="139">
        <v>0</v>
      </c>
      <c r="T227" s="140">
        <f t="shared" si="33"/>
        <v>0</v>
      </c>
      <c r="AR227" s="141" t="s">
        <v>129</v>
      </c>
      <c r="AT227" s="141" t="s">
        <v>126</v>
      </c>
      <c r="AU227" s="141" t="s">
        <v>82</v>
      </c>
      <c r="AY227" s="13" t="s">
        <v>118</v>
      </c>
      <c r="BE227" s="142">
        <f t="shared" si="34"/>
        <v>0</v>
      </c>
      <c r="BF227" s="142">
        <f t="shared" si="35"/>
        <v>0</v>
      </c>
      <c r="BG227" s="142">
        <f t="shared" si="36"/>
        <v>0</v>
      </c>
      <c r="BH227" s="142">
        <f t="shared" si="37"/>
        <v>0</v>
      </c>
      <c r="BI227" s="142">
        <f t="shared" si="38"/>
        <v>0</v>
      </c>
      <c r="BJ227" s="13" t="s">
        <v>80</v>
      </c>
      <c r="BK227" s="142">
        <f t="shared" si="39"/>
        <v>0</v>
      </c>
      <c r="BL227" s="13" t="s">
        <v>125</v>
      </c>
      <c r="BM227" s="141" t="s">
        <v>459</v>
      </c>
    </row>
    <row r="228" spans="2:65" s="1" customFormat="1" ht="24.2" customHeight="1">
      <c r="B228" s="28"/>
      <c r="C228" s="143" t="s">
        <v>289</v>
      </c>
      <c r="D228" s="143" t="s">
        <v>126</v>
      </c>
      <c r="E228" s="144" t="s">
        <v>460</v>
      </c>
      <c r="F228" s="145" t="s">
        <v>461</v>
      </c>
      <c r="G228" s="146" t="s">
        <v>124</v>
      </c>
      <c r="H228" s="147">
        <v>4</v>
      </c>
      <c r="I228" s="148"/>
      <c r="J228" s="149">
        <f t="shared" si="30"/>
        <v>0</v>
      </c>
      <c r="K228" s="150"/>
      <c r="L228" s="151"/>
      <c r="M228" s="152" t="s">
        <v>1</v>
      </c>
      <c r="N228" s="153" t="s">
        <v>38</v>
      </c>
      <c r="P228" s="139">
        <f t="shared" si="31"/>
        <v>0</v>
      </c>
      <c r="Q228" s="139">
        <v>0</v>
      </c>
      <c r="R228" s="139">
        <f t="shared" si="32"/>
        <v>0</v>
      </c>
      <c r="S228" s="139">
        <v>0</v>
      </c>
      <c r="T228" s="140">
        <f t="shared" si="33"/>
        <v>0</v>
      </c>
      <c r="AR228" s="141" t="s">
        <v>129</v>
      </c>
      <c r="AT228" s="141" t="s">
        <v>126</v>
      </c>
      <c r="AU228" s="141" t="s">
        <v>82</v>
      </c>
      <c r="AY228" s="13" t="s">
        <v>118</v>
      </c>
      <c r="BE228" s="142">
        <f t="shared" si="34"/>
        <v>0</v>
      </c>
      <c r="BF228" s="142">
        <f t="shared" si="35"/>
        <v>0</v>
      </c>
      <c r="BG228" s="142">
        <f t="shared" si="36"/>
        <v>0</v>
      </c>
      <c r="BH228" s="142">
        <f t="shared" si="37"/>
        <v>0</v>
      </c>
      <c r="BI228" s="142">
        <f t="shared" si="38"/>
        <v>0</v>
      </c>
      <c r="BJ228" s="13" t="s">
        <v>80</v>
      </c>
      <c r="BK228" s="142">
        <f t="shared" si="39"/>
        <v>0</v>
      </c>
      <c r="BL228" s="13" t="s">
        <v>125</v>
      </c>
      <c r="BM228" s="141" t="s">
        <v>462</v>
      </c>
    </row>
    <row r="229" spans="2:65" s="1" customFormat="1" ht="24.2" customHeight="1">
      <c r="B229" s="28"/>
      <c r="C229" s="143" t="s">
        <v>463</v>
      </c>
      <c r="D229" s="143" t="s">
        <v>126</v>
      </c>
      <c r="E229" s="144" t="s">
        <v>464</v>
      </c>
      <c r="F229" s="145" t="s">
        <v>465</v>
      </c>
      <c r="G229" s="146" t="s">
        <v>124</v>
      </c>
      <c r="H229" s="147">
        <v>4</v>
      </c>
      <c r="I229" s="148"/>
      <c r="J229" s="149">
        <f t="shared" si="30"/>
        <v>0</v>
      </c>
      <c r="K229" s="150"/>
      <c r="L229" s="151"/>
      <c r="M229" s="152" t="s">
        <v>1</v>
      </c>
      <c r="N229" s="153" t="s">
        <v>38</v>
      </c>
      <c r="P229" s="139">
        <f t="shared" si="31"/>
        <v>0</v>
      </c>
      <c r="Q229" s="139">
        <v>0</v>
      </c>
      <c r="R229" s="139">
        <f t="shared" si="32"/>
        <v>0</v>
      </c>
      <c r="S229" s="139">
        <v>0</v>
      </c>
      <c r="T229" s="140">
        <f t="shared" si="33"/>
        <v>0</v>
      </c>
      <c r="AR229" s="141" t="s">
        <v>129</v>
      </c>
      <c r="AT229" s="141" t="s">
        <v>126</v>
      </c>
      <c r="AU229" s="141" t="s">
        <v>82</v>
      </c>
      <c r="AY229" s="13" t="s">
        <v>118</v>
      </c>
      <c r="BE229" s="142">
        <f t="shared" si="34"/>
        <v>0</v>
      </c>
      <c r="BF229" s="142">
        <f t="shared" si="35"/>
        <v>0</v>
      </c>
      <c r="BG229" s="142">
        <f t="shared" si="36"/>
        <v>0</v>
      </c>
      <c r="BH229" s="142">
        <f t="shared" si="37"/>
        <v>0</v>
      </c>
      <c r="BI229" s="142">
        <f t="shared" si="38"/>
        <v>0</v>
      </c>
      <c r="BJ229" s="13" t="s">
        <v>80</v>
      </c>
      <c r="BK229" s="142">
        <f t="shared" si="39"/>
        <v>0</v>
      </c>
      <c r="BL229" s="13" t="s">
        <v>125</v>
      </c>
      <c r="BM229" s="141" t="s">
        <v>466</v>
      </c>
    </row>
    <row r="230" spans="2:65" s="1" customFormat="1" ht="16.5" customHeight="1">
      <c r="B230" s="28"/>
      <c r="C230" s="129" t="s">
        <v>292</v>
      </c>
      <c r="D230" s="129" t="s">
        <v>121</v>
      </c>
      <c r="E230" s="130" t="s">
        <v>467</v>
      </c>
      <c r="F230" s="131" t="s">
        <v>468</v>
      </c>
      <c r="G230" s="132" t="s">
        <v>124</v>
      </c>
      <c r="H230" s="133">
        <v>4</v>
      </c>
      <c r="I230" s="134"/>
      <c r="J230" s="135">
        <f t="shared" si="30"/>
        <v>0</v>
      </c>
      <c r="K230" s="136"/>
      <c r="L230" s="28"/>
      <c r="M230" s="137" t="s">
        <v>1</v>
      </c>
      <c r="N230" s="138" t="s">
        <v>38</v>
      </c>
      <c r="P230" s="139">
        <f t="shared" si="31"/>
        <v>0</v>
      </c>
      <c r="Q230" s="139">
        <v>0</v>
      </c>
      <c r="R230" s="139">
        <f t="shared" si="32"/>
        <v>0</v>
      </c>
      <c r="S230" s="139">
        <v>0</v>
      </c>
      <c r="T230" s="140">
        <f t="shared" si="33"/>
        <v>0</v>
      </c>
      <c r="AR230" s="141" t="s">
        <v>125</v>
      </c>
      <c r="AT230" s="141" t="s">
        <v>121</v>
      </c>
      <c r="AU230" s="141" t="s">
        <v>82</v>
      </c>
      <c r="AY230" s="13" t="s">
        <v>118</v>
      </c>
      <c r="BE230" s="142">
        <f t="shared" si="34"/>
        <v>0</v>
      </c>
      <c r="BF230" s="142">
        <f t="shared" si="35"/>
        <v>0</v>
      </c>
      <c r="BG230" s="142">
        <f t="shared" si="36"/>
        <v>0</v>
      </c>
      <c r="BH230" s="142">
        <f t="shared" si="37"/>
        <v>0</v>
      </c>
      <c r="BI230" s="142">
        <f t="shared" si="38"/>
        <v>0</v>
      </c>
      <c r="BJ230" s="13" t="s">
        <v>80</v>
      </c>
      <c r="BK230" s="142">
        <f t="shared" si="39"/>
        <v>0</v>
      </c>
      <c r="BL230" s="13" t="s">
        <v>125</v>
      </c>
      <c r="BM230" s="141" t="s">
        <v>469</v>
      </c>
    </row>
    <row r="231" spans="2:65" s="1" customFormat="1" ht="24.2" customHeight="1">
      <c r="B231" s="28"/>
      <c r="C231" s="143" t="s">
        <v>470</v>
      </c>
      <c r="D231" s="143" t="s">
        <v>126</v>
      </c>
      <c r="E231" s="144" t="s">
        <v>471</v>
      </c>
      <c r="F231" s="145" t="s">
        <v>472</v>
      </c>
      <c r="G231" s="146" t="s">
        <v>124</v>
      </c>
      <c r="H231" s="147">
        <v>4</v>
      </c>
      <c r="I231" s="148"/>
      <c r="J231" s="149">
        <f t="shared" si="30"/>
        <v>0</v>
      </c>
      <c r="K231" s="150"/>
      <c r="L231" s="151"/>
      <c r="M231" s="152" t="s">
        <v>1</v>
      </c>
      <c r="N231" s="153" t="s">
        <v>38</v>
      </c>
      <c r="P231" s="139">
        <f t="shared" si="31"/>
        <v>0</v>
      </c>
      <c r="Q231" s="139">
        <v>0</v>
      </c>
      <c r="R231" s="139">
        <f t="shared" si="32"/>
        <v>0</v>
      </c>
      <c r="S231" s="139">
        <v>0</v>
      </c>
      <c r="T231" s="140">
        <f t="shared" si="33"/>
        <v>0</v>
      </c>
      <c r="AR231" s="141" t="s">
        <v>129</v>
      </c>
      <c r="AT231" s="141" t="s">
        <v>126</v>
      </c>
      <c r="AU231" s="141" t="s">
        <v>82</v>
      </c>
      <c r="AY231" s="13" t="s">
        <v>118</v>
      </c>
      <c r="BE231" s="142">
        <f t="shared" si="34"/>
        <v>0</v>
      </c>
      <c r="BF231" s="142">
        <f t="shared" si="35"/>
        <v>0</v>
      </c>
      <c r="BG231" s="142">
        <f t="shared" si="36"/>
        <v>0</v>
      </c>
      <c r="BH231" s="142">
        <f t="shared" si="37"/>
        <v>0</v>
      </c>
      <c r="BI231" s="142">
        <f t="shared" si="38"/>
        <v>0</v>
      </c>
      <c r="BJ231" s="13" t="s">
        <v>80</v>
      </c>
      <c r="BK231" s="142">
        <f t="shared" si="39"/>
        <v>0</v>
      </c>
      <c r="BL231" s="13" t="s">
        <v>125</v>
      </c>
      <c r="BM231" s="141" t="s">
        <v>473</v>
      </c>
    </row>
    <row r="232" spans="2:65" s="1" customFormat="1" ht="24.2" customHeight="1">
      <c r="B232" s="28"/>
      <c r="C232" s="143" t="s">
        <v>296</v>
      </c>
      <c r="D232" s="143" t="s">
        <v>126</v>
      </c>
      <c r="E232" s="144" t="s">
        <v>474</v>
      </c>
      <c r="F232" s="145" t="s">
        <v>475</v>
      </c>
      <c r="G232" s="146" t="s">
        <v>124</v>
      </c>
      <c r="H232" s="147">
        <v>4</v>
      </c>
      <c r="I232" s="148"/>
      <c r="J232" s="149">
        <f t="shared" si="30"/>
        <v>0</v>
      </c>
      <c r="K232" s="150"/>
      <c r="L232" s="151"/>
      <c r="M232" s="152" t="s">
        <v>1</v>
      </c>
      <c r="N232" s="153" t="s">
        <v>38</v>
      </c>
      <c r="P232" s="139">
        <f t="shared" si="31"/>
        <v>0</v>
      </c>
      <c r="Q232" s="139">
        <v>0</v>
      </c>
      <c r="R232" s="139">
        <f t="shared" si="32"/>
        <v>0</v>
      </c>
      <c r="S232" s="139">
        <v>0</v>
      </c>
      <c r="T232" s="140">
        <f t="shared" si="33"/>
        <v>0</v>
      </c>
      <c r="AR232" s="141" t="s">
        <v>129</v>
      </c>
      <c r="AT232" s="141" t="s">
        <v>126</v>
      </c>
      <c r="AU232" s="141" t="s">
        <v>82</v>
      </c>
      <c r="AY232" s="13" t="s">
        <v>118</v>
      </c>
      <c r="BE232" s="142">
        <f t="shared" si="34"/>
        <v>0</v>
      </c>
      <c r="BF232" s="142">
        <f t="shared" si="35"/>
        <v>0</v>
      </c>
      <c r="BG232" s="142">
        <f t="shared" si="36"/>
        <v>0</v>
      </c>
      <c r="BH232" s="142">
        <f t="shared" si="37"/>
        <v>0</v>
      </c>
      <c r="BI232" s="142">
        <f t="shared" si="38"/>
        <v>0</v>
      </c>
      <c r="BJ232" s="13" t="s">
        <v>80</v>
      </c>
      <c r="BK232" s="142">
        <f t="shared" si="39"/>
        <v>0</v>
      </c>
      <c r="BL232" s="13" t="s">
        <v>125</v>
      </c>
      <c r="BM232" s="141" t="s">
        <v>476</v>
      </c>
    </row>
    <row r="233" spans="2:65" s="11" customFormat="1" ht="22.9" customHeight="1">
      <c r="B233" s="117"/>
      <c r="D233" s="118" t="s">
        <v>72</v>
      </c>
      <c r="E233" s="127" t="s">
        <v>477</v>
      </c>
      <c r="F233" s="127" t="s">
        <v>478</v>
      </c>
      <c r="I233" s="120"/>
      <c r="J233" s="128">
        <f>BK233</f>
        <v>0</v>
      </c>
      <c r="L233" s="117"/>
      <c r="M233" s="122"/>
      <c r="P233" s="123">
        <f>SUM(P234:P256)</f>
        <v>0</v>
      </c>
      <c r="R233" s="123">
        <f>SUM(R234:R256)</f>
        <v>0</v>
      </c>
      <c r="T233" s="124">
        <f>SUM(T234:T256)</f>
        <v>0</v>
      </c>
      <c r="AR233" s="118" t="s">
        <v>80</v>
      </c>
      <c r="AT233" s="125" t="s">
        <v>72</v>
      </c>
      <c r="AU233" s="125" t="s">
        <v>80</v>
      </c>
      <c r="AY233" s="118" t="s">
        <v>118</v>
      </c>
      <c r="BK233" s="126">
        <f>SUM(BK234:BK256)</f>
        <v>0</v>
      </c>
    </row>
    <row r="234" spans="2:65" s="1" customFormat="1" ht="16.5" customHeight="1">
      <c r="B234" s="28"/>
      <c r="C234" s="129" t="s">
        <v>479</v>
      </c>
      <c r="D234" s="129" t="s">
        <v>121</v>
      </c>
      <c r="E234" s="130" t="s">
        <v>480</v>
      </c>
      <c r="F234" s="131" t="s">
        <v>481</v>
      </c>
      <c r="G234" s="132" t="s">
        <v>124</v>
      </c>
      <c r="H234" s="133">
        <v>1</v>
      </c>
      <c r="I234" s="134"/>
      <c r="J234" s="135">
        <f t="shared" ref="J234:J256" si="40">ROUND(I234*H234,2)</f>
        <v>0</v>
      </c>
      <c r="K234" s="136"/>
      <c r="L234" s="28"/>
      <c r="M234" s="137" t="s">
        <v>1</v>
      </c>
      <c r="N234" s="138" t="s">
        <v>38</v>
      </c>
      <c r="P234" s="139">
        <f t="shared" ref="P234:P256" si="41">O234*H234</f>
        <v>0</v>
      </c>
      <c r="Q234" s="139">
        <v>0</v>
      </c>
      <c r="R234" s="139">
        <f t="shared" ref="R234:R256" si="42">Q234*H234</f>
        <v>0</v>
      </c>
      <c r="S234" s="139">
        <v>0</v>
      </c>
      <c r="T234" s="140">
        <f t="shared" ref="T234:T256" si="43">S234*H234</f>
        <v>0</v>
      </c>
      <c r="AR234" s="141" t="s">
        <v>125</v>
      </c>
      <c r="AT234" s="141" t="s">
        <v>121</v>
      </c>
      <c r="AU234" s="141" t="s">
        <v>82</v>
      </c>
      <c r="AY234" s="13" t="s">
        <v>118</v>
      </c>
      <c r="BE234" s="142">
        <f t="shared" ref="BE234:BE256" si="44">IF(N234="základní",J234,0)</f>
        <v>0</v>
      </c>
      <c r="BF234" s="142">
        <f t="shared" ref="BF234:BF256" si="45">IF(N234="snížená",J234,0)</f>
        <v>0</v>
      </c>
      <c r="BG234" s="142">
        <f t="shared" ref="BG234:BG256" si="46">IF(N234="zákl. přenesená",J234,0)</f>
        <v>0</v>
      </c>
      <c r="BH234" s="142">
        <f t="shared" ref="BH234:BH256" si="47">IF(N234="sníž. přenesená",J234,0)</f>
        <v>0</v>
      </c>
      <c r="BI234" s="142">
        <f t="shared" ref="BI234:BI256" si="48">IF(N234="nulová",J234,0)</f>
        <v>0</v>
      </c>
      <c r="BJ234" s="13" t="s">
        <v>80</v>
      </c>
      <c r="BK234" s="142">
        <f t="shared" ref="BK234:BK256" si="49">ROUND(I234*H234,2)</f>
        <v>0</v>
      </c>
      <c r="BL234" s="13" t="s">
        <v>125</v>
      </c>
      <c r="BM234" s="141" t="s">
        <v>482</v>
      </c>
    </row>
    <row r="235" spans="2:65" s="1" customFormat="1" ht="16.5" customHeight="1">
      <c r="B235" s="28"/>
      <c r="C235" s="143" t="s">
        <v>299</v>
      </c>
      <c r="D235" s="143" t="s">
        <v>126</v>
      </c>
      <c r="E235" s="144" t="s">
        <v>483</v>
      </c>
      <c r="F235" s="145" t="s">
        <v>484</v>
      </c>
      <c r="G235" s="146" t="s">
        <v>124</v>
      </c>
      <c r="H235" s="147">
        <v>1</v>
      </c>
      <c r="I235" s="148"/>
      <c r="J235" s="149">
        <f t="shared" si="40"/>
        <v>0</v>
      </c>
      <c r="K235" s="150"/>
      <c r="L235" s="151"/>
      <c r="M235" s="152" t="s">
        <v>1</v>
      </c>
      <c r="N235" s="153" t="s">
        <v>38</v>
      </c>
      <c r="P235" s="139">
        <f t="shared" si="41"/>
        <v>0</v>
      </c>
      <c r="Q235" s="139">
        <v>0</v>
      </c>
      <c r="R235" s="139">
        <f t="shared" si="42"/>
        <v>0</v>
      </c>
      <c r="S235" s="139">
        <v>0</v>
      </c>
      <c r="T235" s="140">
        <f t="shared" si="43"/>
        <v>0</v>
      </c>
      <c r="AR235" s="141" t="s">
        <v>129</v>
      </c>
      <c r="AT235" s="141" t="s">
        <v>126</v>
      </c>
      <c r="AU235" s="141" t="s">
        <v>82</v>
      </c>
      <c r="AY235" s="13" t="s">
        <v>118</v>
      </c>
      <c r="BE235" s="142">
        <f t="shared" si="44"/>
        <v>0</v>
      </c>
      <c r="BF235" s="142">
        <f t="shared" si="45"/>
        <v>0</v>
      </c>
      <c r="BG235" s="142">
        <f t="shared" si="46"/>
        <v>0</v>
      </c>
      <c r="BH235" s="142">
        <f t="shared" si="47"/>
        <v>0</v>
      </c>
      <c r="BI235" s="142">
        <f t="shared" si="48"/>
        <v>0</v>
      </c>
      <c r="BJ235" s="13" t="s">
        <v>80</v>
      </c>
      <c r="BK235" s="142">
        <f t="shared" si="49"/>
        <v>0</v>
      </c>
      <c r="BL235" s="13" t="s">
        <v>125</v>
      </c>
      <c r="BM235" s="141" t="s">
        <v>485</v>
      </c>
    </row>
    <row r="236" spans="2:65" s="1" customFormat="1" ht="16.5" customHeight="1">
      <c r="B236" s="28"/>
      <c r="C236" s="129" t="s">
        <v>486</v>
      </c>
      <c r="D236" s="129" t="s">
        <v>121</v>
      </c>
      <c r="E236" s="130" t="s">
        <v>487</v>
      </c>
      <c r="F236" s="131" t="s">
        <v>488</v>
      </c>
      <c r="G236" s="132" t="s">
        <v>124</v>
      </c>
      <c r="H236" s="133">
        <v>3</v>
      </c>
      <c r="I236" s="134"/>
      <c r="J236" s="135">
        <f t="shared" si="40"/>
        <v>0</v>
      </c>
      <c r="K236" s="136"/>
      <c r="L236" s="28"/>
      <c r="M236" s="137" t="s">
        <v>1</v>
      </c>
      <c r="N236" s="138" t="s">
        <v>38</v>
      </c>
      <c r="P236" s="139">
        <f t="shared" si="41"/>
        <v>0</v>
      </c>
      <c r="Q236" s="139">
        <v>0</v>
      </c>
      <c r="R236" s="139">
        <f t="shared" si="42"/>
        <v>0</v>
      </c>
      <c r="S236" s="139">
        <v>0</v>
      </c>
      <c r="T236" s="140">
        <f t="shared" si="43"/>
        <v>0</v>
      </c>
      <c r="AR236" s="141" t="s">
        <v>125</v>
      </c>
      <c r="AT236" s="141" t="s">
        <v>121</v>
      </c>
      <c r="AU236" s="141" t="s">
        <v>82</v>
      </c>
      <c r="AY236" s="13" t="s">
        <v>118</v>
      </c>
      <c r="BE236" s="142">
        <f t="shared" si="44"/>
        <v>0</v>
      </c>
      <c r="BF236" s="142">
        <f t="shared" si="45"/>
        <v>0</v>
      </c>
      <c r="BG236" s="142">
        <f t="shared" si="46"/>
        <v>0</v>
      </c>
      <c r="BH236" s="142">
        <f t="shared" si="47"/>
        <v>0</v>
      </c>
      <c r="BI236" s="142">
        <f t="shared" si="48"/>
        <v>0</v>
      </c>
      <c r="BJ236" s="13" t="s">
        <v>80</v>
      </c>
      <c r="BK236" s="142">
        <f t="shared" si="49"/>
        <v>0</v>
      </c>
      <c r="BL236" s="13" t="s">
        <v>125</v>
      </c>
      <c r="BM236" s="141" t="s">
        <v>489</v>
      </c>
    </row>
    <row r="237" spans="2:65" s="1" customFormat="1" ht="16.5" customHeight="1">
      <c r="B237" s="28"/>
      <c r="C237" s="143" t="s">
        <v>303</v>
      </c>
      <c r="D237" s="143" t="s">
        <v>126</v>
      </c>
      <c r="E237" s="144" t="s">
        <v>490</v>
      </c>
      <c r="F237" s="145" t="s">
        <v>491</v>
      </c>
      <c r="G237" s="146" t="s">
        <v>124</v>
      </c>
      <c r="H237" s="147">
        <v>1</v>
      </c>
      <c r="I237" s="148"/>
      <c r="J237" s="149">
        <f t="shared" si="40"/>
        <v>0</v>
      </c>
      <c r="K237" s="150"/>
      <c r="L237" s="151"/>
      <c r="M237" s="152" t="s">
        <v>1</v>
      </c>
      <c r="N237" s="153" t="s">
        <v>38</v>
      </c>
      <c r="P237" s="139">
        <f t="shared" si="41"/>
        <v>0</v>
      </c>
      <c r="Q237" s="139">
        <v>0</v>
      </c>
      <c r="R237" s="139">
        <f t="shared" si="42"/>
        <v>0</v>
      </c>
      <c r="S237" s="139">
        <v>0</v>
      </c>
      <c r="T237" s="140">
        <f t="shared" si="43"/>
        <v>0</v>
      </c>
      <c r="AR237" s="141" t="s">
        <v>129</v>
      </c>
      <c r="AT237" s="141" t="s">
        <v>126</v>
      </c>
      <c r="AU237" s="141" t="s">
        <v>82</v>
      </c>
      <c r="AY237" s="13" t="s">
        <v>118</v>
      </c>
      <c r="BE237" s="142">
        <f t="shared" si="44"/>
        <v>0</v>
      </c>
      <c r="BF237" s="142">
        <f t="shared" si="45"/>
        <v>0</v>
      </c>
      <c r="BG237" s="142">
        <f t="shared" si="46"/>
        <v>0</v>
      </c>
      <c r="BH237" s="142">
        <f t="shared" si="47"/>
        <v>0</v>
      </c>
      <c r="BI237" s="142">
        <f t="shared" si="48"/>
        <v>0</v>
      </c>
      <c r="BJ237" s="13" t="s">
        <v>80</v>
      </c>
      <c r="BK237" s="142">
        <f t="shared" si="49"/>
        <v>0</v>
      </c>
      <c r="BL237" s="13" t="s">
        <v>125</v>
      </c>
      <c r="BM237" s="141" t="s">
        <v>492</v>
      </c>
    </row>
    <row r="238" spans="2:65" s="1" customFormat="1" ht="16.5" customHeight="1">
      <c r="B238" s="28"/>
      <c r="C238" s="129" t="s">
        <v>493</v>
      </c>
      <c r="D238" s="129" t="s">
        <v>121</v>
      </c>
      <c r="E238" s="130" t="s">
        <v>494</v>
      </c>
      <c r="F238" s="131" t="s">
        <v>495</v>
      </c>
      <c r="G238" s="132" t="s">
        <v>124</v>
      </c>
      <c r="H238" s="133">
        <v>1</v>
      </c>
      <c r="I238" s="134"/>
      <c r="J238" s="135">
        <f t="shared" si="40"/>
        <v>0</v>
      </c>
      <c r="K238" s="136"/>
      <c r="L238" s="28"/>
      <c r="M238" s="137" t="s">
        <v>1</v>
      </c>
      <c r="N238" s="138" t="s">
        <v>38</v>
      </c>
      <c r="P238" s="139">
        <f t="shared" si="41"/>
        <v>0</v>
      </c>
      <c r="Q238" s="139">
        <v>0</v>
      </c>
      <c r="R238" s="139">
        <f t="shared" si="42"/>
        <v>0</v>
      </c>
      <c r="S238" s="139">
        <v>0</v>
      </c>
      <c r="T238" s="140">
        <f t="shared" si="43"/>
        <v>0</v>
      </c>
      <c r="AR238" s="141" t="s">
        <v>125</v>
      </c>
      <c r="AT238" s="141" t="s">
        <v>121</v>
      </c>
      <c r="AU238" s="141" t="s">
        <v>82</v>
      </c>
      <c r="AY238" s="13" t="s">
        <v>118</v>
      </c>
      <c r="BE238" s="142">
        <f t="shared" si="44"/>
        <v>0</v>
      </c>
      <c r="BF238" s="142">
        <f t="shared" si="45"/>
        <v>0</v>
      </c>
      <c r="BG238" s="142">
        <f t="shared" si="46"/>
        <v>0</v>
      </c>
      <c r="BH238" s="142">
        <f t="shared" si="47"/>
        <v>0</v>
      </c>
      <c r="BI238" s="142">
        <f t="shared" si="48"/>
        <v>0</v>
      </c>
      <c r="BJ238" s="13" t="s">
        <v>80</v>
      </c>
      <c r="BK238" s="142">
        <f t="shared" si="49"/>
        <v>0</v>
      </c>
      <c r="BL238" s="13" t="s">
        <v>125</v>
      </c>
      <c r="BM238" s="141" t="s">
        <v>496</v>
      </c>
    </row>
    <row r="239" spans="2:65" s="1" customFormat="1" ht="16.5" customHeight="1">
      <c r="B239" s="28"/>
      <c r="C239" s="143" t="s">
        <v>306</v>
      </c>
      <c r="D239" s="143" t="s">
        <v>126</v>
      </c>
      <c r="E239" s="144" t="s">
        <v>497</v>
      </c>
      <c r="F239" s="145" t="s">
        <v>498</v>
      </c>
      <c r="G239" s="146" t="s">
        <v>124</v>
      </c>
      <c r="H239" s="147">
        <v>1</v>
      </c>
      <c r="I239" s="148"/>
      <c r="J239" s="149">
        <f t="shared" si="40"/>
        <v>0</v>
      </c>
      <c r="K239" s="150"/>
      <c r="L239" s="151"/>
      <c r="M239" s="152" t="s">
        <v>1</v>
      </c>
      <c r="N239" s="153" t="s">
        <v>38</v>
      </c>
      <c r="P239" s="139">
        <f t="shared" si="41"/>
        <v>0</v>
      </c>
      <c r="Q239" s="139">
        <v>0</v>
      </c>
      <c r="R239" s="139">
        <f t="shared" si="42"/>
        <v>0</v>
      </c>
      <c r="S239" s="139">
        <v>0</v>
      </c>
      <c r="T239" s="140">
        <f t="shared" si="43"/>
        <v>0</v>
      </c>
      <c r="AR239" s="141" t="s">
        <v>129</v>
      </c>
      <c r="AT239" s="141" t="s">
        <v>126</v>
      </c>
      <c r="AU239" s="141" t="s">
        <v>82</v>
      </c>
      <c r="AY239" s="13" t="s">
        <v>118</v>
      </c>
      <c r="BE239" s="142">
        <f t="shared" si="44"/>
        <v>0</v>
      </c>
      <c r="BF239" s="142">
        <f t="shared" si="45"/>
        <v>0</v>
      </c>
      <c r="BG239" s="142">
        <f t="shared" si="46"/>
        <v>0</v>
      </c>
      <c r="BH239" s="142">
        <f t="shared" si="47"/>
        <v>0</v>
      </c>
      <c r="BI239" s="142">
        <f t="shared" si="48"/>
        <v>0</v>
      </c>
      <c r="BJ239" s="13" t="s">
        <v>80</v>
      </c>
      <c r="BK239" s="142">
        <f t="shared" si="49"/>
        <v>0</v>
      </c>
      <c r="BL239" s="13" t="s">
        <v>125</v>
      </c>
      <c r="BM239" s="141" t="s">
        <v>499</v>
      </c>
    </row>
    <row r="240" spans="2:65" s="1" customFormat="1" ht="16.5" customHeight="1">
      <c r="B240" s="28"/>
      <c r="C240" s="129" t="s">
        <v>500</v>
      </c>
      <c r="D240" s="129" t="s">
        <v>121</v>
      </c>
      <c r="E240" s="130" t="s">
        <v>501</v>
      </c>
      <c r="F240" s="131" t="s">
        <v>502</v>
      </c>
      <c r="G240" s="132" t="s">
        <v>124</v>
      </c>
      <c r="H240" s="133">
        <v>1</v>
      </c>
      <c r="I240" s="134"/>
      <c r="J240" s="135">
        <f t="shared" si="40"/>
        <v>0</v>
      </c>
      <c r="K240" s="136"/>
      <c r="L240" s="28"/>
      <c r="M240" s="137" t="s">
        <v>1</v>
      </c>
      <c r="N240" s="138" t="s">
        <v>38</v>
      </c>
      <c r="P240" s="139">
        <f t="shared" si="41"/>
        <v>0</v>
      </c>
      <c r="Q240" s="139">
        <v>0</v>
      </c>
      <c r="R240" s="139">
        <f t="shared" si="42"/>
        <v>0</v>
      </c>
      <c r="S240" s="139">
        <v>0</v>
      </c>
      <c r="T240" s="140">
        <f t="shared" si="43"/>
        <v>0</v>
      </c>
      <c r="AR240" s="141" t="s">
        <v>125</v>
      </c>
      <c r="AT240" s="141" t="s">
        <v>121</v>
      </c>
      <c r="AU240" s="141" t="s">
        <v>82</v>
      </c>
      <c r="AY240" s="13" t="s">
        <v>118</v>
      </c>
      <c r="BE240" s="142">
        <f t="shared" si="44"/>
        <v>0</v>
      </c>
      <c r="BF240" s="142">
        <f t="shared" si="45"/>
        <v>0</v>
      </c>
      <c r="BG240" s="142">
        <f t="shared" si="46"/>
        <v>0</v>
      </c>
      <c r="BH240" s="142">
        <f t="shared" si="47"/>
        <v>0</v>
      </c>
      <c r="BI240" s="142">
        <f t="shared" si="48"/>
        <v>0</v>
      </c>
      <c r="BJ240" s="13" t="s">
        <v>80</v>
      </c>
      <c r="BK240" s="142">
        <f t="shared" si="49"/>
        <v>0</v>
      </c>
      <c r="BL240" s="13" t="s">
        <v>125</v>
      </c>
      <c r="BM240" s="141" t="s">
        <v>503</v>
      </c>
    </row>
    <row r="241" spans="2:65" s="1" customFormat="1" ht="16.5" customHeight="1">
      <c r="B241" s="28"/>
      <c r="C241" s="143" t="s">
        <v>310</v>
      </c>
      <c r="D241" s="143" t="s">
        <v>126</v>
      </c>
      <c r="E241" s="144" t="s">
        <v>504</v>
      </c>
      <c r="F241" s="145" t="s">
        <v>505</v>
      </c>
      <c r="G241" s="146" t="s">
        <v>124</v>
      </c>
      <c r="H241" s="147">
        <v>1</v>
      </c>
      <c r="I241" s="148"/>
      <c r="J241" s="149">
        <f t="shared" si="40"/>
        <v>0</v>
      </c>
      <c r="K241" s="150"/>
      <c r="L241" s="151"/>
      <c r="M241" s="152" t="s">
        <v>1</v>
      </c>
      <c r="N241" s="153" t="s">
        <v>38</v>
      </c>
      <c r="P241" s="139">
        <f t="shared" si="41"/>
        <v>0</v>
      </c>
      <c r="Q241" s="139">
        <v>0</v>
      </c>
      <c r="R241" s="139">
        <f t="shared" si="42"/>
        <v>0</v>
      </c>
      <c r="S241" s="139">
        <v>0</v>
      </c>
      <c r="T241" s="140">
        <f t="shared" si="43"/>
        <v>0</v>
      </c>
      <c r="AR241" s="141" t="s">
        <v>129</v>
      </c>
      <c r="AT241" s="141" t="s">
        <v>126</v>
      </c>
      <c r="AU241" s="141" t="s">
        <v>82</v>
      </c>
      <c r="AY241" s="13" t="s">
        <v>118</v>
      </c>
      <c r="BE241" s="142">
        <f t="shared" si="44"/>
        <v>0</v>
      </c>
      <c r="BF241" s="142">
        <f t="shared" si="45"/>
        <v>0</v>
      </c>
      <c r="BG241" s="142">
        <f t="shared" si="46"/>
        <v>0</v>
      </c>
      <c r="BH241" s="142">
        <f t="shared" si="47"/>
        <v>0</v>
      </c>
      <c r="BI241" s="142">
        <f t="shared" si="48"/>
        <v>0</v>
      </c>
      <c r="BJ241" s="13" t="s">
        <v>80</v>
      </c>
      <c r="BK241" s="142">
        <f t="shared" si="49"/>
        <v>0</v>
      </c>
      <c r="BL241" s="13" t="s">
        <v>125</v>
      </c>
      <c r="BM241" s="141" t="s">
        <v>506</v>
      </c>
    </row>
    <row r="242" spans="2:65" s="1" customFormat="1" ht="21.75" customHeight="1">
      <c r="B242" s="28"/>
      <c r="C242" s="129" t="s">
        <v>507</v>
      </c>
      <c r="D242" s="129" t="s">
        <v>121</v>
      </c>
      <c r="E242" s="130" t="s">
        <v>508</v>
      </c>
      <c r="F242" s="131" t="s">
        <v>509</v>
      </c>
      <c r="G242" s="132" t="s">
        <v>124</v>
      </c>
      <c r="H242" s="133">
        <v>1</v>
      </c>
      <c r="I242" s="134"/>
      <c r="J242" s="135">
        <f t="shared" si="40"/>
        <v>0</v>
      </c>
      <c r="K242" s="136"/>
      <c r="L242" s="28"/>
      <c r="M242" s="137" t="s">
        <v>1</v>
      </c>
      <c r="N242" s="138" t="s">
        <v>38</v>
      </c>
      <c r="P242" s="139">
        <f t="shared" si="41"/>
        <v>0</v>
      </c>
      <c r="Q242" s="139">
        <v>0</v>
      </c>
      <c r="R242" s="139">
        <f t="shared" si="42"/>
        <v>0</v>
      </c>
      <c r="S242" s="139">
        <v>0</v>
      </c>
      <c r="T242" s="140">
        <f t="shared" si="43"/>
        <v>0</v>
      </c>
      <c r="AR242" s="141" t="s">
        <v>125</v>
      </c>
      <c r="AT242" s="141" t="s">
        <v>121</v>
      </c>
      <c r="AU242" s="141" t="s">
        <v>82</v>
      </c>
      <c r="AY242" s="13" t="s">
        <v>118</v>
      </c>
      <c r="BE242" s="142">
        <f t="shared" si="44"/>
        <v>0</v>
      </c>
      <c r="BF242" s="142">
        <f t="shared" si="45"/>
        <v>0</v>
      </c>
      <c r="BG242" s="142">
        <f t="shared" si="46"/>
        <v>0</v>
      </c>
      <c r="BH242" s="142">
        <f t="shared" si="47"/>
        <v>0</v>
      </c>
      <c r="BI242" s="142">
        <f t="shared" si="48"/>
        <v>0</v>
      </c>
      <c r="BJ242" s="13" t="s">
        <v>80</v>
      </c>
      <c r="BK242" s="142">
        <f t="shared" si="49"/>
        <v>0</v>
      </c>
      <c r="BL242" s="13" t="s">
        <v>125</v>
      </c>
      <c r="BM242" s="141" t="s">
        <v>510</v>
      </c>
    </row>
    <row r="243" spans="2:65" s="1" customFormat="1" ht="16.5" customHeight="1">
      <c r="B243" s="28"/>
      <c r="C243" s="143" t="s">
        <v>313</v>
      </c>
      <c r="D243" s="143" t="s">
        <v>126</v>
      </c>
      <c r="E243" s="144" t="s">
        <v>511</v>
      </c>
      <c r="F243" s="145" t="s">
        <v>512</v>
      </c>
      <c r="G243" s="146" t="s">
        <v>124</v>
      </c>
      <c r="H243" s="147">
        <v>1</v>
      </c>
      <c r="I243" s="148"/>
      <c r="J243" s="149">
        <f t="shared" si="40"/>
        <v>0</v>
      </c>
      <c r="K243" s="150"/>
      <c r="L243" s="151"/>
      <c r="M243" s="152" t="s">
        <v>1</v>
      </c>
      <c r="N243" s="153" t="s">
        <v>38</v>
      </c>
      <c r="P243" s="139">
        <f t="shared" si="41"/>
        <v>0</v>
      </c>
      <c r="Q243" s="139">
        <v>0</v>
      </c>
      <c r="R243" s="139">
        <f t="shared" si="42"/>
        <v>0</v>
      </c>
      <c r="S243" s="139">
        <v>0</v>
      </c>
      <c r="T243" s="140">
        <f t="shared" si="43"/>
        <v>0</v>
      </c>
      <c r="AR243" s="141" t="s">
        <v>129</v>
      </c>
      <c r="AT243" s="141" t="s">
        <v>126</v>
      </c>
      <c r="AU243" s="141" t="s">
        <v>82</v>
      </c>
      <c r="AY243" s="13" t="s">
        <v>118</v>
      </c>
      <c r="BE243" s="142">
        <f t="shared" si="44"/>
        <v>0</v>
      </c>
      <c r="BF243" s="142">
        <f t="shared" si="45"/>
        <v>0</v>
      </c>
      <c r="BG243" s="142">
        <f t="shared" si="46"/>
        <v>0</v>
      </c>
      <c r="BH243" s="142">
        <f t="shared" si="47"/>
        <v>0</v>
      </c>
      <c r="BI243" s="142">
        <f t="shared" si="48"/>
        <v>0</v>
      </c>
      <c r="BJ243" s="13" t="s">
        <v>80</v>
      </c>
      <c r="BK243" s="142">
        <f t="shared" si="49"/>
        <v>0</v>
      </c>
      <c r="BL243" s="13" t="s">
        <v>125</v>
      </c>
      <c r="BM243" s="141" t="s">
        <v>513</v>
      </c>
    </row>
    <row r="244" spans="2:65" s="1" customFormat="1" ht="16.5" customHeight="1">
      <c r="B244" s="28"/>
      <c r="C244" s="129" t="s">
        <v>514</v>
      </c>
      <c r="D244" s="129" t="s">
        <v>121</v>
      </c>
      <c r="E244" s="130" t="s">
        <v>515</v>
      </c>
      <c r="F244" s="131" t="s">
        <v>516</v>
      </c>
      <c r="G244" s="132" t="s">
        <v>124</v>
      </c>
      <c r="H244" s="133">
        <v>2</v>
      </c>
      <c r="I244" s="134"/>
      <c r="J244" s="135">
        <f t="shared" si="40"/>
        <v>0</v>
      </c>
      <c r="K244" s="136"/>
      <c r="L244" s="28"/>
      <c r="M244" s="137" t="s">
        <v>1</v>
      </c>
      <c r="N244" s="138" t="s">
        <v>38</v>
      </c>
      <c r="P244" s="139">
        <f t="shared" si="41"/>
        <v>0</v>
      </c>
      <c r="Q244" s="139">
        <v>0</v>
      </c>
      <c r="R244" s="139">
        <f t="shared" si="42"/>
        <v>0</v>
      </c>
      <c r="S244" s="139">
        <v>0</v>
      </c>
      <c r="T244" s="140">
        <f t="shared" si="43"/>
        <v>0</v>
      </c>
      <c r="AR244" s="141" t="s">
        <v>125</v>
      </c>
      <c r="AT244" s="141" t="s">
        <v>121</v>
      </c>
      <c r="AU244" s="141" t="s">
        <v>82</v>
      </c>
      <c r="AY244" s="13" t="s">
        <v>118</v>
      </c>
      <c r="BE244" s="142">
        <f t="shared" si="44"/>
        <v>0</v>
      </c>
      <c r="BF244" s="142">
        <f t="shared" si="45"/>
        <v>0</v>
      </c>
      <c r="BG244" s="142">
        <f t="shared" si="46"/>
        <v>0</v>
      </c>
      <c r="BH244" s="142">
        <f t="shared" si="47"/>
        <v>0</v>
      </c>
      <c r="BI244" s="142">
        <f t="shared" si="48"/>
        <v>0</v>
      </c>
      <c r="BJ244" s="13" t="s">
        <v>80</v>
      </c>
      <c r="BK244" s="142">
        <f t="shared" si="49"/>
        <v>0</v>
      </c>
      <c r="BL244" s="13" t="s">
        <v>125</v>
      </c>
      <c r="BM244" s="141" t="s">
        <v>517</v>
      </c>
    </row>
    <row r="245" spans="2:65" s="1" customFormat="1" ht="16.5" customHeight="1">
      <c r="B245" s="28"/>
      <c r="C245" s="143" t="s">
        <v>317</v>
      </c>
      <c r="D245" s="143" t="s">
        <v>126</v>
      </c>
      <c r="E245" s="144" t="s">
        <v>518</v>
      </c>
      <c r="F245" s="145" t="s">
        <v>519</v>
      </c>
      <c r="G245" s="146" t="s">
        <v>124</v>
      </c>
      <c r="H245" s="147">
        <v>2</v>
      </c>
      <c r="I245" s="148"/>
      <c r="J245" s="149">
        <f t="shared" si="40"/>
        <v>0</v>
      </c>
      <c r="K245" s="150"/>
      <c r="L245" s="151"/>
      <c r="M245" s="152" t="s">
        <v>1</v>
      </c>
      <c r="N245" s="153" t="s">
        <v>38</v>
      </c>
      <c r="P245" s="139">
        <f t="shared" si="41"/>
        <v>0</v>
      </c>
      <c r="Q245" s="139">
        <v>0</v>
      </c>
      <c r="R245" s="139">
        <f t="shared" si="42"/>
        <v>0</v>
      </c>
      <c r="S245" s="139">
        <v>0</v>
      </c>
      <c r="T245" s="140">
        <f t="shared" si="43"/>
        <v>0</v>
      </c>
      <c r="AR245" s="141" t="s">
        <v>129</v>
      </c>
      <c r="AT245" s="141" t="s">
        <v>126</v>
      </c>
      <c r="AU245" s="141" t="s">
        <v>82</v>
      </c>
      <c r="AY245" s="13" t="s">
        <v>118</v>
      </c>
      <c r="BE245" s="142">
        <f t="shared" si="44"/>
        <v>0</v>
      </c>
      <c r="BF245" s="142">
        <f t="shared" si="45"/>
        <v>0</v>
      </c>
      <c r="BG245" s="142">
        <f t="shared" si="46"/>
        <v>0</v>
      </c>
      <c r="BH245" s="142">
        <f t="shared" si="47"/>
        <v>0</v>
      </c>
      <c r="BI245" s="142">
        <f t="shared" si="48"/>
        <v>0</v>
      </c>
      <c r="BJ245" s="13" t="s">
        <v>80</v>
      </c>
      <c r="BK245" s="142">
        <f t="shared" si="49"/>
        <v>0</v>
      </c>
      <c r="BL245" s="13" t="s">
        <v>125</v>
      </c>
      <c r="BM245" s="141" t="s">
        <v>520</v>
      </c>
    </row>
    <row r="246" spans="2:65" s="1" customFormat="1" ht="24.2" customHeight="1">
      <c r="B246" s="28"/>
      <c r="C246" s="129" t="s">
        <v>521</v>
      </c>
      <c r="D246" s="129" t="s">
        <v>121</v>
      </c>
      <c r="E246" s="130" t="s">
        <v>522</v>
      </c>
      <c r="F246" s="131" t="s">
        <v>523</v>
      </c>
      <c r="G246" s="132" t="s">
        <v>124</v>
      </c>
      <c r="H246" s="133">
        <v>1</v>
      </c>
      <c r="I246" s="134"/>
      <c r="J246" s="135">
        <f t="shared" si="40"/>
        <v>0</v>
      </c>
      <c r="K246" s="136"/>
      <c r="L246" s="28"/>
      <c r="M246" s="137" t="s">
        <v>1</v>
      </c>
      <c r="N246" s="138" t="s">
        <v>38</v>
      </c>
      <c r="P246" s="139">
        <f t="shared" si="41"/>
        <v>0</v>
      </c>
      <c r="Q246" s="139">
        <v>0</v>
      </c>
      <c r="R246" s="139">
        <f t="shared" si="42"/>
        <v>0</v>
      </c>
      <c r="S246" s="139">
        <v>0</v>
      </c>
      <c r="T246" s="140">
        <f t="shared" si="43"/>
        <v>0</v>
      </c>
      <c r="AR246" s="141" t="s">
        <v>125</v>
      </c>
      <c r="AT246" s="141" t="s">
        <v>121</v>
      </c>
      <c r="AU246" s="141" t="s">
        <v>82</v>
      </c>
      <c r="AY246" s="13" t="s">
        <v>118</v>
      </c>
      <c r="BE246" s="142">
        <f t="shared" si="44"/>
        <v>0</v>
      </c>
      <c r="BF246" s="142">
        <f t="shared" si="45"/>
        <v>0</v>
      </c>
      <c r="BG246" s="142">
        <f t="shared" si="46"/>
        <v>0</v>
      </c>
      <c r="BH246" s="142">
        <f t="shared" si="47"/>
        <v>0</v>
      </c>
      <c r="BI246" s="142">
        <f t="shared" si="48"/>
        <v>0</v>
      </c>
      <c r="BJ246" s="13" t="s">
        <v>80</v>
      </c>
      <c r="BK246" s="142">
        <f t="shared" si="49"/>
        <v>0</v>
      </c>
      <c r="BL246" s="13" t="s">
        <v>125</v>
      </c>
      <c r="BM246" s="141" t="s">
        <v>524</v>
      </c>
    </row>
    <row r="247" spans="2:65" s="1" customFormat="1" ht="16.5" customHeight="1">
      <c r="B247" s="28"/>
      <c r="C247" s="143" t="s">
        <v>320</v>
      </c>
      <c r="D247" s="143" t="s">
        <v>126</v>
      </c>
      <c r="E247" s="144" t="s">
        <v>525</v>
      </c>
      <c r="F247" s="145" t="s">
        <v>526</v>
      </c>
      <c r="G247" s="146" t="s">
        <v>124</v>
      </c>
      <c r="H247" s="147">
        <v>1</v>
      </c>
      <c r="I247" s="148"/>
      <c r="J247" s="149">
        <f t="shared" si="40"/>
        <v>0</v>
      </c>
      <c r="K247" s="150"/>
      <c r="L247" s="151"/>
      <c r="M247" s="152" t="s">
        <v>1</v>
      </c>
      <c r="N247" s="153" t="s">
        <v>38</v>
      </c>
      <c r="P247" s="139">
        <f t="shared" si="41"/>
        <v>0</v>
      </c>
      <c r="Q247" s="139">
        <v>0</v>
      </c>
      <c r="R247" s="139">
        <f t="shared" si="42"/>
        <v>0</v>
      </c>
      <c r="S247" s="139">
        <v>0</v>
      </c>
      <c r="T247" s="140">
        <f t="shared" si="43"/>
        <v>0</v>
      </c>
      <c r="AR247" s="141" t="s">
        <v>129</v>
      </c>
      <c r="AT247" s="141" t="s">
        <v>126</v>
      </c>
      <c r="AU247" s="141" t="s">
        <v>82</v>
      </c>
      <c r="AY247" s="13" t="s">
        <v>118</v>
      </c>
      <c r="BE247" s="142">
        <f t="shared" si="44"/>
        <v>0</v>
      </c>
      <c r="BF247" s="142">
        <f t="shared" si="45"/>
        <v>0</v>
      </c>
      <c r="BG247" s="142">
        <f t="shared" si="46"/>
        <v>0</v>
      </c>
      <c r="BH247" s="142">
        <f t="shared" si="47"/>
        <v>0</v>
      </c>
      <c r="BI247" s="142">
        <f t="shared" si="48"/>
        <v>0</v>
      </c>
      <c r="BJ247" s="13" t="s">
        <v>80</v>
      </c>
      <c r="BK247" s="142">
        <f t="shared" si="49"/>
        <v>0</v>
      </c>
      <c r="BL247" s="13" t="s">
        <v>125</v>
      </c>
      <c r="BM247" s="141" t="s">
        <v>527</v>
      </c>
    </row>
    <row r="248" spans="2:65" s="1" customFormat="1" ht="21.75" customHeight="1">
      <c r="B248" s="28"/>
      <c r="C248" s="129" t="s">
        <v>528</v>
      </c>
      <c r="D248" s="129" t="s">
        <v>121</v>
      </c>
      <c r="E248" s="130" t="s">
        <v>529</v>
      </c>
      <c r="F248" s="131" t="s">
        <v>530</v>
      </c>
      <c r="G248" s="132" t="s">
        <v>124</v>
      </c>
      <c r="H248" s="133">
        <v>1</v>
      </c>
      <c r="I248" s="134"/>
      <c r="J248" s="135">
        <f t="shared" si="40"/>
        <v>0</v>
      </c>
      <c r="K248" s="136"/>
      <c r="L248" s="28"/>
      <c r="M248" s="137" t="s">
        <v>1</v>
      </c>
      <c r="N248" s="138" t="s">
        <v>38</v>
      </c>
      <c r="P248" s="139">
        <f t="shared" si="41"/>
        <v>0</v>
      </c>
      <c r="Q248" s="139">
        <v>0</v>
      </c>
      <c r="R248" s="139">
        <f t="shared" si="42"/>
        <v>0</v>
      </c>
      <c r="S248" s="139">
        <v>0</v>
      </c>
      <c r="T248" s="140">
        <f t="shared" si="43"/>
        <v>0</v>
      </c>
      <c r="AR248" s="141" t="s">
        <v>125</v>
      </c>
      <c r="AT248" s="141" t="s">
        <v>121</v>
      </c>
      <c r="AU248" s="141" t="s">
        <v>82</v>
      </c>
      <c r="AY248" s="13" t="s">
        <v>118</v>
      </c>
      <c r="BE248" s="142">
        <f t="shared" si="44"/>
        <v>0</v>
      </c>
      <c r="BF248" s="142">
        <f t="shared" si="45"/>
        <v>0</v>
      </c>
      <c r="BG248" s="142">
        <f t="shared" si="46"/>
        <v>0</v>
      </c>
      <c r="BH248" s="142">
        <f t="shared" si="47"/>
        <v>0</v>
      </c>
      <c r="BI248" s="142">
        <f t="shared" si="48"/>
        <v>0</v>
      </c>
      <c r="BJ248" s="13" t="s">
        <v>80</v>
      </c>
      <c r="BK248" s="142">
        <f t="shared" si="49"/>
        <v>0</v>
      </c>
      <c r="BL248" s="13" t="s">
        <v>125</v>
      </c>
      <c r="BM248" s="141" t="s">
        <v>531</v>
      </c>
    </row>
    <row r="249" spans="2:65" s="1" customFormat="1" ht="16.5" customHeight="1">
      <c r="B249" s="28"/>
      <c r="C249" s="143" t="s">
        <v>324</v>
      </c>
      <c r="D249" s="143" t="s">
        <v>126</v>
      </c>
      <c r="E249" s="144" t="s">
        <v>532</v>
      </c>
      <c r="F249" s="145" t="s">
        <v>533</v>
      </c>
      <c r="G249" s="146" t="s">
        <v>124</v>
      </c>
      <c r="H249" s="147">
        <v>1</v>
      </c>
      <c r="I249" s="148"/>
      <c r="J249" s="149">
        <f t="shared" si="40"/>
        <v>0</v>
      </c>
      <c r="K249" s="150"/>
      <c r="L249" s="151"/>
      <c r="M249" s="152" t="s">
        <v>1</v>
      </c>
      <c r="N249" s="153" t="s">
        <v>38</v>
      </c>
      <c r="P249" s="139">
        <f t="shared" si="41"/>
        <v>0</v>
      </c>
      <c r="Q249" s="139">
        <v>0</v>
      </c>
      <c r="R249" s="139">
        <f t="shared" si="42"/>
        <v>0</v>
      </c>
      <c r="S249" s="139">
        <v>0</v>
      </c>
      <c r="T249" s="140">
        <f t="shared" si="43"/>
        <v>0</v>
      </c>
      <c r="AR249" s="141" t="s">
        <v>129</v>
      </c>
      <c r="AT249" s="141" t="s">
        <v>126</v>
      </c>
      <c r="AU249" s="141" t="s">
        <v>82</v>
      </c>
      <c r="AY249" s="13" t="s">
        <v>118</v>
      </c>
      <c r="BE249" s="142">
        <f t="shared" si="44"/>
        <v>0</v>
      </c>
      <c r="BF249" s="142">
        <f t="shared" si="45"/>
        <v>0</v>
      </c>
      <c r="BG249" s="142">
        <f t="shared" si="46"/>
        <v>0</v>
      </c>
      <c r="BH249" s="142">
        <f t="shared" si="47"/>
        <v>0</v>
      </c>
      <c r="BI249" s="142">
        <f t="shared" si="48"/>
        <v>0</v>
      </c>
      <c r="BJ249" s="13" t="s">
        <v>80</v>
      </c>
      <c r="BK249" s="142">
        <f t="shared" si="49"/>
        <v>0</v>
      </c>
      <c r="BL249" s="13" t="s">
        <v>125</v>
      </c>
      <c r="BM249" s="141" t="s">
        <v>534</v>
      </c>
    </row>
    <row r="250" spans="2:65" s="1" customFormat="1" ht="16.5" customHeight="1">
      <c r="B250" s="28"/>
      <c r="C250" s="129" t="s">
        <v>535</v>
      </c>
      <c r="D250" s="129" t="s">
        <v>121</v>
      </c>
      <c r="E250" s="130" t="s">
        <v>536</v>
      </c>
      <c r="F250" s="131" t="s">
        <v>537</v>
      </c>
      <c r="G250" s="132" t="s">
        <v>124</v>
      </c>
      <c r="H250" s="133">
        <v>48</v>
      </c>
      <c r="I250" s="134"/>
      <c r="J250" s="135">
        <f t="shared" si="40"/>
        <v>0</v>
      </c>
      <c r="K250" s="136"/>
      <c r="L250" s="28"/>
      <c r="M250" s="137" t="s">
        <v>1</v>
      </c>
      <c r="N250" s="138" t="s">
        <v>38</v>
      </c>
      <c r="P250" s="139">
        <f t="shared" si="41"/>
        <v>0</v>
      </c>
      <c r="Q250" s="139">
        <v>0</v>
      </c>
      <c r="R250" s="139">
        <f t="shared" si="42"/>
        <v>0</v>
      </c>
      <c r="S250" s="139">
        <v>0</v>
      </c>
      <c r="T250" s="140">
        <f t="shared" si="43"/>
        <v>0</v>
      </c>
      <c r="AR250" s="141" t="s">
        <v>125</v>
      </c>
      <c r="AT250" s="141" t="s">
        <v>121</v>
      </c>
      <c r="AU250" s="141" t="s">
        <v>82</v>
      </c>
      <c r="AY250" s="13" t="s">
        <v>118</v>
      </c>
      <c r="BE250" s="142">
        <f t="shared" si="44"/>
        <v>0</v>
      </c>
      <c r="BF250" s="142">
        <f t="shared" si="45"/>
        <v>0</v>
      </c>
      <c r="BG250" s="142">
        <f t="shared" si="46"/>
        <v>0</v>
      </c>
      <c r="BH250" s="142">
        <f t="shared" si="47"/>
        <v>0</v>
      </c>
      <c r="BI250" s="142">
        <f t="shared" si="48"/>
        <v>0</v>
      </c>
      <c r="BJ250" s="13" t="s">
        <v>80</v>
      </c>
      <c r="BK250" s="142">
        <f t="shared" si="49"/>
        <v>0</v>
      </c>
      <c r="BL250" s="13" t="s">
        <v>125</v>
      </c>
      <c r="BM250" s="141" t="s">
        <v>538</v>
      </c>
    </row>
    <row r="251" spans="2:65" s="1" customFormat="1" ht="16.5" customHeight="1">
      <c r="B251" s="28"/>
      <c r="C251" s="129" t="s">
        <v>327</v>
      </c>
      <c r="D251" s="129" t="s">
        <v>121</v>
      </c>
      <c r="E251" s="130" t="s">
        <v>539</v>
      </c>
      <c r="F251" s="131" t="s">
        <v>540</v>
      </c>
      <c r="G251" s="132" t="s">
        <v>124</v>
      </c>
      <c r="H251" s="133">
        <v>48</v>
      </c>
      <c r="I251" s="134"/>
      <c r="J251" s="135">
        <f t="shared" si="40"/>
        <v>0</v>
      </c>
      <c r="K251" s="136"/>
      <c r="L251" s="28"/>
      <c r="M251" s="137" t="s">
        <v>1</v>
      </c>
      <c r="N251" s="138" t="s">
        <v>38</v>
      </c>
      <c r="P251" s="139">
        <f t="shared" si="41"/>
        <v>0</v>
      </c>
      <c r="Q251" s="139">
        <v>0</v>
      </c>
      <c r="R251" s="139">
        <f t="shared" si="42"/>
        <v>0</v>
      </c>
      <c r="S251" s="139">
        <v>0</v>
      </c>
      <c r="T251" s="140">
        <f t="shared" si="43"/>
        <v>0</v>
      </c>
      <c r="AR251" s="141" t="s">
        <v>125</v>
      </c>
      <c r="AT251" s="141" t="s">
        <v>121</v>
      </c>
      <c r="AU251" s="141" t="s">
        <v>82</v>
      </c>
      <c r="AY251" s="13" t="s">
        <v>118</v>
      </c>
      <c r="BE251" s="142">
        <f t="shared" si="44"/>
        <v>0</v>
      </c>
      <c r="BF251" s="142">
        <f t="shared" si="45"/>
        <v>0</v>
      </c>
      <c r="BG251" s="142">
        <f t="shared" si="46"/>
        <v>0</v>
      </c>
      <c r="BH251" s="142">
        <f t="shared" si="47"/>
        <v>0</v>
      </c>
      <c r="BI251" s="142">
        <f t="shared" si="48"/>
        <v>0</v>
      </c>
      <c r="BJ251" s="13" t="s">
        <v>80</v>
      </c>
      <c r="BK251" s="142">
        <f t="shared" si="49"/>
        <v>0</v>
      </c>
      <c r="BL251" s="13" t="s">
        <v>125</v>
      </c>
      <c r="BM251" s="141" t="s">
        <v>541</v>
      </c>
    </row>
    <row r="252" spans="2:65" s="1" customFormat="1" ht="16.5" customHeight="1">
      <c r="B252" s="28"/>
      <c r="C252" s="129" t="s">
        <v>542</v>
      </c>
      <c r="D252" s="129" t="s">
        <v>121</v>
      </c>
      <c r="E252" s="130" t="s">
        <v>543</v>
      </c>
      <c r="F252" s="131" t="s">
        <v>544</v>
      </c>
      <c r="G252" s="132" t="s">
        <v>124</v>
      </c>
      <c r="H252" s="133">
        <v>48</v>
      </c>
      <c r="I252" s="134"/>
      <c r="J252" s="135">
        <f t="shared" si="40"/>
        <v>0</v>
      </c>
      <c r="K252" s="136"/>
      <c r="L252" s="28"/>
      <c r="M252" s="137" t="s">
        <v>1</v>
      </c>
      <c r="N252" s="138" t="s">
        <v>38</v>
      </c>
      <c r="P252" s="139">
        <f t="shared" si="41"/>
        <v>0</v>
      </c>
      <c r="Q252" s="139">
        <v>0</v>
      </c>
      <c r="R252" s="139">
        <f t="shared" si="42"/>
        <v>0</v>
      </c>
      <c r="S252" s="139">
        <v>0</v>
      </c>
      <c r="T252" s="140">
        <f t="shared" si="43"/>
        <v>0</v>
      </c>
      <c r="AR252" s="141" t="s">
        <v>125</v>
      </c>
      <c r="AT252" s="141" t="s">
        <v>121</v>
      </c>
      <c r="AU252" s="141" t="s">
        <v>82</v>
      </c>
      <c r="AY252" s="13" t="s">
        <v>118</v>
      </c>
      <c r="BE252" s="142">
        <f t="shared" si="44"/>
        <v>0</v>
      </c>
      <c r="BF252" s="142">
        <f t="shared" si="45"/>
        <v>0</v>
      </c>
      <c r="BG252" s="142">
        <f t="shared" si="46"/>
        <v>0</v>
      </c>
      <c r="BH252" s="142">
        <f t="shared" si="47"/>
        <v>0</v>
      </c>
      <c r="BI252" s="142">
        <f t="shared" si="48"/>
        <v>0</v>
      </c>
      <c r="BJ252" s="13" t="s">
        <v>80</v>
      </c>
      <c r="BK252" s="142">
        <f t="shared" si="49"/>
        <v>0</v>
      </c>
      <c r="BL252" s="13" t="s">
        <v>125</v>
      </c>
      <c r="BM252" s="141" t="s">
        <v>545</v>
      </c>
    </row>
    <row r="253" spans="2:65" s="1" customFormat="1" ht="24.2" customHeight="1">
      <c r="B253" s="28"/>
      <c r="C253" s="129" t="s">
        <v>331</v>
      </c>
      <c r="D253" s="129" t="s">
        <v>121</v>
      </c>
      <c r="E253" s="130" t="s">
        <v>546</v>
      </c>
      <c r="F253" s="131" t="s">
        <v>547</v>
      </c>
      <c r="G253" s="132" t="s">
        <v>548</v>
      </c>
      <c r="H253" s="133">
        <v>0.5</v>
      </c>
      <c r="I253" s="134"/>
      <c r="J253" s="135">
        <f t="shared" si="40"/>
        <v>0</v>
      </c>
      <c r="K253" s="136"/>
      <c r="L253" s="28"/>
      <c r="M253" s="137" t="s">
        <v>1</v>
      </c>
      <c r="N253" s="138" t="s">
        <v>38</v>
      </c>
      <c r="P253" s="139">
        <f t="shared" si="41"/>
        <v>0</v>
      </c>
      <c r="Q253" s="139">
        <v>0</v>
      </c>
      <c r="R253" s="139">
        <f t="shared" si="42"/>
        <v>0</v>
      </c>
      <c r="S253" s="139">
        <v>0</v>
      </c>
      <c r="T253" s="140">
        <f t="shared" si="43"/>
        <v>0</v>
      </c>
      <c r="AR253" s="141" t="s">
        <v>125</v>
      </c>
      <c r="AT253" s="141" t="s">
        <v>121</v>
      </c>
      <c r="AU253" s="141" t="s">
        <v>82</v>
      </c>
      <c r="AY253" s="13" t="s">
        <v>118</v>
      </c>
      <c r="BE253" s="142">
        <f t="shared" si="44"/>
        <v>0</v>
      </c>
      <c r="BF253" s="142">
        <f t="shared" si="45"/>
        <v>0</v>
      </c>
      <c r="BG253" s="142">
        <f t="shared" si="46"/>
        <v>0</v>
      </c>
      <c r="BH253" s="142">
        <f t="shared" si="47"/>
        <v>0</v>
      </c>
      <c r="BI253" s="142">
        <f t="shared" si="48"/>
        <v>0</v>
      </c>
      <c r="BJ253" s="13" t="s">
        <v>80</v>
      </c>
      <c r="BK253" s="142">
        <f t="shared" si="49"/>
        <v>0</v>
      </c>
      <c r="BL253" s="13" t="s">
        <v>125</v>
      </c>
      <c r="BM253" s="141" t="s">
        <v>549</v>
      </c>
    </row>
    <row r="254" spans="2:65" s="1" customFormat="1" ht="24.2" customHeight="1">
      <c r="B254" s="28"/>
      <c r="C254" s="129" t="s">
        <v>550</v>
      </c>
      <c r="D254" s="129" t="s">
        <v>121</v>
      </c>
      <c r="E254" s="130" t="s">
        <v>551</v>
      </c>
      <c r="F254" s="131" t="s">
        <v>552</v>
      </c>
      <c r="G254" s="132" t="s">
        <v>548</v>
      </c>
      <c r="H254" s="133">
        <v>0.5</v>
      </c>
      <c r="I254" s="134"/>
      <c r="J254" s="135">
        <f t="shared" si="40"/>
        <v>0</v>
      </c>
      <c r="K254" s="136"/>
      <c r="L254" s="28"/>
      <c r="M254" s="137" t="s">
        <v>1</v>
      </c>
      <c r="N254" s="138" t="s">
        <v>38</v>
      </c>
      <c r="P254" s="139">
        <f t="shared" si="41"/>
        <v>0</v>
      </c>
      <c r="Q254" s="139">
        <v>0</v>
      </c>
      <c r="R254" s="139">
        <f t="shared" si="42"/>
        <v>0</v>
      </c>
      <c r="S254" s="139">
        <v>0</v>
      </c>
      <c r="T254" s="140">
        <f t="shared" si="43"/>
        <v>0</v>
      </c>
      <c r="AR254" s="141" t="s">
        <v>125</v>
      </c>
      <c r="AT254" s="141" t="s">
        <v>121</v>
      </c>
      <c r="AU254" s="141" t="s">
        <v>82</v>
      </c>
      <c r="AY254" s="13" t="s">
        <v>118</v>
      </c>
      <c r="BE254" s="142">
        <f t="shared" si="44"/>
        <v>0</v>
      </c>
      <c r="BF254" s="142">
        <f t="shared" si="45"/>
        <v>0</v>
      </c>
      <c r="BG254" s="142">
        <f t="shared" si="46"/>
        <v>0</v>
      </c>
      <c r="BH254" s="142">
        <f t="shared" si="47"/>
        <v>0</v>
      </c>
      <c r="BI254" s="142">
        <f t="shared" si="48"/>
        <v>0</v>
      </c>
      <c r="BJ254" s="13" t="s">
        <v>80</v>
      </c>
      <c r="BK254" s="142">
        <f t="shared" si="49"/>
        <v>0</v>
      </c>
      <c r="BL254" s="13" t="s">
        <v>125</v>
      </c>
      <c r="BM254" s="141" t="s">
        <v>553</v>
      </c>
    </row>
    <row r="255" spans="2:65" s="1" customFormat="1" ht="37.9" customHeight="1">
      <c r="B255" s="28"/>
      <c r="C255" s="129" t="s">
        <v>335</v>
      </c>
      <c r="D255" s="129" t="s">
        <v>121</v>
      </c>
      <c r="E255" s="130" t="s">
        <v>554</v>
      </c>
      <c r="F255" s="131" t="s">
        <v>555</v>
      </c>
      <c r="G255" s="132" t="s">
        <v>548</v>
      </c>
      <c r="H255" s="133">
        <v>1</v>
      </c>
      <c r="I255" s="134"/>
      <c r="J255" s="135">
        <f t="shared" si="40"/>
        <v>0</v>
      </c>
      <c r="K255" s="136"/>
      <c r="L255" s="28"/>
      <c r="M255" s="137" t="s">
        <v>1</v>
      </c>
      <c r="N255" s="138" t="s">
        <v>38</v>
      </c>
      <c r="P255" s="139">
        <f t="shared" si="41"/>
        <v>0</v>
      </c>
      <c r="Q255" s="139">
        <v>0</v>
      </c>
      <c r="R255" s="139">
        <f t="shared" si="42"/>
        <v>0</v>
      </c>
      <c r="S255" s="139">
        <v>0</v>
      </c>
      <c r="T255" s="140">
        <f t="shared" si="43"/>
        <v>0</v>
      </c>
      <c r="AR255" s="141" t="s">
        <v>125</v>
      </c>
      <c r="AT255" s="141" t="s">
        <v>121</v>
      </c>
      <c r="AU255" s="141" t="s">
        <v>82</v>
      </c>
      <c r="AY255" s="13" t="s">
        <v>118</v>
      </c>
      <c r="BE255" s="142">
        <f t="shared" si="44"/>
        <v>0</v>
      </c>
      <c r="BF255" s="142">
        <f t="shared" si="45"/>
        <v>0</v>
      </c>
      <c r="BG255" s="142">
        <f t="shared" si="46"/>
        <v>0</v>
      </c>
      <c r="BH255" s="142">
        <f t="shared" si="47"/>
        <v>0</v>
      </c>
      <c r="BI255" s="142">
        <f t="shared" si="48"/>
        <v>0</v>
      </c>
      <c r="BJ255" s="13" t="s">
        <v>80</v>
      </c>
      <c r="BK255" s="142">
        <f t="shared" si="49"/>
        <v>0</v>
      </c>
      <c r="BL255" s="13" t="s">
        <v>125</v>
      </c>
      <c r="BM255" s="141" t="s">
        <v>556</v>
      </c>
    </row>
    <row r="256" spans="2:65" s="1" customFormat="1" ht="33" customHeight="1">
      <c r="B256" s="28"/>
      <c r="C256" s="129" t="s">
        <v>557</v>
      </c>
      <c r="D256" s="129" t="s">
        <v>121</v>
      </c>
      <c r="E256" s="130" t="s">
        <v>558</v>
      </c>
      <c r="F256" s="131" t="s">
        <v>559</v>
      </c>
      <c r="G256" s="132" t="s">
        <v>548</v>
      </c>
      <c r="H256" s="133">
        <v>0.5</v>
      </c>
      <c r="I256" s="134"/>
      <c r="J256" s="135">
        <f t="shared" si="40"/>
        <v>0</v>
      </c>
      <c r="K256" s="136"/>
      <c r="L256" s="28"/>
      <c r="M256" s="137" t="s">
        <v>1</v>
      </c>
      <c r="N256" s="138" t="s">
        <v>38</v>
      </c>
      <c r="P256" s="139">
        <f t="shared" si="41"/>
        <v>0</v>
      </c>
      <c r="Q256" s="139">
        <v>0</v>
      </c>
      <c r="R256" s="139">
        <f t="shared" si="42"/>
        <v>0</v>
      </c>
      <c r="S256" s="139">
        <v>0</v>
      </c>
      <c r="T256" s="140">
        <f t="shared" si="43"/>
        <v>0</v>
      </c>
      <c r="AR256" s="141" t="s">
        <v>125</v>
      </c>
      <c r="AT256" s="141" t="s">
        <v>121</v>
      </c>
      <c r="AU256" s="141" t="s">
        <v>82</v>
      </c>
      <c r="AY256" s="13" t="s">
        <v>118</v>
      </c>
      <c r="BE256" s="142">
        <f t="shared" si="44"/>
        <v>0</v>
      </c>
      <c r="BF256" s="142">
        <f t="shared" si="45"/>
        <v>0</v>
      </c>
      <c r="BG256" s="142">
        <f t="shared" si="46"/>
        <v>0</v>
      </c>
      <c r="BH256" s="142">
        <f t="shared" si="47"/>
        <v>0</v>
      </c>
      <c r="BI256" s="142">
        <f t="shared" si="48"/>
        <v>0</v>
      </c>
      <c r="BJ256" s="13" t="s">
        <v>80</v>
      </c>
      <c r="BK256" s="142">
        <f t="shared" si="49"/>
        <v>0</v>
      </c>
      <c r="BL256" s="13" t="s">
        <v>125</v>
      </c>
      <c r="BM256" s="141" t="s">
        <v>560</v>
      </c>
    </row>
    <row r="257" spans="2:65" s="11" customFormat="1" ht="22.9" customHeight="1">
      <c r="B257" s="117"/>
      <c r="D257" s="118" t="s">
        <v>72</v>
      </c>
      <c r="E257" s="127" t="s">
        <v>561</v>
      </c>
      <c r="F257" s="127" t="s">
        <v>562</v>
      </c>
      <c r="I257" s="120"/>
      <c r="J257" s="128">
        <f>BK257</f>
        <v>0</v>
      </c>
      <c r="L257" s="117"/>
      <c r="M257" s="122"/>
      <c r="P257" s="123">
        <f>SUM(P258:P288)</f>
        <v>0</v>
      </c>
      <c r="R257" s="123">
        <f>SUM(R258:R288)</f>
        <v>0</v>
      </c>
      <c r="T257" s="124">
        <f>SUM(T258:T288)</f>
        <v>0</v>
      </c>
      <c r="AR257" s="118" t="s">
        <v>80</v>
      </c>
      <c r="AT257" s="125" t="s">
        <v>72</v>
      </c>
      <c r="AU257" s="125" t="s">
        <v>80</v>
      </c>
      <c r="AY257" s="118" t="s">
        <v>118</v>
      </c>
      <c r="BK257" s="126">
        <f>SUM(BK258:BK288)</f>
        <v>0</v>
      </c>
    </row>
    <row r="258" spans="2:65" s="1" customFormat="1" ht="16.5" customHeight="1">
      <c r="B258" s="28"/>
      <c r="C258" s="129" t="s">
        <v>338</v>
      </c>
      <c r="D258" s="129" t="s">
        <v>121</v>
      </c>
      <c r="E258" s="130" t="s">
        <v>563</v>
      </c>
      <c r="F258" s="131" t="s">
        <v>564</v>
      </c>
      <c r="G258" s="132" t="s">
        <v>124</v>
      </c>
      <c r="H258" s="133">
        <v>24</v>
      </c>
      <c r="I258" s="134"/>
      <c r="J258" s="135">
        <f t="shared" ref="J258:J288" si="50">ROUND(I258*H258,2)</f>
        <v>0</v>
      </c>
      <c r="K258" s="136"/>
      <c r="L258" s="28"/>
      <c r="M258" s="137" t="s">
        <v>1</v>
      </c>
      <c r="N258" s="138" t="s">
        <v>38</v>
      </c>
      <c r="P258" s="139">
        <f t="shared" ref="P258:P288" si="51">O258*H258</f>
        <v>0</v>
      </c>
      <c r="Q258" s="139">
        <v>0</v>
      </c>
      <c r="R258" s="139">
        <f t="shared" ref="R258:R288" si="52">Q258*H258</f>
        <v>0</v>
      </c>
      <c r="S258" s="139">
        <v>0</v>
      </c>
      <c r="T258" s="140">
        <f t="shared" ref="T258:T288" si="53">S258*H258</f>
        <v>0</v>
      </c>
      <c r="AR258" s="141" t="s">
        <v>125</v>
      </c>
      <c r="AT258" s="141" t="s">
        <v>121</v>
      </c>
      <c r="AU258" s="141" t="s">
        <v>82</v>
      </c>
      <c r="AY258" s="13" t="s">
        <v>118</v>
      </c>
      <c r="BE258" s="142">
        <f t="shared" ref="BE258:BE288" si="54">IF(N258="základní",J258,0)</f>
        <v>0</v>
      </c>
      <c r="BF258" s="142">
        <f t="shared" ref="BF258:BF288" si="55">IF(N258="snížená",J258,0)</f>
        <v>0</v>
      </c>
      <c r="BG258" s="142">
        <f t="shared" ref="BG258:BG288" si="56">IF(N258="zákl. přenesená",J258,0)</f>
        <v>0</v>
      </c>
      <c r="BH258" s="142">
        <f t="shared" ref="BH258:BH288" si="57">IF(N258="sníž. přenesená",J258,0)</f>
        <v>0</v>
      </c>
      <c r="BI258" s="142">
        <f t="shared" ref="BI258:BI288" si="58">IF(N258="nulová",J258,0)</f>
        <v>0</v>
      </c>
      <c r="BJ258" s="13" t="s">
        <v>80</v>
      </c>
      <c r="BK258" s="142">
        <f t="shared" ref="BK258:BK288" si="59">ROUND(I258*H258,2)</f>
        <v>0</v>
      </c>
      <c r="BL258" s="13" t="s">
        <v>125</v>
      </c>
      <c r="BM258" s="141" t="s">
        <v>565</v>
      </c>
    </row>
    <row r="259" spans="2:65" s="1" customFormat="1" ht="16.5" customHeight="1">
      <c r="B259" s="28"/>
      <c r="C259" s="143" t="s">
        <v>566</v>
      </c>
      <c r="D259" s="143" t="s">
        <v>126</v>
      </c>
      <c r="E259" s="144" t="s">
        <v>567</v>
      </c>
      <c r="F259" s="145" t="s">
        <v>568</v>
      </c>
      <c r="G259" s="146" t="s">
        <v>569</v>
      </c>
      <c r="H259" s="147">
        <v>24</v>
      </c>
      <c r="I259" s="148"/>
      <c r="J259" s="149">
        <f t="shared" si="50"/>
        <v>0</v>
      </c>
      <c r="K259" s="150"/>
      <c r="L259" s="151"/>
      <c r="M259" s="152" t="s">
        <v>1</v>
      </c>
      <c r="N259" s="153" t="s">
        <v>38</v>
      </c>
      <c r="P259" s="139">
        <f t="shared" si="51"/>
        <v>0</v>
      </c>
      <c r="Q259" s="139">
        <v>0</v>
      </c>
      <c r="R259" s="139">
        <f t="shared" si="52"/>
        <v>0</v>
      </c>
      <c r="S259" s="139">
        <v>0</v>
      </c>
      <c r="T259" s="140">
        <f t="shared" si="53"/>
        <v>0</v>
      </c>
      <c r="AR259" s="141" t="s">
        <v>129</v>
      </c>
      <c r="AT259" s="141" t="s">
        <v>126</v>
      </c>
      <c r="AU259" s="141" t="s">
        <v>82</v>
      </c>
      <c r="AY259" s="13" t="s">
        <v>118</v>
      </c>
      <c r="BE259" s="142">
        <f t="shared" si="54"/>
        <v>0</v>
      </c>
      <c r="BF259" s="142">
        <f t="shared" si="55"/>
        <v>0</v>
      </c>
      <c r="BG259" s="142">
        <f t="shared" si="56"/>
        <v>0</v>
      </c>
      <c r="BH259" s="142">
        <f t="shared" si="57"/>
        <v>0</v>
      </c>
      <c r="BI259" s="142">
        <f t="shared" si="58"/>
        <v>0</v>
      </c>
      <c r="BJ259" s="13" t="s">
        <v>80</v>
      </c>
      <c r="BK259" s="142">
        <f t="shared" si="59"/>
        <v>0</v>
      </c>
      <c r="BL259" s="13" t="s">
        <v>125</v>
      </c>
      <c r="BM259" s="141" t="s">
        <v>570</v>
      </c>
    </row>
    <row r="260" spans="2:65" s="1" customFormat="1" ht="16.5" customHeight="1">
      <c r="B260" s="28"/>
      <c r="C260" s="129" t="s">
        <v>341</v>
      </c>
      <c r="D260" s="129" t="s">
        <v>121</v>
      </c>
      <c r="E260" s="130" t="s">
        <v>571</v>
      </c>
      <c r="F260" s="131" t="s">
        <v>572</v>
      </c>
      <c r="G260" s="132" t="s">
        <v>573</v>
      </c>
      <c r="H260" s="133">
        <v>150</v>
      </c>
      <c r="I260" s="134"/>
      <c r="J260" s="135">
        <f t="shared" si="50"/>
        <v>0</v>
      </c>
      <c r="K260" s="136"/>
      <c r="L260" s="28"/>
      <c r="M260" s="137" t="s">
        <v>1</v>
      </c>
      <c r="N260" s="138" t="s">
        <v>38</v>
      </c>
      <c r="P260" s="139">
        <f t="shared" si="51"/>
        <v>0</v>
      </c>
      <c r="Q260" s="139">
        <v>0</v>
      </c>
      <c r="R260" s="139">
        <f t="shared" si="52"/>
        <v>0</v>
      </c>
      <c r="S260" s="139">
        <v>0</v>
      </c>
      <c r="T260" s="140">
        <f t="shared" si="53"/>
        <v>0</v>
      </c>
      <c r="AR260" s="141" t="s">
        <v>125</v>
      </c>
      <c r="AT260" s="141" t="s">
        <v>121</v>
      </c>
      <c r="AU260" s="141" t="s">
        <v>82</v>
      </c>
      <c r="AY260" s="13" t="s">
        <v>118</v>
      </c>
      <c r="BE260" s="142">
        <f t="shared" si="54"/>
        <v>0</v>
      </c>
      <c r="BF260" s="142">
        <f t="shared" si="55"/>
        <v>0</v>
      </c>
      <c r="BG260" s="142">
        <f t="shared" si="56"/>
        <v>0</v>
      </c>
      <c r="BH260" s="142">
        <f t="shared" si="57"/>
        <v>0</v>
      </c>
      <c r="BI260" s="142">
        <f t="shared" si="58"/>
        <v>0</v>
      </c>
      <c r="BJ260" s="13" t="s">
        <v>80</v>
      </c>
      <c r="BK260" s="142">
        <f t="shared" si="59"/>
        <v>0</v>
      </c>
      <c r="BL260" s="13" t="s">
        <v>125</v>
      </c>
      <c r="BM260" s="141" t="s">
        <v>574</v>
      </c>
    </row>
    <row r="261" spans="2:65" s="1" customFormat="1" ht="16.5" customHeight="1">
      <c r="B261" s="28"/>
      <c r="C261" s="143" t="s">
        <v>575</v>
      </c>
      <c r="D261" s="143" t="s">
        <v>126</v>
      </c>
      <c r="E261" s="144" t="s">
        <v>576</v>
      </c>
      <c r="F261" s="145" t="s">
        <v>577</v>
      </c>
      <c r="G261" s="146" t="s">
        <v>573</v>
      </c>
      <c r="H261" s="147">
        <v>150</v>
      </c>
      <c r="I261" s="148"/>
      <c r="J261" s="149">
        <f t="shared" si="50"/>
        <v>0</v>
      </c>
      <c r="K261" s="150"/>
      <c r="L261" s="151"/>
      <c r="M261" s="152" t="s">
        <v>1</v>
      </c>
      <c r="N261" s="153" t="s">
        <v>38</v>
      </c>
      <c r="P261" s="139">
        <f t="shared" si="51"/>
        <v>0</v>
      </c>
      <c r="Q261" s="139">
        <v>0</v>
      </c>
      <c r="R261" s="139">
        <f t="shared" si="52"/>
        <v>0</v>
      </c>
      <c r="S261" s="139">
        <v>0</v>
      </c>
      <c r="T261" s="140">
        <f t="shared" si="53"/>
        <v>0</v>
      </c>
      <c r="AR261" s="141" t="s">
        <v>129</v>
      </c>
      <c r="AT261" s="141" t="s">
        <v>126</v>
      </c>
      <c r="AU261" s="141" t="s">
        <v>82</v>
      </c>
      <c r="AY261" s="13" t="s">
        <v>118</v>
      </c>
      <c r="BE261" s="142">
        <f t="shared" si="54"/>
        <v>0</v>
      </c>
      <c r="BF261" s="142">
        <f t="shared" si="55"/>
        <v>0</v>
      </c>
      <c r="BG261" s="142">
        <f t="shared" si="56"/>
        <v>0</v>
      </c>
      <c r="BH261" s="142">
        <f t="shared" si="57"/>
        <v>0</v>
      </c>
      <c r="BI261" s="142">
        <f t="shared" si="58"/>
        <v>0</v>
      </c>
      <c r="BJ261" s="13" t="s">
        <v>80</v>
      </c>
      <c r="BK261" s="142">
        <f t="shared" si="59"/>
        <v>0</v>
      </c>
      <c r="BL261" s="13" t="s">
        <v>125</v>
      </c>
      <c r="BM261" s="141" t="s">
        <v>578</v>
      </c>
    </row>
    <row r="262" spans="2:65" s="1" customFormat="1" ht="16.5" customHeight="1">
      <c r="B262" s="28"/>
      <c r="C262" s="129" t="s">
        <v>345</v>
      </c>
      <c r="D262" s="129" t="s">
        <v>121</v>
      </c>
      <c r="E262" s="130" t="s">
        <v>579</v>
      </c>
      <c r="F262" s="131" t="s">
        <v>580</v>
      </c>
      <c r="G262" s="132" t="s">
        <v>573</v>
      </c>
      <c r="H262" s="133">
        <v>450</v>
      </c>
      <c r="I262" s="134"/>
      <c r="J262" s="135">
        <f t="shared" si="50"/>
        <v>0</v>
      </c>
      <c r="K262" s="136"/>
      <c r="L262" s="28"/>
      <c r="M262" s="137" t="s">
        <v>1</v>
      </c>
      <c r="N262" s="138" t="s">
        <v>38</v>
      </c>
      <c r="P262" s="139">
        <f t="shared" si="51"/>
        <v>0</v>
      </c>
      <c r="Q262" s="139">
        <v>0</v>
      </c>
      <c r="R262" s="139">
        <f t="shared" si="52"/>
        <v>0</v>
      </c>
      <c r="S262" s="139">
        <v>0</v>
      </c>
      <c r="T262" s="140">
        <f t="shared" si="53"/>
        <v>0</v>
      </c>
      <c r="AR262" s="141" t="s">
        <v>125</v>
      </c>
      <c r="AT262" s="141" t="s">
        <v>121</v>
      </c>
      <c r="AU262" s="141" t="s">
        <v>82</v>
      </c>
      <c r="AY262" s="13" t="s">
        <v>118</v>
      </c>
      <c r="BE262" s="142">
        <f t="shared" si="54"/>
        <v>0</v>
      </c>
      <c r="BF262" s="142">
        <f t="shared" si="55"/>
        <v>0</v>
      </c>
      <c r="BG262" s="142">
        <f t="shared" si="56"/>
        <v>0</v>
      </c>
      <c r="BH262" s="142">
        <f t="shared" si="57"/>
        <v>0</v>
      </c>
      <c r="BI262" s="142">
        <f t="shared" si="58"/>
        <v>0</v>
      </c>
      <c r="BJ262" s="13" t="s">
        <v>80</v>
      </c>
      <c r="BK262" s="142">
        <f t="shared" si="59"/>
        <v>0</v>
      </c>
      <c r="BL262" s="13" t="s">
        <v>125</v>
      </c>
      <c r="BM262" s="141" t="s">
        <v>581</v>
      </c>
    </row>
    <row r="263" spans="2:65" s="1" customFormat="1" ht="16.5" customHeight="1">
      <c r="B263" s="28"/>
      <c r="C263" s="143" t="s">
        <v>582</v>
      </c>
      <c r="D263" s="143" t="s">
        <v>126</v>
      </c>
      <c r="E263" s="144" t="s">
        <v>583</v>
      </c>
      <c r="F263" s="145" t="s">
        <v>584</v>
      </c>
      <c r="G263" s="146" t="s">
        <v>573</v>
      </c>
      <c r="H263" s="147">
        <v>450</v>
      </c>
      <c r="I263" s="148"/>
      <c r="J263" s="149">
        <f t="shared" si="50"/>
        <v>0</v>
      </c>
      <c r="K263" s="150"/>
      <c r="L263" s="151"/>
      <c r="M263" s="152" t="s">
        <v>1</v>
      </c>
      <c r="N263" s="153" t="s">
        <v>38</v>
      </c>
      <c r="P263" s="139">
        <f t="shared" si="51"/>
        <v>0</v>
      </c>
      <c r="Q263" s="139">
        <v>0</v>
      </c>
      <c r="R263" s="139">
        <f t="shared" si="52"/>
        <v>0</v>
      </c>
      <c r="S263" s="139">
        <v>0</v>
      </c>
      <c r="T263" s="140">
        <f t="shared" si="53"/>
        <v>0</v>
      </c>
      <c r="AR263" s="141" t="s">
        <v>129</v>
      </c>
      <c r="AT263" s="141" t="s">
        <v>126</v>
      </c>
      <c r="AU263" s="141" t="s">
        <v>82</v>
      </c>
      <c r="AY263" s="13" t="s">
        <v>118</v>
      </c>
      <c r="BE263" s="142">
        <f t="shared" si="54"/>
        <v>0</v>
      </c>
      <c r="BF263" s="142">
        <f t="shared" si="55"/>
        <v>0</v>
      </c>
      <c r="BG263" s="142">
        <f t="shared" si="56"/>
        <v>0</v>
      </c>
      <c r="BH263" s="142">
        <f t="shared" si="57"/>
        <v>0</v>
      </c>
      <c r="BI263" s="142">
        <f t="shared" si="58"/>
        <v>0</v>
      </c>
      <c r="BJ263" s="13" t="s">
        <v>80</v>
      </c>
      <c r="BK263" s="142">
        <f t="shared" si="59"/>
        <v>0</v>
      </c>
      <c r="BL263" s="13" t="s">
        <v>125</v>
      </c>
      <c r="BM263" s="141" t="s">
        <v>585</v>
      </c>
    </row>
    <row r="264" spans="2:65" s="1" customFormat="1" ht="16.5" customHeight="1">
      <c r="B264" s="28"/>
      <c r="C264" s="129" t="s">
        <v>348</v>
      </c>
      <c r="D264" s="129" t="s">
        <v>121</v>
      </c>
      <c r="E264" s="130" t="s">
        <v>579</v>
      </c>
      <c r="F264" s="131" t="s">
        <v>580</v>
      </c>
      <c r="G264" s="132" t="s">
        <v>573</v>
      </c>
      <c r="H264" s="133">
        <v>350</v>
      </c>
      <c r="I264" s="134"/>
      <c r="J264" s="135">
        <f t="shared" si="50"/>
        <v>0</v>
      </c>
      <c r="K264" s="136"/>
      <c r="L264" s="28"/>
      <c r="M264" s="137" t="s">
        <v>1</v>
      </c>
      <c r="N264" s="138" t="s">
        <v>38</v>
      </c>
      <c r="P264" s="139">
        <f t="shared" si="51"/>
        <v>0</v>
      </c>
      <c r="Q264" s="139">
        <v>0</v>
      </c>
      <c r="R264" s="139">
        <f t="shared" si="52"/>
        <v>0</v>
      </c>
      <c r="S264" s="139">
        <v>0</v>
      </c>
      <c r="T264" s="140">
        <f t="shared" si="53"/>
        <v>0</v>
      </c>
      <c r="AR264" s="141" t="s">
        <v>125</v>
      </c>
      <c r="AT264" s="141" t="s">
        <v>121</v>
      </c>
      <c r="AU264" s="141" t="s">
        <v>82</v>
      </c>
      <c r="AY264" s="13" t="s">
        <v>118</v>
      </c>
      <c r="BE264" s="142">
        <f t="shared" si="54"/>
        <v>0</v>
      </c>
      <c r="BF264" s="142">
        <f t="shared" si="55"/>
        <v>0</v>
      </c>
      <c r="BG264" s="142">
        <f t="shared" si="56"/>
        <v>0</v>
      </c>
      <c r="BH264" s="142">
        <f t="shared" si="57"/>
        <v>0</v>
      </c>
      <c r="BI264" s="142">
        <f t="shared" si="58"/>
        <v>0</v>
      </c>
      <c r="BJ264" s="13" t="s">
        <v>80</v>
      </c>
      <c r="BK264" s="142">
        <f t="shared" si="59"/>
        <v>0</v>
      </c>
      <c r="BL264" s="13" t="s">
        <v>125</v>
      </c>
      <c r="BM264" s="141" t="s">
        <v>586</v>
      </c>
    </row>
    <row r="265" spans="2:65" s="1" customFormat="1" ht="16.5" customHeight="1">
      <c r="B265" s="28"/>
      <c r="C265" s="143" t="s">
        <v>587</v>
      </c>
      <c r="D265" s="143" t="s">
        <v>126</v>
      </c>
      <c r="E265" s="144" t="s">
        <v>588</v>
      </c>
      <c r="F265" s="145" t="s">
        <v>589</v>
      </c>
      <c r="G265" s="146" t="s">
        <v>573</v>
      </c>
      <c r="H265" s="147">
        <v>350</v>
      </c>
      <c r="I265" s="148"/>
      <c r="J265" s="149">
        <f t="shared" si="50"/>
        <v>0</v>
      </c>
      <c r="K265" s="150"/>
      <c r="L265" s="151"/>
      <c r="M265" s="152" t="s">
        <v>1</v>
      </c>
      <c r="N265" s="153" t="s">
        <v>38</v>
      </c>
      <c r="P265" s="139">
        <f t="shared" si="51"/>
        <v>0</v>
      </c>
      <c r="Q265" s="139">
        <v>0</v>
      </c>
      <c r="R265" s="139">
        <f t="shared" si="52"/>
        <v>0</v>
      </c>
      <c r="S265" s="139">
        <v>0</v>
      </c>
      <c r="T265" s="140">
        <f t="shared" si="53"/>
        <v>0</v>
      </c>
      <c r="AR265" s="141" t="s">
        <v>129</v>
      </c>
      <c r="AT265" s="141" t="s">
        <v>126</v>
      </c>
      <c r="AU265" s="141" t="s">
        <v>82</v>
      </c>
      <c r="AY265" s="13" t="s">
        <v>118</v>
      </c>
      <c r="BE265" s="142">
        <f t="shared" si="54"/>
        <v>0</v>
      </c>
      <c r="BF265" s="142">
        <f t="shared" si="55"/>
        <v>0</v>
      </c>
      <c r="BG265" s="142">
        <f t="shared" si="56"/>
        <v>0</v>
      </c>
      <c r="BH265" s="142">
        <f t="shared" si="57"/>
        <v>0</v>
      </c>
      <c r="BI265" s="142">
        <f t="shared" si="58"/>
        <v>0</v>
      </c>
      <c r="BJ265" s="13" t="s">
        <v>80</v>
      </c>
      <c r="BK265" s="142">
        <f t="shared" si="59"/>
        <v>0</v>
      </c>
      <c r="BL265" s="13" t="s">
        <v>125</v>
      </c>
      <c r="BM265" s="141" t="s">
        <v>590</v>
      </c>
    </row>
    <row r="266" spans="2:65" s="1" customFormat="1" ht="16.5" customHeight="1">
      <c r="B266" s="28"/>
      <c r="C266" s="129" t="s">
        <v>352</v>
      </c>
      <c r="D266" s="129" t="s">
        <v>121</v>
      </c>
      <c r="E266" s="130" t="s">
        <v>591</v>
      </c>
      <c r="F266" s="131" t="s">
        <v>592</v>
      </c>
      <c r="G266" s="132" t="s">
        <v>573</v>
      </c>
      <c r="H266" s="133">
        <v>530</v>
      </c>
      <c r="I266" s="134"/>
      <c r="J266" s="135">
        <f t="shared" si="50"/>
        <v>0</v>
      </c>
      <c r="K266" s="136"/>
      <c r="L266" s="28"/>
      <c r="M266" s="137" t="s">
        <v>1</v>
      </c>
      <c r="N266" s="138" t="s">
        <v>38</v>
      </c>
      <c r="P266" s="139">
        <f t="shared" si="51"/>
        <v>0</v>
      </c>
      <c r="Q266" s="139">
        <v>0</v>
      </c>
      <c r="R266" s="139">
        <f t="shared" si="52"/>
        <v>0</v>
      </c>
      <c r="S266" s="139">
        <v>0</v>
      </c>
      <c r="T266" s="140">
        <f t="shared" si="53"/>
        <v>0</v>
      </c>
      <c r="AR266" s="141" t="s">
        <v>125</v>
      </c>
      <c r="AT266" s="141" t="s">
        <v>121</v>
      </c>
      <c r="AU266" s="141" t="s">
        <v>82</v>
      </c>
      <c r="AY266" s="13" t="s">
        <v>118</v>
      </c>
      <c r="BE266" s="142">
        <f t="shared" si="54"/>
        <v>0</v>
      </c>
      <c r="BF266" s="142">
        <f t="shared" si="55"/>
        <v>0</v>
      </c>
      <c r="BG266" s="142">
        <f t="shared" si="56"/>
        <v>0</v>
      </c>
      <c r="BH266" s="142">
        <f t="shared" si="57"/>
        <v>0</v>
      </c>
      <c r="BI266" s="142">
        <f t="shared" si="58"/>
        <v>0</v>
      </c>
      <c r="BJ266" s="13" t="s">
        <v>80</v>
      </c>
      <c r="BK266" s="142">
        <f t="shared" si="59"/>
        <v>0</v>
      </c>
      <c r="BL266" s="13" t="s">
        <v>125</v>
      </c>
      <c r="BM266" s="141" t="s">
        <v>593</v>
      </c>
    </row>
    <row r="267" spans="2:65" s="1" customFormat="1" ht="24.2" customHeight="1">
      <c r="B267" s="28"/>
      <c r="C267" s="143" t="s">
        <v>594</v>
      </c>
      <c r="D267" s="143" t="s">
        <v>126</v>
      </c>
      <c r="E267" s="144" t="s">
        <v>595</v>
      </c>
      <c r="F267" s="145" t="s">
        <v>596</v>
      </c>
      <c r="G267" s="146" t="s">
        <v>573</v>
      </c>
      <c r="H267" s="147">
        <v>530</v>
      </c>
      <c r="I267" s="148"/>
      <c r="J267" s="149">
        <f t="shared" si="50"/>
        <v>0</v>
      </c>
      <c r="K267" s="150"/>
      <c r="L267" s="151"/>
      <c r="M267" s="152" t="s">
        <v>1</v>
      </c>
      <c r="N267" s="153" t="s">
        <v>38</v>
      </c>
      <c r="P267" s="139">
        <f t="shared" si="51"/>
        <v>0</v>
      </c>
      <c r="Q267" s="139">
        <v>0</v>
      </c>
      <c r="R267" s="139">
        <f t="shared" si="52"/>
        <v>0</v>
      </c>
      <c r="S267" s="139">
        <v>0</v>
      </c>
      <c r="T267" s="140">
        <f t="shared" si="53"/>
        <v>0</v>
      </c>
      <c r="AR267" s="141" t="s">
        <v>129</v>
      </c>
      <c r="AT267" s="141" t="s">
        <v>126</v>
      </c>
      <c r="AU267" s="141" t="s">
        <v>82</v>
      </c>
      <c r="AY267" s="13" t="s">
        <v>118</v>
      </c>
      <c r="BE267" s="142">
        <f t="shared" si="54"/>
        <v>0</v>
      </c>
      <c r="BF267" s="142">
        <f t="shared" si="55"/>
        <v>0</v>
      </c>
      <c r="BG267" s="142">
        <f t="shared" si="56"/>
        <v>0</v>
      </c>
      <c r="BH267" s="142">
        <f t="shared" si="57"/>
        <v>0</v>
      </c>
      <c r="BI267" s="142">
        <f t="shared" si="58"/>
        <v>0</v>
      </c>
      <c r="BJ267" s="13" t="s">
        <v>80</v>
      </c>
      <c r="BK267" s="142">
        <f t="shared" si="59"/>
        <v>0</v>
      </c>
      <c r="BL267" s="13" t="s">
        <v>125</v>
      </c>
      <c r="BM267" s="141" t="s">
        <v>597</v>
      </c>
    </row>
    <row r="268" spans="2:65" s="1" customFormat="1" ht="16.5" customHeight="1">
      <c r="B268" s="28"/>
      <c r="C268" s="129" t="s">
        <v>355</v>
      </c>
      <c r="D268" s="129" t="s">
        <v>121</v>
      </c>
      <c r="E268" s="130" t="s">
        <v>591</v>
      </c>
      <c r="F268" s="131" t="s">
        <v>592</v>
      </c>
      <c r="G268" s="132" t="s">
        <v>573</v>
      </c>
      <c r="H268" s="133">
        <v>1200</v>
      </c>
      <c r="I268" s="134"/>
      <c r="J268" s="135">
        <f t="shared" si="50"/>
        <v>0</v>
      </c>
      <c r="K268" s="136"/>
      <c r="L268" s="28"/>
      <c r="M268" s="137" t="s">
        <v>1</v>
      </c>
      <c r="N268" s="138" t="s">
        <v>38</v>
      </c>
      <c r="P268" s="139">
        <f t="shared" si="51"/>
        <v>0</v>
      </c>
      <c r="Q268" s="139">
        <v>0</v>
      </c>
      <c r="R268" s="139">
        <f t="shared" si="52"/>
        <v>0</v>
      </c>
      <c r="S268" s="139">
        <v>0</v>
      </c>
      <c r="T268" s="140">
        <f t="shared" si="53"/>
        <v>0</v>
      </c>
      <c r="AR268" s="141" t="s">
        <v>125</v>
      </c>
      <c r="AT268" s="141" t="s">
        <v>121</v>
      </c>
      <c r="AU268" s="141" t="s">
        <v>82</v>
      </c>
      <c r="AY268" s="13" t="s">
        <v>118</v>
      </c>
      <c r="BE268" s="142">
        <f t="shared" si="54"/>
        <v>0</v>
      </c>
      <c r="BF268" s="142">
        <f t="shared" si="55"/>
        <v>0</v>
      </c>
      <c r="BG268" s="142">
        <f t="shared" si="56"/>
        <v>0</v>
      </c>
      <c r="BH268" s="142">
        <f t="shared" si="57"/>
        <v>0</v>
      </c>
      <c r="BI268" s="142">
        <f t="shared" si="58"/>
        <v>0</v>
      </c>
      <c r="BJ268" s="13" t="s">
        <v>80</v>
      </c>
      <c r="BK268" s="142">
        <f t="shared" si="59"/>
        <v>0</v>
      </c>
      <c r="BL268" s="13" t="s">
        <v>125</v>
      </c>
      <c r="BM268" s="141" t="s">
        <v>598</v>
      </c>
    </row>
    <row r="269" spans="2:65" s="1" customFormat="1" ht="24.2" customHeight="1">
      <c r="B269" s="28"/>
      <c r="C269" s="143" t="s">
        <v>599</v>
      </c>
      <c r="D269" s="143" t="s">
        <v>126</v>
      </c>
      <c r="E269" s="144" t="s">
        <v>600</v>
      </c>
      <c r="F269" s="145" t="s">
        <v>601</v>
      </c>
      <c r="G269" s="146" t="s">
        <v>573</v>
      </c>
      <c r="H269" s="147">
        <v>1200</v>
      </c>
      <c r="I269" s="148"/>
      <c r="J269" s="149">
        <f t="shared" si="50"/>
        <v>0</v>
      </c>
      <c r="K269" s="150"/>
      <c r="L269" s="151"/>
      <c r="M269" s="152" t="s">
        <v>1</v>
      </c>
      <c r="N269" s="153" t="s">
        <v>38</v>
      </c>
      <c r="P269" s="139">
        <f t="shared" si="51"/>
        <v>0</v>
      </c>
      <c r="Q269" s="139">
        <v>0</v>
      </c>
      <c r="R269" s="139">
        <f t="shared" si="52"/>
        <v>0</v>
      </c>
      <c r="S269" s="139">
        <v>0</v>
      </c>
      <c r="T269" s="140">
        <f t="shared" si="53"/>
        <v>0</v>
      </c>
      <c r="AR269" s="141" t="s">
        <v>129</v>
      </c>
      <c r="AT269" s="141" t="s">
        <v>126</v>
      </c>
      <c r="AU269" s="141" t="s">
        <v>82</v>
      </c>
      <c r="AY269" s="13" t="s">
        <v>118</v>
      </c>
      <c r="BE269" s="142">
        <f t="shared" si="54"/>
        <v>0</v>
      </c>
      <c r="BF269" s="142">
        <f t="shared" si="55"/>
        <v>0</v>
      </c>
      <c r="BG269" s="142">
        <f t="shared" si="56"/>
        <v>0</v>
      </c>
      <c r="BH269" s="142">
        <f t="shared" si="57"/>
        <v>0</v>
      </c>
      <c r="BI269" s="142">
        <f t="shared" si="58"/>
        <v>0</v>
      </c>
      <c r="BJ269" s="13" t="s">
        <v>80</v>
      </c>
      <c r="BK269" s="142">
        <f t="shared" si="59"/>
        <v>0</v>
      </c>
      <c r="BL269" s="13" t="s">
        <v>125</v>
      </c>
      <c r="BM269" s="141" t="s">
        <v>602</v>
      </c>
    </row>
    <row r="270" spans="2:65" s="1" customFormat="1" ht="16.5" customHeight="1">
      <c r="B270" s="28"/>
      <c r="C270" s="129" t="s">
        <v>359</v>
      </c>
      <c r="D270" s="129" t="s">
        <v>121</v>
      </c>
      <c r="E270" s="130" t="s">
        <v>591</v>
      </c>
      <c r="F270" s="131" t="s">
        <v>592</v>
      </c>
      <c r="G270" s="132" t="s">
        <v>573</v>
      </c>
      <c r="H270" s="133">
        <v>100</v>
      </c>
      <c r="I270" s="134"/>
      <c r="J270" s="135">
        <f t="shared" si="50"/>
        <v>0</v>
      </c>
      <c r="K270" s="136"/>
      <c r="L270" s="28"/>
      <c r="M270" s="137" t="s">
        <v>1</v>
      </c>
      <c r="N270" s="138" t="s">
        <v>38</v>
      </c>
      <c r="P270" s="139">
        <f t="shared" si="51"/>
        <v>0</v>
      </c>
      <c r="Q270" s="139">
        <v>0</v>
      </c>
      <c r="R270" s="139">
        <f t="shared" si="52"/>
        <v>0</v>
      </c>
      <c r="S270" s="139">
        <v>0</v>
      </c>
      <c r="T270" s="140">
        <f t="shared" si="53"/>
        <v>0</v>
      </c>
      <c r="AR270" s="141" t="s">
        <v>125</v>
      </c>
      <c r="AT270" s="141" t="s">
        <v>121</v>
      </c>
      <c r="AU270" s="141" t="s">
        <v>82</v>
      </c>
      <c r="AY270" s="13" t="s">
        <v>118</v>
      </c>
      <c r="BE270" s="142">
        <f t="shared" si="54"/>
        <v>0</v>
      </c>
      <c r="BF270" s="142">
        <f t="shared" si="55"/>
        <v>0</v>
      </c>
      <c r="BG270" s="142">
        <f t="shared" si="56"/>
        <v>0</v>
      </c>
      <c r="BH270" s="142">
        <f t="shared" si="57"/>
        <v>0</v>
      </c>
      <c r="BI270" s="142">
        <f t="shared" si="58"/>
        <v>0</v>
      </c>
      <c r="BJ270" s="13" t="s">
        <v>80</v>
      </c>
      <c r="BK270" s="142">
        <f t="shared" si="59"/>
        <v>0</v>
      </c>
      <c r="BL270" s="13" t="s">
        <v>125</v>
      </c>
      <c r="BM270" s="141" t="s">
        <v>603</v>
      </c>
    </row>
    <row r="271" spans="2:65" s="1" customFormat="1" ht="24.2" customHeight="1">
      <c r="B271" s="28"/>
      <c r="C271" s="143" t="s">
        <v>604</v>
      </c>
      <c r="D271" s="143" t="s">
        <v>126</v>
      </c>
      <c r="E271" s="144" t="s">
        <v>605</v>
      </c>
      <c r="F271" s="145" t="s">
        <v>606</v>
      </c>
      <c r="G271" s="146" t="s">
        <v>573</v>
      </c>
      <c r="H271" s="147">
        <v>100</v>
      </c>
      <c r="I271" s="148"/>
      <c r="J271" s="149">
        <f t="shared" si="50"/>
        <v>0</v>
      </c>
      <c r="K271" s="150"/>
      <c r="L271" s="151"/>
      <c r="M271" s="152" t="s">
        <v>1</v>
      </c>
      <c r="N271" s="153" t="s">
        <v>38</v>
      </c>
      <c r="P271" s="139">
        <f t="shared" si="51"/>
        <v>0</v>
      </c>
      <c r="Q271" s="139">
        <v>0</v>
      </c>
      <c r="R271" s="139">
        <f t="shared" si="52"/>
        <v>0</v>
      </c>
      <c r="S271" s="139">
        <v>0</v>
      </c>
      <c r="T271" s="140">
        <f t="shared" si="53"/>
        <v>0</v>
      </c>
      <c r="AR271" s="141" t="s">
        <v>129</v>
      </c>
      <c r="AT271" s="141" t="s">
        <v>126</v>
      </c>
      <c r="AU271" s="141" t="s">
        <v>82</v>
      </c>
      <c r="AY271" s="13" t="s">
        <v>118</v>
      </c>
      <c r="BE271" s="142">
        <f t="shared" si="54"/>
        <v>0</v>
      </c>
      <c r="BF271" s="142">
        <f t="shared" si="55"/>
        <v>0</v>
      </c>
      <c r="BG271" s="142">
        <f t="shared" si="56"/>
        <v>0</v>
      </c>
      <c r="BH271" s="142">
        <f t="shared" si="57"/>
        <v>0</v>
      </c>
      <c r="BI271" s="142">
        <f t="shared" si="58"/>
        <v>0</v>
      </c>
      <c r="BJ271" s="13" t="s">
        <v>80</v>
      </c>
      <c r="BK271" s="142">
        <f t="shared" si="59"/>
        <v>0</v>
      </c>
      <c r="BL271" s="13" t="s">
        <v>125</v>
      </c>
      <c r="BM271" s="141" t="s">
        <v>607</v>
      </c>
    </row>
    <row r="272" spans="2:65" s="1" customFormat="1" ht="16.5" customHeight="1">
      <c r="B272" s="28"/>
      <c r="C272" s="129" t="s">
        <v>362</v>
      </c>
      <c r="D272" s="129" t="s">
        <v>121</v>
      </c>
      <c r="E272" s="130" t="s">
        <v>608</v>
      </c>
      <c r="F272" s="131" t="s">
        <v>609</v>
      </c>
      <c r="G272" s="132" t="s">
        <v>124</v>
      </c>
      <c r="H272" s="133">
        <v>3</v>
      </c>
      <c r="I272" s="134"/>
      <c r="J272" s="135">
        <f t="shared" si="50"/>
        <v>0</v>
      </c>
      <c r="K272" s="136"/>
      <c r="L272" s="28"/>
      <c r="M272" s="137" t="s">
        <v>1</v>
      </c>
      <c r="N272" s="138" t="s">
        <v>38</v>
      </c>
      <c r="P272" s="139">
        <f t="shared" si="51"/>
        <v>0</v>
      </c>
      <c r="Q272" s="139">
        <v>0</v>
      </c>
      <c r="R272" s="139">
        <f t="shared" si="52"/>
        <v>0</v>
      </c>
      <c r="S272" s="139">
        <v>0</v>
      </c>
      <c r="T272" s="140">
        <f t="shared" si="53"/>
        <v>0</v>
      </c>
      <c r="AR272" s="141" t="s">
        <v>125</v>
      </c>
      <c r="AT272" s="141" t="s">
        <v>121</v>
      </c>
      <c r="AU272" s="141" t="s">
        <v>82</v>
      </c>
      <c r="AY272" s="13" t="s">
        <v>118</v>
      </c>
      <c r="BE272" s="142">
        <f t="shared" si="54"/>
        <v>0</v>
      </c>
      <c r="BF272" s="142">
        <f t="shared" si="55"/>
        <v>0</v>
      </c>
      <c r="BG272" s="142">
        <f t="shared" si="56"/>
        <v>0</v>
      </c>
      <c r="BH272" s="142">
        <f t="shared" si="57"/>
        <v>0</v>
      </c>
      <c r="BI272" s="142">
        <f t="shared" si="58"/>
        <v>0</v>
      </c>
      <c r="BJ272" s="13" t="s">
        <v>80</v>
      </c>
      <c r="BK272" s="142">
        <f t="shared" si="59"/>
        <v>0</v>
      </c>
      <c r="BL272" s="13" t="s">
        <v>125</v>
      </c>
      <c r="BM272" s="141" t="s">
        <v>610</v>
      </c>
    </row>
    <row r="273" spans="2:65" s="1" customFormat="1" ht="16.5" customHeight="1">
      <c r="B273" s="28"/>
      <c r="C273" s="143" t="s">
        <v>611</v>
      </c>
      <c r="D273" s="143" t="s">
        <v>126</v>
      </c>
      <c r="E273" s="144" t="s">
        <v>612</v>
      </c>
      <c r="F273" s="145" t="s">
        <v>613</v>
      </c>
      <c r="G273" s="146" t="s">
        <v>124</v>
      </c>
      <c r="H273" s="147">
        <v>3</v>
      </c>
      <c r="I273" s="148"/>
      <c r="J273" s="149">
        <f t="shared" si="50"/>
        <v>0</v>
      </c>
      <c r="K273" s="150"/>
      <c r="L273" s="151"/>
      <c r="M273" s="152" t="s">
        <v>1</v>
      </c>
      <c r="N273" s="153" t="s">
        <v>38</v>
      </c>
      <c r="P273" s="139">
        <f t="shared" si="51"/>
        <v>0</v>
      </c>
      <c r="Q273" s="139">
        <v>0</v>
      </c>
      <c r="R273" s="139">
        <f t="shared" si="52"/>
        <v>0</v>
      </c>
      <c r="S273" s="139">
        <v>0</v>
      </c>
      <c r="T273" s="140">
        <f t="shared" si="53"/>
        <v>0</v>
      </c>
      <c r="AR273" s="141" t="s">
        <v>129</v>
      </c>
      <c r="AT273" s="141" t="s">
        <v>126</v>
      </c>
      <c r="AU273" s="141" t="s">
        <v>82</v>
      </c>
      <c r="AY273" s="13" t="s">
        <v>118</v>
      </c>
      <c r="BE273" s="142">
        <f t="shared" si="54"/>
        <v>0</v>
      </c>
      <c r="BF273" s="142">
        <f t="shared" si="55"/>
        <v>0</v>
      </c>
      <c r="BG273" s="142">
        <f t="shared" si="56"/>
        <v>0</v>
      </c>
      <c r="BH273" s="142">
        <f t="shared" si="57"/>
        <v>0</v>
      </c>
      <c r="BI273" s="142">
        <f t="shared" si="58"/>
        <v>0</v>
      </c>
      <c r="BJ273" s="13" t="s">
        <v>80</v>
      </c>
      <c r="BK273" s="142">
        <f t="shared" si="59"/>
        <v>0</v>
      </c>
      <c r="BL273" s="13" t="s">
        <v>125</v>
      </c>
      <c r="BM273" s="141" t="s">
        <v>614</v>
      </c>
    </row>
    <row r="274" spans="2:65" s="1" customFormat="1" ht="16.5" customHeight="1">
      <c r="B274" s="28"/>
      <c r="C274" s="129" t="s">
        <v>368</v>
      </c>
      <c r="D274" s="129" t="s">
        <v>121</v>
      </c>
      <c r="E274" s="130" t="s">
        <v>615</v>
      </c>
      <c r="F274" s="131" t="s">
        <v>616</v>
      </c>
      <c r="G274" s="132" t="s">
        <v>573</v>
      </c>
      <c r="H274" s="133">
        <v>2300</v>
      </c>
      <c r="I274" s="134"/>
      <c r="J274" s="135">
        <f t="shared" si="50"/>
        <v>0</v>
      </c>
      <c r="K274" s="136"/>
      <c r="L274" s="28"/>
      <c r="M274" s="137" t="s">
        <v>1</v>
      </c>
      <c r="N274" s="138" t="s">
        <v>38</v>
      </c>
      <c r="P274" s="139">
        <f t="shared" si="51"/>
        <v>0</v>
      </c>
      <c r="Q274" s="139">
        <v>0</v>
      </c>
      <c r="R274" s="139">
        <f t="shared" si="52"/>
        <v>0</v>
      </c>
      <c r="S274" s="139">
        <v>0</v>
      </c>
      <c r="T274" s="140">
        <f t="shared" si="53"/>
        <v>0</v>
      </c>
      <c r="AR274" s="141" t="s">
        <v>125</v>
      </c>
      <c r="AT274" s="141" t="s">
        <v>121</v>
      </c>
      <c r="AU274" s="141" t="s">
        <v>82</v>
      </c>
      <c r="AY274" s="13" t="s">
        <v>118</v>
      </c>
      <c r="BE274" s="142">
        <f t="shared" si="54"/>
        <v>0</v>
      </c>
      <c r="BF274" s="142">
        <f t="shared" si="55"/>
        <v>0</v>
      </c>
      <c r="BG274" s="142">
        <f t="shared" si="56"/>
        <v>0</v>
      </c>
      <c r="BH274" s="142">
        <f t="shared" si="57"/>
        <v>0</v>
      </c>
      <c r="BI274" s="142">
        <f t="shared" si="58"/>
        <v>0</v>
      </c>
      <c r="BJ274" s="13" t="s">
        <v>80</v>
      </c>
      <c r="BK274" s="142">
        <f t="shared" si="59"/>
        <v>0</v>
      </c>
      <c r="BL274" s="13" t="s">
        <v>125</v>
      </c>
      <c r="BM274" s="141" t="s">
        <v>617</v>
      </c>
    </row>
    <row r="275" spans="2:65" s="1" customFormat="1" ht="21.75" customHeight="1">
      <c r="B275" s="28"/>
      <c r="C275" s="143" t="s">
        <v>618</v>
      </c>
      <c r="D275" s="143" t="s">
        <v>126</v>
      </c>
      <c r="E275" s="144" t="s">
        <v>619</v>
      </c>
      <c r="F275" s="145" t="s">
        <v>620</v>
      </c>
      <c r="G275" s="146" t="s">
        <v>573</v>
      </c>
      <c r="H275" s="147">
        <v>2300</v>
      </c>
      <c r="I275" s="148"/>
      <c r="J275" s="149">
        <f t="shared" si="50"/>
        <v>0</v>
      </c>
      <c r="K275" s="150"/>
      <c r="L275" s="151"/>
      <c r="M275" s="152" t="s">
        <v>1</v>
      </c>
      <c r="N275" s="153" t="s">
        <v>38</v>
      </c>
      <c r="P275" s="139">
        <f t="shared" si="51"/>
        <v>0</v>
      </c>
      <c r="Q275" s="139">
        <v>0</v>
      </c>
      <c r="R275" s="139">
        <f t="shared" si="52"/>
        <v>0</v>
      </c>
      <c r="S275" s="139">
        <v>0</v>
      </c>
      <c r="T275" s="140">
        <f t="shared" si="53"/>
        <v>0</v>
      </c>
      <c r="AR275" s="141" t="s">
        <v>129</v>
      </c>
      <c r="AT275" s="141" t="s">
        <v>126</v>
      </c>
      <c r="AU275" s="141" t="s">
        <v>82</v>
      </c>
      <c r="AY275" s="13" t="s">
        <v>118</v>
      </c>
      <c r="BE275" s="142">
        <f t="shared" si="54"/>
        <v>0</v>
      </c>
      <c r="BF275" s="142">
        <f t="shared" si="55"/>
        <v>0</v>
      </c>
      <c r="BG275" s="142">
        <f t="shared" si="56"/>
        <v>0</v>
      </c>
      <c r="BH275" s="142">
        <f t="shared" si="57"/>
        <v>0</v>
      </c>
      <c r="BI275" s="142">
        <f t="shared" si="58"/>
        <v>0</v>
      </c>
      <c r="BJ275" s="13" t="s">
        <v>80</v>
      </c>
      <c r="BK275" s="142">
        <f t="shared" si="59"/>
        <v>0</v>
      </c>
      <c r="BL275" s="13" t="s">
        <v>125</v>
      </c>
      <c r="BM275" s="141" t="s">
        <v>621</v>
      </c>
    </row>
    <row r="276" spans="2:65" s="1" customFormat="1" ht="16.5" customHeight="1">
      <c r="B276" s="28"/>
      <c r="C276" s="129" t="s">
        <v>371</v>
      </c>
      <c r="D276" s="129" t="s">
        <v>121</v>
      </c>
      <c r="E276" s="130" t="s">
        <v>622</v>
      </c>
      <c r="F276" s="131" t="s">
        <v>623</v>
      </c>
      <c r="G276" s="132" t="s">
        <v>124</v>
      </c>
      <c r="H276" s="133">
        <v>16</v>
      </c>
      <c r="I276" s="134"/>
      <c r="J276" s="135">
        <f t="shared" si="50"/>
        <v>0</v>
      </c>
      <c r="K276" s="136"/>
      <c r="L276" s="28"/>
      <c r="M276" s="137" t="s">
        <v>1</v>
      </c>
      <c r="N276" s="138" t="s">
        <v>38</v>
      </c>
      <c r="P276" s="139">
        <f t="shared" si="51"/>
        <v>0</v>
      </c>
      <c r="Q276" s="139">
        <v>0</v>
      </c>
      <c r="R276" s="139">
        <f t="shared" si="52"/>
        <v>0</v>
      </c>
      <c r="S276" s="139">
        <v>0</v>
      </c>
      <c r="T276" s="140">
        <f t="shared" si="53"/>
        <v>0</v>
      </c>
      <c r="AR276" s="141" t="s">
        <v>125</v>
      </c>
      <c r="AT276" s="141" t="s">
        <v>121</v>
      </c>
      <c r="AU276" s="141" t="s">
        <v>82</v>
      </c>
      <c r="AY276" s="13" t="s">
        <v>118</v>
      </c>
      <c r="BE276" s="142">
        <f t="shared" si="54"/>
        <v>0</v>
      </c>
      <c r="BF276" s="142">
        <f t="shared" si="55"/>
        <v>0</v>
      </c>
      <c r="BG276" s="142">
        <f t="shared" si="56"/>
        <v>0</v>
      </c>
      <c r="BH276" s="142">
        <f t="shared" si="57"/>
        <v>0</v>
      </c>
      <c r="BI276" s="142">
        <f t="shared" si="58"/>
        <v>0</v>
      </c>
      <c r="BJ276" s="13" t="s">
        <v>80</v>
      </c>
      <c r="BK276" s="142">
        <f t="shared" si="59"/>
        <v>0</v>
      </c>
      <c r="BL276" s="13" t="s">
        <v>125</v>
      </c>
      <c r="BM276" s="141" t="s">
        <v>624</v>
      </c>
    </row>
    <row r="277" spans="2:65" s="1" customFormat="1" ht="16.5" customHeight="1">
      <c r="B277" s="28"/>
      <c r="C277" s="143" t="s">
        <v>625</v>
      </c>
      <c r="D277" s="143" t="s">
        <v>126</v>
      </c>
      <c r="E277" s="144" t="s">
        <v>626</v>
      </c>
      <c r="F277" s="145" t="s">
        <v>627</v>
      </c>
      <c r="G277" s="146" t="s">
        <v>124</v>
      </c>
      <c r="H277" s="147">
        <v>16</v>
      </c>
      <c r="I277" s="148"/>
      <c r="J277" s="149">
        <f t="shared" si="50"/>
        <v>0</v>
      </c>
      <c r="K277" s="150"/>
      <c r="L277" s="151"/>
      <c r="M277" s="152" t="s">
        <v>1</v>
      </c>
      <c r="N277" s="153" t="s">
        <v>38</v>
      </c>
      <c r="P277" s="139">
        <f t="shared" si="51"/>
        <v>0</v>
      </c>
      <c r="Q277" s="139">
        <v>0</v>
      </c>
      <c r="R277" s="139">
        <f t="shared" si="52"/>
        <v>0</v>
      </c>
      <c r="S277" s="139">
        <v>0</v>
      </c>
      <c r="T277" s="140">
        <f t="shared" si="53"/>
        <v>0</v>
      </c>
      <c r="AR277" s="141" t="s">
        <v>129</v>
      </c>
      <c r="AT277" s="141" t="s">
        <v>126</v>
      </c>
      <c r="AU277" s="141" t="s">
        <v>82</v>
      </c>
      <c r="AY277" s="13" t="s">
        <v>118</v>
      </c>
      <c r="BE277" s="142">
        <f t="shared" si="54"/>
        <v>0</v>
      </c>
      <c r="BF277" s="142">
        <f t="shared" si="55"/>
        <v>0</v>
      </c>
      <c r="BG277" s="142">
        <f t="shared" si="56"/>
        <v>0</v>
      </c>
      <c r="BH277" s="142">
        <f t="shared" si="57"/>
        <v>0</v>
      </c>
      <c r="BI277" s="142">
        <f t="shared" si="58"/>
        <v>0</v>
      </c>
      <c r="BJ277" s="13" t="s">
        <v>80</v>
      </c>
      <c r="BK277" s="142">
        <f t="shared" si="59"/>
        <v>0</v>
      </c>
      <c r="BL277" s="13" t="s">
        <v>125</v>
      </c>
      <c r="BM277" s="141" t="s">
        <v>628</v>
      </c>
    </row>
    <row r="278" spans="2:65" s="1" customFormat="1" ht="16.5" customHeight="1">
      <c r="B278" s="28"/>
      <c r="C278" s="129" t="s">
        <v>375</v>
      </c>
      <c r="D278" s="129" t="s">
        <v>121</v>
      </c>
      <c r="E278" s="130" t="s">
        <v>629</v>
      </c>
      <c r="F278" s="131" t="s">
        <v>630</v>
      </c>
      <c r="G278" s="132" t="s">
        <v>124</v>
      </c>
      <c r="H278" s="133">
        <v>10</v>
      </c>
      <c r="I278" s="134"/>
      <c r="J278" s="135">
        <f t="shared" si="50"/>
        <v>0</v>
      </c>
      <c r="K278" s="136"/>
      <c r="L278" s="28"/>
      <c r="M278" s="137" t="s">
        <v>1</v>
      </c>
      <c r="N278" s="138" t="s">
        <v>38</v>
      </c>
      <c r="P278" s="139">
        <f t="shared" si="51"/>
        <v>0</v>
      </c>
      <c r="Q278" s="139">
        <v>0</v>
      </c>
      <c r="R278" s="139">
        <f t="shared" si="52"/>
        <v>0</v>
      </c>
      <c r="S278" s="139">
        <v>0</v>
      </c>
      <c r="T278" s="140">
        <f t="shared" si="53"/>
        <v>0</v>
      </c>
      <c r="AR278" s="141" t="s">
        <v>125</v>
      </c>
      <c r="AT278" s="141" t="s">
        <v>121</v>
      </c>
      <c r="AU278" s="141" t="s">
        <v>82</v>
      </c>
      <c r="AY278" s="13" t="s">
        <v>118</v>
      </c>
      <c r="BE278" s="142">
        <f t="shared" si="54"/>
        <v>0</v>
      </c>
      <c r="BF278" s="142">
        <f t="shared" si="55"/>
        <v>0</v>
      </c>
      <c r="BG278" s="142">
        <f t="shared" si="56"/>
        <v>0</v>
      </c>
      <c r="BH278" s="142">
        <f t="shared" si="57"/>
        <v>0</v>
      </c>
      <c r="BI278" s="142">
        <f t="shared" si="58"/>
        <v>0</v>
      </c>
      <c r="BJ278" s="13" t="s">
        <v>80</v>
      </c>
      <c r="BK278" s="142">
        <f t="shared" si="59"/>
        <v>0</v>
      </c>
      <c r="BL278" s="13" t="s">
        <v>125</v>
      </c>
      <c r="BM278" s="141" t="s">
        <v>631</v>
      </c>
    </row>
    <row r="279" spans="2:65" s="1" customFormat="1" ht="16.5" customHeight="1">
      <c r="B279" s="28"/>
      <c r="C279" s="143" t="s">
        <v>632</v>
      </c>
      <c r="D279" s="143" t="s">
        <v>126</v>
      </c>
      <c r="E279" s="144" t="s">
        <v>633</v>
      </c>
      <c r="F279" s="145" t="s">
        <v>634</v>
      </c>
      <c r="G279" s="146" t="s">
        <v>124</v>
      </c>
      <c r="H279" s="147">
        <v>10</v>
      </c>
      <c r="I279" s="148"/>
      <c r="J279" s="149">
        <f t="shared" si="50"/>
        <v>0</v>
      </c>
      <c r="K279" s="150"/>
      <c r="L279" s="151"/>
      <c r="M279" s="152" t="s">
        <v>1</v>
      </c>
      <c r="N279" s="153" t="s">
        <v>38</v>
      </c>
      <c r="P279" s="139">
        <f t="shared" si="51"/>
        <v>0</v>
      </c>
      <c r="Q279" s="139">
        <v>0</v>
      </c>
      <c r="R279" s="139">
        <f t="shared" si="52"/>
        <v>0</v>
      </c>
      <c r="S279" s="139">
        <v>0</v>
      </c>
      <c r="T279" s="140">
        <f t="shared" si="53"/>
        <v>0</v>
      </c>
      <c r="AR279" s="141" t="s">
        <v>129</v>
      </c>
      <c r="AT279" s="141" t="s">
        <v>126</v>
      </c>
      <c r="AU279" s="141" t="s">
        <v>82</v>
      </c>
      <c r="AY279" s="13" t="s">
        <v>118</v>
      </c>
      <c r="BE279" s="142">
        <f t="shared" si="54"/>
        <v>0</v>
      </c>
      <c r="BF279" s="142">
        <f t="shared" si="55"/>
        <v>0</v>
      </c>
      <c r="BG279" s="142">
        <f t="shared" si="56"/>
        <v>0</v>
      </c>
      <c r="BH279" s="142">
        <f t="shared" si="57"/>
        <v>0</v>
      </c>
      <c r="BI279" s="142">
        <f t="shared" si="58"/>
        <v>0</v>
      </c>
      <c r="BJ279" s="13" t="s">
        <v>80</v>
      </c>
      <c r="BK279" s="142">
        <f t="shared" si="59"/>
        <v>0</v>
      </c>
      <c r="BL279" s="13" t="s">
        <v>125</v>
      </c>
      <c r="BM279" s="141" t="s">
        <v>635</v>
      </c>
    </row>
    <row r="280" spans="2:65" s="1" customFormat="1" ht="16.5" customHeight="1">
      <c r="B280" s="28"/>
      <c r="C280" s="129" t="s">
        <v>378</v>
      </c>
      <c r="D280" s="129" t="s">
        <v>121</v>
      </c>
      <c r="E280" s="130" t="s">
        <v>636</v>
      </c>
      <c r="F280" s="131" t="s">
        <v>637</v>
      </c>
      <c r="G280" s="132" t="s">
        <v>124</v>
      </c>
      <c r="H280" s="133">
        <v>70</v>
      </c>
      <c r="I280" s="134"/>
      <c r="J280" s="135">
        <f t="shared" si="50"/>
        <v>0</v>
      </c>
      <c r="K280" s="136"/>
      <c r="L280" s="28"/>
      <c r="M280" s="137" t="s">
        <v>1</v>
      </c>
      <c r="N280" s="138" t="s">
        <v>38</v>
      </c>
      <c r="P280" s="139">
        <f t="shared" si="51"/>
        <v>0</v>
      </c>
      <c r="Q280" s="139">
        <v>0</v>
      </c>
      <c r="R280" s="139">
        <f t="shared" si="52"/>
        <v>0</v>
      </c>
      <c r="S280" s="139">
        <v>0</v>
      </c>
      <c r="T280" s="140">
        <f t="shared" si="53"/>
        <v>0</v>
      </c>
      <c r="AR280" s="141" t="s">
        <v>125</v>
      </c>
      <c r="AT280" s="141" t="s">
        <v>121</v>
      </c>
      <c r="AU280" s="141" t="s">
        <v>82</v>
      </c>
      <c r="AY280" s="13" t="s">
        <v>118</v>
      </c>
      <c r="BE280" s="142">
        <f t="shared" si="54"/>
        <v>0</v>
      </c>
      <c r="BF280" s="142">
        <f t="shared" si="55"/>
        <v>0</v>
      </c>
      <c r="BG280" s="142">
        <f t="shared" si="56"/>
        <v>0</v>
      </c>
      <c r="BH280" s="142">
        <f t="shared" si="57"/>
        <v>0</v>
      </c>
      <c r="BI280" s="142">
        <f t="shared" si="58"/>
        <v>0</v>
      </c>
      <c r="BJ280" s="13" t="s">
        <v>80</v>
      </c>
      <c r="BK280" s="142">
        <f t="shared" si="59"/>
        <v>0</v>
      </c>
      <c r="BL280" s="13" t="s">
        <v>125</v>
      </c>
      <c r="BM280" s="141" t="s">
        <v>638</v>
      </c>
    </row>
    <row r="281" spans="2:65" s="1" customFormat="1" ht="16.5" customHeight="1">
      <c r="B281" s="28"/>
      <c r="C281" s="129" t="s">
        <v>639</v>
      </c>
      <c r="D281" s="129" t="s">
        <v>121</v>
      </c>
      <c r="E281" s="130" t="s">
        <v>640</v>
      </c>
      <c r="F281" s="131" t="s">
        <v>641</v>
      </c>
      <c r="G281" s="132" t="s">
        <v>573</v>
      </c>
      <c r="H281" s="133">
        <v>2000</v>
      </c>
      <c r="I281" s="134"/>
      <c r="J281" s="135">
        <f t="shared" si="50"/>
        <v>0</v>
      </c>
      <c r="K281" s="136"/>
      <c r="L281" s="28"/>
      <c r="M281" s="137" t="s">
        <v>1</v>
      </c>
      <c r="N281" s="138" t="s">
        <v>38</v>
      </c>
      <c r="P281" s="139">
        <f t="shared" si="51"/>
        <v>0</v>
      </c>
      <c r="Q281" s="139">
        <v>0</v>
      </c>
      <c r="R281" s="139">
        <f t="shared" si="52"/>
        <v>0</v>
      </c>
      <c r="S281" s="139">
        <v>0</v>
      </c>
      <c r="T281" s="140">
        <f t="shared" si="53"/>
        <v>0</v>
      </c>
      <c r="AR281" s="141" t="s">
        <v>125</v>
      </c>
      <c r="AT281" s="141" t="s">
        <v>121</v>
      </c>
      <c r="AU281" s="141" t="s">
        <v>82</v>
      </c>
      <c r="AY281" s="13" t="s">
        <v>118</v>
      </c>
      <c r="BE281" s="142">
        <f t="shared" si="54"/>
        <v>0</v>
      </c>
      <c r="BF281" s="142">
        <f t="shared" si="55"/>
        <v>0</v>
      </c>
      <c r="BG281" s="142">
        <f t="shared" si="56"/>
        <v>0</v>
      </c>
      <c r="BH281" s="142">
        <f t="shared" si="57"/>
        <v>0</v>
      </c>
      <c r="BI281" s="142">
        <f t="shared" si="58"/>
        <v>0</v>
      </c>
      <c r="BJ281" s="13" t="s">
        <v>80</v>
      </c>
      <c r="BK281" s="142">
        <f t="shared" si="59"/>
        <v>0</v>
      </c>
      <c r="BL281" s="13" t="s">
        <v>125</v>
      </c>
      <c r="BM281" s="141" t="s">
        <v>642</v>
      </c>
    </row>
    <row r="282" spans="2:65" s="1" customFormat="1" ht="16.5" customHeight="1">
      <c r="B282" s="28"/>
      <c r="C282" s="143" t="s">
        <v>382</v>
      </c>
      <c r="D282" s="143" t="s">
        <v>126</v>
      </c>
      <c r="E282" s="144" t="s">
        <v>643</v>
      </c>
      <c r="F282" s="145" t="s">
        <v>644</v>
      </c>
      <c r="G282" s="146" t="s">
        <v>569</v>
      </c>
      <c r="H282" s="147">
        <v>3</v>
      </c>
      <c r="I282" s="148"/>
      <c r="J282" s="149">
        <f t="shared" si="50"/>
        <v>0</v>
      </c>
      <c r="K282" s="150"/>
      <c r="L282" s="151"/>
      <c r="M282" s="152" t="s">
        <v>1</v>
      </c>
      <c r="N282" s="153" t="s">
        <v>38</v>
      </c>
      <c r="P282" s="139">
        <f t="shared" si="51"/>
        <v>0</v>
      </c>
      <c r="Q282" s="139">
        <v>0</v>
      </c>
      <c r="R282" s="139">
        <f t="shared" si="52"/>
        <v>0</v>
      </c>
      <c r="S282" s="139">
        <v>0</v>
      </c>
      <c r="T282" s="140">
        <f t="shared" si="53"/>
        <v>0</v>
      </c>
      <c r="AR282" s="141" t="s">
        <v>129</v>
      </c>
      <c r="AT282" s="141" t="s">
        <v>126</v>
      </c>
      <c r="AU282" s="141" t="s">
        <v>82</v>
      </c>
      <c r="AY282" s="13" t="s">
        <v>118</v>
      </c>
      <c r="BE282" s="142">
        <f t="shared" si="54"/>
        <v>0</v>
      </c>
      <c r="BF282" s="142">
        <f t="shared" si="55"/>
        <v>0</v>
      </c>
      <c r="BG282" s="142">
        <f t="shared" si="56"/>
        <v>0</v>
      </c>
      <c r="BH282" s="142">
        <f t="shared" si="57"/>
        <v>0</v>
      </c>
      <c r="BI282" s="142">
        <f t="shared" si="58"/>
        <v>0</v>
      </c>
      <c r="BJ282" s="13" t="s">
        <v>80</v>
      </c>
      <c r="BK282" s="142">
        <f t="shared" si="59"/>
        <v>0</v>
      </c>
      <c r="BL282" s="13" t="s">
        <v>125</v>
      </c>
      <c r="BM282" s="141" t="s">
        <v>645</v>
      </c>
    </row>
    <row r="283" spans="2:65" s="1" customFormat="1" ht="16.5" customHeight="1">
      <c r="B283" s="28"/>
      <c r="C283" s="129" t="s">
        <v>646</v>
      </c>
      <c r="D283" s="129" t="s">
        <v>121</v>
      </c>
      <c r="E283" s="130" t="s">
        <v>647</v>
      </c>
      <c r="F283" s="131" t="s">
        <v>648</v>
      </c>
      <c r="G283" s="132" t="s">
        <v>124</v>
      </c>
      <c r="H283" s="133">
        <v>25</v>
      </c>
      <c r="I283" s="134"/>
      <c r="J283" s="135">
        <f t="shared" si="50"/>
        <v>0</v>
      </c>
      <c r="K283" s="136"/>
      <c r="L283" s="28"/>
      <c r="M283" s="137" t="s">
        <v>1</v>
      </c>
      <c r="N283" s="138" t="s">
        <v>38</v>
      </c>
      <c r="P283" s="139">
        <f t="shared" si="51"/>
        <v>0</v>
      </c>
      <c r="Q283" s="139">
        <v>0</v>
      </c>
      <c r="R283" s="139">
        <f t="shared" si="52"/>
        <v>0</v>
      </c>
      <c r="S283" s="139">
        <v>0</v>
      </c>
      <c r="T283" s="140">
        <f t="shared" si="53"/>
        <v>0</v>
      </c>
      <c r="AR283" s="141" t="s">
        <v>125</v>
      </c>
      <c r="AT283" s="141" t="s">
        <v>121</v>
      </c>
      <c r="AU283" s="141" t="s">
        <v>82</v>
      </c>
      <c r="AY283" s="13" t="s">
        <v>118</v>
      </c>
      <c r="BE283" s="142">
        <f t="shared" si="54"/>
        <v>0</v>
      </c>
      <c r="BF283" s="142">
        <f t="shared" si="55"/>
        <v>0</v>
      </c>
      <c r="BG283" s="142">
        <f t="shared" si="56"/>
        <v>0</v>
      </c>
      <c r="BH283" s="142">
        <f t="shared" si="57"/>
        <v>0</v>
      </c>
      <c r="BI283" s="142">
        <f t="shared" si="58"/>
        <v>0</v>
      </c>
      <c r="BJ283" s="13" t="s">
        <v>80</v>
      </c>
      <c r="BK283" s="142">
        <f t="shared" si="59"/>
        <v>0</v>
      </c>
      <c r="BL283" s="13" t="s">
        <v>125</v>
      </c>
      <c r="BM283" s="141" t="s">
        <v>649</v>
      </c>
    </row>
    <row r="284" spans="2:65" s="1" customFormat="1" ht="16.5" customHeight="1">
      <c r="B284" s="28"/>
      <c r="C284" s="143" t="s">
        <v>385</v>
      </c>
      <c r="D284" s="143" t="s">
        <v>126</v>
      </c>
      <c r="E284" s="144" t="s">
        <v>650</v>
      </c>
      <c r="F284" s="145" t="s">
        <v>651</v>
      </c>
      <c r="G284" s="146" t="s">
        <v>652</v>
      </c>
      <c r="H284" s="147">
        <v>10</v>
      </c>
      <c r="I284" s="148"/>
      <c r="J284" s="149">
        <f t="shared" si="50"/>
        <v>0</v>
      </c>
      <c r="K284" s="150"/>
      <c r="L284" s="151"/>
      <c r="M284" s="152" t="s">
        <v>1</v>
      </c>
      <c r="N284" s="153" t="s">
        <v>38</v>
      </c>
      <c r="P284" s="139">
        <f t="shared" si="51"/>
        <v>0</v>
      </c>
      <c r="Q284" s="139">
        <v>0</v>
      </c>
      <c r="R284" s="139">
        <f t="shared" si="52"/>
        <v>0</v>
      </c>
      <c r="S284" s="139">
        <v>0</v>
      </c>
      <c r="T284" s="140">
        <f t="shared" si="53"/>
        <v>0</v>
      </c>
      <c r="AR284" s="141" t="s">
        <v>129</v>
      </c>
      <c r="AT284" s="141" t="s">
        <v>126</v>
      </c>
      <c r="AU284" s="141" t="s">
        <v>82</v>
      </c>
      <c r="AY284" s="13" t="s">
        <v>118</v>
      </c>
      <c r="BE284" s="142">
        <f t="shared" si="54"/>
        <v>0</v>
      </c>
      <c r="BF284" s="142">
        <f t="shared" si="55"/>
        <v>0</v>
      </c>
      <c r="BG284" s="142">
        <f t="shared" si="56"/>
        <v>0</v>
      </c>
      <c r="BH284" s="142">
        <f t="shared" si="57"/>
        <v>0</v>
      </c>
      <c r="BI284" s="142">
        <f t="shared" si="58"/>
        <v>0</v>
      </c>
      <c r="BJ284" s="13" t="s">
        <v>80</v>
      </c>
      <c r="BK284" s="142">
        <f t="shared" si="59"/>
        <v>0</v>
      </c>
      <c r="BL284" s="13" t="s">
        <v>125</v>
      </c>
      <c r="BM284" s="141" t="s">
        <v>653</v>
      </c>
    </row>
    <row r="285" spans="2:65" s="1" customFormat="1" ht="24.2" customHeight="1">
      <c r="B285" s="28"/>
      <c r="C285" s="129" t="s">
        <v>654</v>
      </c>
      <c r="D285" s="129" t="s">
        <v>121</v>
      </c>
      <c r="E285" s="130" t="s">
        <v>655</v>
      </c>
      <c r="F285" s="131" t="s">
        <v>656</v>
      </c>
      <c r="G285" s="132" t="s">
        <v>573</v>
      </c>
      <c r="H285" s="133">
        <v>200</v>
      </c>
      <c r="I285" s="134"/>
      <c r="J285" s="135">
        <f t="shared" si="50"/>
        <v>0</v>
      </c>
      <c r="K285" s="136"/>
      <c r="L285" s="28"/>
      <c r="M285" s="137" t="s">
        <v>1</v>
      </c>
      <c r="N285" s="138" t="s">
        <v>38</v>
      </c>
      <c r="P285" s="139">
        <f t="shared" si="51"/>
        <v>0</v>
      </c>
      <c r="Q285" s="139">
        <v>0</v>
      </c>
      <c r="R285" s="139">
        <f t="shared" si="52"/>
        <v>0</v>
      </c>
      <c r="S285" s="139">
        <v>0</v>
      </c>
      <c r="T285" s="140">
        <f t="shared" si="53"/>
        <v>0</v>
      </c>
      <c r="AR285" s="141" t="s">
        <v>125</v>
      </c>
      <c r="AT285" s="141" t="s">
        <v>121</v>
      </c>
      <c r="AU285" s="141" t="s">
        <v>82</v>
      </c>
      <c r="AY285" s="13" t="s">
        <v>118</v>
      </c>
      <c r="BE285" s="142">
        <f t="shared" si="54"/>
        <v>0</v>
      </c>
      <c r="BF285" s="142">
        <f t="shared" si="55"/>
        <v>0</v>
      </c>
      <c r="BG285" s="142">
        <f t="shared" si="56"/>
        <v>0</v>
      </c>
      <c r="BH285" s="142">
        <f t="shared" si="57"/>
        <v>0</v>
      </c>
      <c r="BI285" s="142">
        <f t="shared" si="58"/>
        <v>0</v>
      </c>
      <c r="BJ285" s="13" t="s">
        <v>80</v>
      </c>
      <c r="BK285" s="142">
        <f t="shared" si="59"/>
        <v>0</v>
      </c>
      <c r="BL285" s="13" t="s">
        <v>125</v>
      </c>
      <c r="BM285" s="141" t="s">
        <v>657</v>
      </c>
    </row>
    <row r="286" spans="2:65" s="1" customFormat="1" ht="16.5" customHeight="1">
      <c r="B286" s="28"/>
      <c r="C286" s="143" t="s">
        <v>389</v>
      </c>
      <c r="D286" s="143" t="s">
        <v>126</v>
      </c>
      <c r="E286" s="144" t="s">
        <v>658</v>
      </c>
      <c r="F286" s="145" t="s">
        <v>659</v>
      </c>
      <c r="G286" s="146" t="s">
        <v>573</v>
      </c>
      <c r="H286" s="147">
        <v>200</v>
      </c>
      <c r="I286" s="148"/>
      <c r="J286" s="149">
        <f t="shared" si="50"/>
        <v>0</v>
      </c>
      <c r="K286" s="150"/>
      <c r="L286" s="151"/>
      <c r="M286" s="152" t="s">
        <v>1</v>
      </c>
      <c r="N286" s="153" t="s">
        <v>38</v>
      </c>
      <c r="P286" s="139">
        <f t="shared" si="51"/>
        <v>0</v>
      </c>
      <c r="Q286" s="139">
        <v>0</v>
      </c>
      <c r="R286" s="139">
        <f t="shared" si="52"/>
        <v>0</v>
      </c>
      <c r="S286" s="139">
        <v>0</v>
      </c>
      <c r="T286" s="140">
        <f t="shared" si="53"/>
        <v>0</v>
      </c>
      <c r="AR286" s="141" t="s">
        <v>129</v>
      </c>
      <c r="AT286" s="141" t="s">
        <v>126</v>
      </c>
      <c r="AU286" s="141" t="s">
        <v>82</v>
      </c>
      <c r="AY286" s="13" t="s">
        <v>118</v>
      </c>
      <c r="BE286" s="142">
        <f t="shared" si="54"/>
        <v>0</v>
      </c>
      <c r="BF286" s="142">
        <f t="shared" si="55"/>
        <v>0</v>
      </c>
      <c r="BG286" s="142">
        <f t="shared" si="56"/>
        <v>0</v>
      </c>
      <c r="BH286" s="142">
        <f t="shared" si="57"/>
        <v>0</v>
      </c>
      <c r="BI286" s="142">
        <f t="shared" si="58"/>
        <v>0</v>
      </c>
      <c r="BJ286" s="13" t="s">
        <v>80</v>
      </c>
      <c r="BK286" s="142">
        <f t="shared" si="59"/>
        <v>0</v>
      </c>
      <c r="BL286" s="13" t="s">
        <v>125</v>
      </c>
      <c r="BM286" s="141" t="s">
        <v>660</v>
      </c>
    </row>
    <row r="287" spans="2:65" s="1" customFormat="1" ht="16.5" customHeight="1">
      <c r="B287" s="28"/>
      <c r="C287" s="129" t="s">
        <v>661</v>
      </c>
      <c r="D287" s="129" t="s">
        <v>121</v>
      </c>
      <c r="E287" s="130" t="s">
        <v>662</v>
      </c>
      <c r="F287" s="131" t="s">
        <v>663</v>
      </c>
      <c r="G287" s="132" t="s">
        <v>124</v>
      </c>
      <c r="H287" s="133">
        <v>5</v>
      </c>
      <c r="I287" s="134"/>
      <c r="J287" s="135">
        <f t="shared" si="50"/>
        <v>0</v>
      </c>
      <c r="K287" s="136"/>
      <c r="L287" s="28"/>
      <c r="M287" s="137" t="s">
        <v>1</v>
      </c>
      <c r="N287" s="138" t="s">
        <v>38</v>
      </c>
      <c r="P287" s="139">
        <f t="shared" si="51"/>
        <v>0</v>
      </c>
      <c r="Q287" s="139">
        <v>0</v>
      </c>
      <c r="R287" s="139">
        <f t="shared" si="52"/>
        <v>0</v>
      </c>
      <c r="S287" s="139">
        <v>0</v>
      </c>
      <c r="T287" s="140">
        <f t="shared" si="53"/>
        <v>0</v>
      </c>
      <c r="AR287" s="141" t="s">
        <v>125</v>
      </c>
      <c r="AT287" s="141" t="s">
        <v>121</v>
      </c>
      <c r="AU287" s="141" t="s">
        <v>82</v>
      </c>
      <c r="AY287" s="13" t="s">
        <v>118</v>
      </c>
      <c r="BE287" s="142">
        <f t="shared" si="54"/>
        <v>0</v>
      </c>
      <c r="BF287" s="142">
        <f t="shared" si="55"/>
        <v>0</v>
      </c>
      <c r="BG287" s="142">
        <f t="shared" si="56"/>
        <v>0</v>
      </c>
      <c r="BH287" s="142">
        <f t="shared" si="57"/>
        <v>0</v>
      </c>
      <c r="BI287" s="142">
        <f t="shared" si="58"/>
        <v>0</v>
      </c>
      <c r="BJ287" s="13" t="s">
        <v>80</v>
      </c>
      <c r="BK287" s="142">
        <f t="shared" si="59"/>
        <v>0</v>
      </c>
      <c r="BL287" s="13" t="s">
        <v>125</v>
      </c>
      <c r="BM287" s="141" t="s">
        <v>664</v>
      </c>
    </row>
    <row r="288" spans="2:65" s="1" customFormat="1" ht="16.5" customHeight="1">
      <c r="B288" s="28"/>
      <c r="C288" s="143" t="s">
        <v>392</v>
      </c>
      <c r="D288" s="143" t="s">
        <v>126</v>
      </c>
      <c r="E288" s="144" t="s">
        <v>665</v>
      </c>
      <c r="F288" s="145" t="s">
        <v>666</v>
      </c>
      <c r="G288" s="146" t="s">
        <v>124</v>
      </c>
      <c r="H288" s="147">
        <v>5</v>
      </c>
      <c r="I288" s="148"/>
      <c r="J288" s="149">
        <f t="shared" si="50"/>
        <v>0</v>
      </c>
      <c r="K288" s="150"/>
      <c r="L288" s="151"/>
      <c r="M288" s="152" t="s">
        <v>1</v>
      </c>
      <c r="N288" s="153" t="s">
        <v>38</v>
      </c>
      <c r="P288" s="139">
        <f t="shared" si="51"/>
        <v>0</v>
      </c>
      <c r="Q288" s="139">
        <v>0</v>
      </c>
      <c r="R288" s="139">
        <f t="shared" si="52"/>
        <v>0</v>
      </c>
      <c r="S288" s="139">
        <v>0</v>
      </c>
      <c r="T288" s="140">
        <f t="shared" si="53"/>
        <v>0</v>
      </c>
      <c r="AR288" s="141" t="s">
        <v>129</v>
      </c>
      <c r="AT288" s="141" t="s">
        <v>126</v>
      </c>
      <c r="AU288" s="141" t="s">
        <v>82</v>
      </c>
      <c r="AY288" s="13" t="s">
        <v>118</v>
      </c>
      <c r="BE288" s="142">
        <f t="shared" si="54"/>
        <v>0</v>
      </c>
      <c r="BF288" s="142">
        <f t="shared" si="55"/>
        <v>0</v>
      </c>
      <c r="BG288" s="142">
        <f t="shared" si="56"/>
        <v>0</v>
      </c>
      <c r="BH288" s="142">
        <f t="shared" si="57"/>
        <v>0</v>
      </c>
      <c r="BI288" s="142">
        <f t="shared" si="58"/>
        <v>0</v>
      </c>
      <c r="BJ288" s="13" t="s">
        <v>80</v>
      </c>
      <c r="BK288" s="142">
        <f t="shared" si="59"/>
        <v>0</v>
      </c>
      <c r="BL288" s="13" t="s">
        <v>125</v>
      </c>
      <c r="BM288" s="141" t="s">
        <v>667</v>
      </c>
    </row>
    <row r="289" spans="2:65" s="11" customFormat="1" ht="25.9" customHeight="1">
      <c r="B289" s="117"/>
      <c r="D289" s="118" t="s">
        <v>72</v>
      </c>
      <c r="E289" s="119" t="s">
        <v>668</v>
      </c>
      <c r="F289" s="119" t="s">
        <v>669</v>
      </c>
      <c r="I289" s="120"/>
      <c r="J289" s="121">
        <f>BK289</f>
        <v>0</v>
      </c>
      <c r="L289" s="117"/>
      <c r="M289" s="122"/>
      <c r="P289" s="123">
        <f>SUM(P290:P296)</f>
        <v>0</v>
      </c>
      <c r="R289" s="123">
        <f>SUM(R290:R296)</f>
        <v>0</v>
      </c>
      <c r="T289" s="124">
        <f>SUM(T290:T296)</f>
        <v>0</v>
      </c>
      <c r="AR289" s="118" t="s">
        <v>125</v>
      </c>
      <c r="AT289" s="125" t="s">
        <v>72</v>
      </c>
      <c r="AU289" s="125" t="s">
        <v>73</v>
      </c>
      <c r="AY289" s="118" t="s">
        <v>118</v>
      </c>
      <c r="BK289" s="126">
        <f>SUM(BK290:BK296)</f>
        <v>0</v>
      </c>
    </row>
    <row r="290" spans="2:65" s="1" customFormat="1" ht="16.5" customHeight="1">
      <c r="B290" s="28"/>
      <c r="C290" s="129" t="s">
        <v>670</v>
      </c>
      <c r="D290" s="129" t="s">
        <v>121</v>
      </c>
      <c r="E290" s="130" t="s">
        <v>671</v>
      </c>
      <c r="F290" s="131" t="s">
        <v>672</v>
      </c>
      <c r="G290" s="132" t="s">
        <v>334</v>
      </c>
      <c r="H290" s="133">
        <v>24</v>
      </c>
      <c r="I290" s="134"/>
      <c r="J290" s="135">
        <f t="shared" ref="J290:J296" si="60">ROUND(I290*H290,2)</f>
        <v>0</v>
      </c>
      <c r="K290" s="136"/>
      <c r="L290" s="28"/>
      <c r="M290" s="137" t="s">
        <v>1</v>
      </c>
      <c r="N290" s="138" t="s">
        <v>38</v>
      </c>
      <c r="P290" s="139">
        <f t="shared" ref="P290:P296" si="61">O290*H290</f>
        <v>0</v>
      </c>
      <c r="Q290" s="139">
        <v>0</v>
      </c>
      <c r="R290" s="139">
        <f t="shared" ref="R290:R296" si="62">Q290*H290</f>
        <v>0</v>
      </c>
      <c r="S290" s="139">
        <v>0</v>
      </c>
      <c r="T290" s="140">
        <f t="shared" ref="T290:T296" si="63">S290*H290</f>
        <v>0</v>
      </c>
      <c r="AR290" s="141" t="s">
        <v>673</v>
      </c>
      <c r="AT290" s="141" t="s">
        <v>121</v>
      </c>
      <c r="AU290" s="141" t="s">
        <v>80</v>
      </c>
      <c r="AY290" s="13" t="s">
        <v>118</v>
      </c>
      <c r="BE290" s="142">
        <f t="shared" ref="BE290:BE296" si="64">IF(N290="základní",J290,0)</f>
        <v>0</v>
      </c>
      <c r="BF290" s="142">
        <f t="shared" ref="BF290:BF296" si="65">IF(N290="snížená",J290,0)</f>
        <v>0</v>
      </c>
      <c r="BG290" s="142">
        <f t="shared" ref="BG290:BG296" si="66">IF(N290="zákl. přenesená",J290,0)</f>
        <v>0</v>
      </c>
      <c r="BH290" s="142">
        <f t="shared" ref="BH290:BH296" si="67">IF(N290="sníž. přenesená",J290,0)</f>
        <v>0</v>
      </c>
      <c r="BI290" s="142">
        <f t="shared" ref="BI290:BI296" si="68">IF(N290="nulová",J290,0)</f>
        <v>0</v>
      </c>
      <c r="BJ290" s="13" t="s">
        <v>80</v>
      </c>
      <c r="BK290" s="142">
        <f t="shared" ref="BK290:BK296" si="69">ROUND(I290*H290,2)</f>
        <v>0</v>
      </c>
      <c r="BL290" s="13" t="s">
        <v>673</v>
      </c>
      <c r="BM290" s="141" t="s">
        <v>674</v>
      </c>
    </row>
    <row r="291" spans="2:65" s="1" customFormat="1" ht="16.5" customHeight="1">
      <c r="B291" s="28"/>
      <c r="C291" s="129" t="s">
        <v>396</v>
      </c>
      <c r="D291" s="129" t="s">
        <v>121</v>
      </c>
      <c r="E291" s="130" t="s">
        <v>675</v>
      </c>
      <c r="F291" s="131" t="s">
        <v>676</v>
      </c>
      <c r="G291" s="132" t="s">
        <v>334</v>
      </c>
      <c r="H291" s="133">
        <v>16</v>
      </c>
      <c r="I291" s="134"/>
      <c r="J291" s="135">
        <f t="shared" si="60"/>
        <v>0</v>
      </c>
      <c r="K291" s="136"/>
      <c r="L291" s="28"/>
      <c r="M291" s="137" t="s">
        <v>1</v>
      </c>
      <c r="N291" s="138" t="s">
        <v>38</v>
      </c>
      <c r="P291" s="139">
        <f t="shared" si="61"/>
        <v>0</v>
      </c>
      <c r="Q291" s="139">
        <v>0</v>
      </c>
      <c r="R291" s="139">
        <f t="shared" si="62"/>
        <v>0</v>
      </c>
      <c r="S291" s="139">
        <v>0</v>
      </c>
      <c r="T291" s="140">
        <f t="shared" si="63"/>
        <v>0</v>
      </c>
      <c r="AR291" s="141" t="s">
        <v>673</v>
      </c>
      <c r="AT291" s="141" t="s">
        <v>121</v>
      </c>
      <c r="AU291" s="141" t="s">
        <v>80</v>
      </c>
      <c r="AY291" s="13" t="s">
        <v>118</v>
      </c>
      <c r="BE291" s="142">
        <f t="shared" si="64"/>
        <v>0</v>
      </c>
      <c r="BF291" s="142">
        <f t="shared" si="65"/>
        <v>0</v>
      </c>
      <c r="BG291" s="142">
        <f t="shared" si="66"/>
        <v>0</v>
      </c>
      <c r="BH291" s="142">
        <f t="shared" si="67"/>
        <v>0</v>
      </c>
      <c r="BI291" s="142">
        <f t="shared" si="68"/>
        <v>0</v>
      </c>
      <c r="BJ291" s="13" t="s">
        <v>80</v>
      </c>
      <c r="BK291" s="142">
        <f t="shared" si="69"/>
        <v>0</v>
      </c>
      <c r="BL291" s="13" t="s">
        <v>673</v>
      </c>
      <c r="BM291" s="141" t="s">
        <v>677</v>
      </c>
    </row>
    <row r="292" spans="2:65" s="1" customFormat="1" ht="21.75" customHeight="1">
      <c r="B292" s="28"/>
      <c r="C292" s="129" t="s">
        <v>678</v>
      </c>
      <c r="D292" s="129" t="s">
        <v>121</v>
      </c>
      <c r="E292" s="130" t="s">
        <v>679</v>
      </c>
      <c r="F292" s="131" t="s">
        <v>680</v>
      </c>
      <c r="G292" s="132" t="s">
        <v>334</v>
      </c>
      <c r="H292" s="133">
        <v>24</v>
      </c>
      <c r="I292" s="134"/>
      <c r="J292" s="135">
        <f t="shared" si="60"/>
        <v>0</v>
      </c>
      <c r="K292" s="136"/>
      <c r="L292" s="28"/>
      <c r="M292" s="137" t="s">
        <v>1</v>
      </c>
      <c r="N292" s="138" t="s">
        <v>38</v>
      </c>
      <c r="P292" s="139">
        <f t="shared" si="61"/>
        <v>0</v>
      </c>
      <c r="Q292" s="139">
        <v>0</v>
      </c>
      <c r="R292" s="139">
        <f t="shared" si="62"/>
        <v>0</v>
      </c>
      <c r="S292" s="139">
        <v>0</v>
      </c>
      <c r="T292" s="140">
        <f t="shared" si="63"/>
        <v>0</v>
      </c>
      <c r="AR292" s="141" t="s">
        <v>673</v>
      </c>
      <c r="AT292" s="141" t="s">
        <v>121</v>
      </c>
      <c r="AU292" s="141" t="s">
        <v>80</v>
      </c>
      <c r="AY292" s="13" t="s">
        <v>118</v>
      </c>
      <c r="BE292" s="142">
        <f t="shared" si="64"/>
        <v>0</v>
      </c>
      <c r="BF292" s="142">
        <f t="shared" si="65"/>
        <v>0</v>
      </c>
      <c r="BG292" s="142">
        <f t="shared" si="66"/>
        <v>0</v>
      </c>
      <c r="BH292" s="142">
        <f t="shared" si="67"/>
        <v>0</v>
      </c>
      <c r="BI292" s="142">
        <f t="shared" si="68"/>
        <v>0</v>
      </c>
      <c r="BJ292" s="13" t="s">
        <v>80</v>
      </c>
      <c r="BK292" s="142">
        <f t="shared" si="69"/>
        <v>0</v>
      </c>
      <c r="BL292" s="13" t="s">
        <v>673</v>
      </c>
      <c r="BM292" s="141" t="s">
        <v>681</v>
      </c>
    </row>
    <row r="293" spans="2:65" s="1" customFormat="1" ht="21.75" customHeight="1">
      <c r="B293" s="28"/>
      <c r="C293" s="129" t="s">
        <v>399</v>
      </c>
      <c r="D293" s="129" t="s">
        <v>121</v>
      </c>
      <c r="E293" s="130" t="s">
        <v>682</v>
      </c>
      <c r="F293" s="131" t="s">
        <v>683</v>
      </c>
      <c r="G293" s="132" t="s">
        <v>334</v>
      </c>
      <c r="H293" s="133">
        <v>36</v>
      </c>
      <c r="I293" s="134"/>
      <c r="J293" s="135">
        <f t="shared" si="60"/>
        <v>0</v>
      </c>
      <c r="K293" s="136"/>
      <c r="L293" s="28"/>
      <c r="M293" s="137" t="s">
        <v>1</v>
      </c>
      <c r="N293" s="138" t="s">
        <v>38</v>
      </c>
      <c r="P293" s="139">
        <f t="shared" si="61"/>
        <v>0</v>
      </c>
      <c r="Q293" s="139">
        <v>0</v>
      </c>
      <c r="R293" s="139">
        <f t="shared" si="62"/>
        <v>0</v>
      </c>
      <c r="S293" s="139">
        <v>0</v>
      </c>
      <c r="T293" s="140">
        <f t="shared" si="63"/>
        <v>0</v>
      </c>
      <c r="AR293" s="141" t="s">
        <v>673</v>
      </c>
      <c r="AT293" s="141" t="s">
        <v>121</v>
      </c>
      <c r="AU293" s="141" t="s">
        <v>80</v>
      </c>
      <c r="AY293" s="13" t="s">
        <v>118</v>
      </c>
      <c r="BE293" s="142">
        <f t="shared" si="64"/>
        <v>0</v>
      </c>
      <c r="BF293" s="142">
        <f t="shared" si="65"/>
        <v>0</v>
      </c>
      <c r="BG293" s="142">
        <f t="shared" si="66"/>
        <v>0</v>
      </c>
      <c r="BH293" s="142">
        <f t="shared" si="67"/>
        <v>0</v>
      </c>
      <c r="BI293" s="142">
        <f t="shared" si="68"/>
        <v>0</v>
      </c>
      <c r="BJ293" s="13" t="s">
        <v>80</v>
      </c>
      <c r="BK293" s="142">
        <f t="shared" si="69"/>
        <v>0</v>
      </c>
      <c r="BL293" s="13" t="s">
        <v>673</v>
      </c>
      <c r="BM293" s="141" t="s">
        <v>684</v>
      </c>
    </row>
    <row r="294" spans="2:65" s="1" customFormat="1" ht="24.2" customHeight="1">
      <c r="B294" s="28"/>
      <c r="C294" s="129" t="s">
        <v>685</v>
      </c>
      <c r="D294" s="129" t="s">
        <v>121</v>
      </c>
      <c r="E294" s="130" t="s">
        <v>686</v>
      </c>
      <c r="F294" s="131" t="s">
        <v>687</v>
      </c>
      <c r="G294" s="132" t="s">
        <v>334</v>
      </c>
      <c r="H294" s="133">
        <v>24</v>
      </c>
      <c r="I294" s="134"/>
      <c r="J294" s="135">
        <f t="shared" si="60"/>
        <v>0</v>
      </c>
      <c r="K294" s="136"/>
      <c r="L294" s="28"/>
      <c r="M294" s="137" t="s">
        <v>1</v>
      </c>
      <c r="N294" s="138" t="s">
        <v>38</v>
      </c>
      <c r="P294" s="139">
        <f t="shared" si="61"/>
        <v>0</v>
      </c>
      <c r="Q294" s="139">
        <v>0</v>
      </c>
      <c r="R294" s="139">
        <f t="shared" si="62"/>
        <v>0</v>
      </c>
      <c r="S294" s="139">
        <v>0</v>
      </c>
      <c r="T294" s="140">
        <f t="shared" si="63"/>
        <v>0</v>
      </c>
      <c r="AR294" s="141" t="s">
        <v>673</v>
      </c>
      <c r="AT294" s="141" t="s">
        <v>121</v>
      </c>
      <c r="AU294" s="141" t="s">
        <v>80</v>
      </c>
      <c r="AY294" s="13" t="s">
        <v>118</v>
      </c>
      <c r="BE294" s="142">
        <f t="shared" si="64"/>
        <v>0</v>
      </c>
      <c r="BF294" s="142">
        <f t="shared" si="65"/>
        <v>0</v>
      </c>
      <c r="BG294" s="142">
        <f t="shared" si="66"/>
        <v>0</v>
      </c>
      <c r="BH294" s="142">
        <f t="shared" si="67"/>
        <v>0</v>
      </c>
      <c r="BI294" s="142">
        <f t="shared" si="68"/>
        <v>0</v>
      </c>
      <c r="BJ294" s="13" t="s">
        <v>80</v>
      </c>
      <c r="BK294" s="142">
        <f t="shared" si="69"/>
        <v>0</v>
      </c>
      <c r="BL294" s="13" t="s">
        <v>673</v>
      </c>
      <c r="BM294" s="141" t="s">
        <v>688</v>
      </c>
    </row>
    <row r="295" spans="2:65" s="1" customFormat="1" ht="24.2" customHeight="1">
      <c r="B295" s="28"/>
      <c r="C295" s="129" t="s">
        <v>403</v>
      </c>
      <c r="D295" s="129" t="s">
        <v>121</v>
      </c>
      <c r="E295" s="130" t="s">
        <v>689</v>
      </c>
      <c r="F295" s="131" t="s">
        <v>690</v>
      </c>
      <c r="G295" s="132" t="s">
        <v>334</v>
      </c>
      <c r="H295" s="133">
        <v>24</v>
      </c>
      <c r="I295" s="134"/>
      <c r="J295" s="135">
        <f t="shared" si="60"/>
        <v>0</v>
      </c>
      <c r="K295" s="136"/>
      <c r="L295" s="28"/>
      <c r="M295" s="137" t="s">
        <v>1</v>
      </c>
      <c r="N295" s="138" t="s">
        <v>38</v>
      </c>
      <c r="P295" s="139">
        <f t="shared" si="61"/>
        <v>0</v>
      </c>
      <c r="Q295" s="139">
        <v>0</v>
      </c>
      <c r="R295" s="139">
        <f t="shared" si="62"/>
        <v>0</v>
      </c>
      <c r="S295" s="139">
        <v>0</v>
      </c>
      <c r="T295" s="140">
        <f t="shared" si="63"/>
        <v>0</v>
      </c>
      <c r="AR295" s="141" t="s">
        <v>673</v>
      </c>
      <c r="AT295" s="141" t="s">
        <v>121</v>
      </c>
      <c r="AU295" s="141" t="s">
        <v>80</v>
      </c>
      <c r="AY295" s="13" t="s">
        <v>118</v>
      </c>
      <c r="BE295" s="142">
        <f t="shared" si="64"/>
        <v>0</v>
      </c>
      <c r="BF295" s="142">
        <f t="shared" si="65"/>
        <v>0</v>
      </c>
      <c r="BG295" s="142">
        <f t="shared" si="66"/>
        <v>0</v>
      </c>
      <c r="BH295" s="142">
        <f t="shared" si="67"/>
        <v>0</v>
      </c>
      <c r="BI295" s="142">
        <f t="shared" si="68"/>
        <v>0</v>
      </c>
      <c r="BJ295" s="13" t="s">
        <v>80</v>
      </c>
      <c r="BK295" s="142">
        <f t="shared" si="69"/>
        <v>0</v>
      </c>
      <c r="BL295" s="13" t="s">
        <v>673</v>
      </c>
      <c r="BM295" s="141" t="s">
        <v>691</v>
      </c>
    </row>
    <row r="296" spans="2:65" s="1" customFormat="1" ht="16.5" customHeight="1">
      <c r="B296" s="28"/>
      <c r="C296" s="129" t="s">
        <v>692</v>
      </c>
      <c r="D296" s="129" t="s">
        <v>121</v>
      </c>
      <c r="E296" s="130" t="s">
        <v>693</v>
      </c>
      <c r="F296" s="131" t="s">
        <v>694</v>
      </c>
      <c r="G296" s="132" t="s">
        <v>334</v>
      </c>
      <c r="H296" s="133">
        <v>24</v>
      </c>
      <c r="I296" s="134"/>
      <c r="J296" s="135">
        <f t="shared" si="60"/>
        <v>0</v>
      </c>
      <c r="K296" s="136"/>
      <c r="L296" s="28"/>
      <c r="M296" s="137" t="s">
        <v>1</v>
      </c>
      <c r="N296" s="138" t="s">
        <v>38</v>
      </c>
      <c r="P296" s="139">
        <f t="shared" si="61"/>
        <v>0</v>
      </c>
      <c r="Q296" s="139">
        <v>0</v>
      </c>
      <c r="R296" s="139">
        <f t="shared" si="62"/>
        <v>0</v>
      </c>
      <c r="S296" s="139">
        <v>0</v>
      </c>
      <c r="T296" s="140">
        <f t="shared" si="63"/>
        <v>0</v>
      </c>
      <c r="AR296" s="141" t="s">
        <v>673</v>
      </c>
      <c r="AT296" s="141" t="s">
        <v>121</v>
      </c>
      <c r="AU296" s="141" t="s">
        <v>80</v>
      </c>
      <c r="AY296" s="13" t="s">
        <v>118</v>
      </c>
      <c r="BE296" s="142">
        <f t="shared" si="64"/>
        <v>0</v>
      </c>
      <c r="BF296" s="142">
        <f t="shared" si="65"/>
        <v>0</v>
      </c>
      <c r="BG296" s="142">
        <f t="shared" si="66"/>
        <v>0</v>
      </c>
      <c r="BH296" s="142">
        <f t="shared" si="67"/>
        <v>0</v>
      </c>
      <c r="BI296" s="142">
        <f t="shared" si="68"/>
        <v>0</v>
      </c>
      <c r="BJ296" s="13" t="s">
        <v>80</v>
      </c>
      <c r="BK296" s="142">
        <f t="shared" si="69"/>
        <v>0</v>
      </c>
      <c r="BL296" s="13" t="s">
        <v>673</v>
      </c>
      <c r="BM296" s="141" t="s">
        <v>695</v>
      </c>
    </row>
    <row r="297" spans="2:65" s="11" customFormat="1" ht="25.9" customHeight="1">
      <c r="B297" s="117"/>
      <c r="D297" s="118" t="s">
        <v>72</v>
      </c>
      <c r="E297" s="119" t="s">
        <v>696</v>
      </c>
      <c r="F297" s="119" t="s">
        <v>697</v>
      </c>
      <c r="I297" s="120"/>
      <c r="J297" s="121">
        <f>BK297</f>
        <v>0</v>
      </c>
      <c r="L297" s="117"/>
      <c r="M297" s="122"/>
      <c r="P297" s="123">
        <f>SUM(P298:P301)</f>
        <v>0</v>
      </c>
      <c r="R297" s="123">
        <f>SUM(R298:R301)</f>
        <v>0</v>
      </c>
      <c r="T297" s="124">
        <f>SUM(T298:T301)</f>
        <v>0</v>
      </c>
      <c r="AR297" s="118" t="s">
        <v>136</v>
      </c>
      <c r="AT297" s="125" t="s">
        <v>72</v>
      </c>
      <c r="AU297" s="125" t="s">
        <v>73</v>
      </c>
      <c r="AY297" s="118" t="s">
        <v>118</v>
      </c>
      <c r="BK297" s="126">
        <f>SUM(BK298:BK301)</f>
        <v>0</v>
      </c>
    </row>
    <row r="298" spans="2:65" s="1" customFormat="1" ht="16.5" customHeight="1">
      <c r="B298" s="28"/>
      <c r="C298" s="129" t="s">
        <v>406</v>
      </c>
      <c r="D298" s="129" t="s">
        <v>121</v>
      </c>
      <c r="E298" s="130" t="s">
        <v>698</v>
      </c>
      <c r="F298" s="131" t="s">
        <v>699</v>
      </c>
      <c r="G298" s="132" t="s">
        <v>700</v>
      </c>
      <c r="H298" s="133">
        <v>1</v>
      </c>
      <c r="I298" s="134"/>
      <c r="J298" s="135">
        <f>ROUND(I298*H298,2)</f>
        <v>0</v>
      </c>
      <c r="K298" s="136"/>
      <c r="L298" s="28"/>
      <c r="M298" s="137" t="s">
        <v>1</v>
      </c>
      <c r="N298" s="138" t="s">
        <v>38</v>
      </c>
      <c r="P298" s="139">
        <f>O298*H298</f>
        <v>0</v>
      </c>
      <c r="Q298" s="139">
        <v>0</v>
      </c>
      <c r="R298" s="139">
        <f>Q298*H298</f>
        <v>0</v>
      </c>
      <c r="S298" s="139">
        <v>0</v>
      </c>
      <c r="T298" s="140">
        <f>S298*H298</f>
        <v>0</v>
      </c>
      <c r="AR298" s="141" t="s">
        <v>125</v>
      </c>
      <c r="AT298" s="141" t="s">
        <v>121</v>
      </c>
      <c r="AU298" s="141" t="s">
        <v>80</v>
      </c>
      <c r="AY298" s="13" t="s">
        <v>118</v>
      </c>
      <c r="BE298" s="142">
        <f>IF(N298="základní",J298,0)</f>
        <v>0</v>
      </c>
      <c r="BF298" s="142">
        <f>IF(N298="snížená",J298,0)</f>
        <v>0</v>
      </c>
      <c r="BG298" s="142">
        <f>IF(N298="zákl. přenesená",J298,0)</f>
        <v>0</v>
      </c>
      <c r="BH298" s="142">
        <f>IF(N298="sníž. přenesená",J298,0)</f>
        <v>0</v>
      </c>
      <c r="BI298" s="142">
        <f>IF(N298="nulová",J298,0)</f>
        <v>0</v>
      </c>
      <c r="BJ298" s="13" t="s">
        <v>80</v>
      </c>
      <c r="BK298" s="142">
        <f>ROUND(I298*H298,2)</f>
        <v>0</v>
      </c>
      <c r="BL298" s="13" t="s">
        <v>125</v>
      </c>
      <c r="BM298" s="141" t="s">
        <v>701</v>
      </c>
    </row>
    <row r="299" spans="2:65" s="1" customFormat="1" ht="16.5" customHeight="1">
      <c r="B299" s="28"/>
      <c r="C299" s="129" t="s">
        <v>702</v>
      </c>
      <c r="D299" s="129" t="s">
        <v>121</v>
      </c>
      <c r="E299" s="130" t="s">
        <v>703</v>
      </c>
      <c r="F299" s="131" t="s">
        <v>704</v>
      </c>
      <c r="G299" s="132" t="s">
        <v>700</v>
      </c>
      <c r="H299" s="133">
        <v>1</v>
      </c>
      <c r="I299" s="134"/>
      <c r="J299" s="135">
        <f>ROUND(I299*H299,2)</f>
        <v>0</v>
      </c>
      <c r="K299" s="136"/>
      <c r="L299" s="28"/>
      <c r="M299" s="137" t="s">
        <v>1</v>
      </c>
      <c r="N299" s="138" t="s">
        <v>38</v>
      </c>
      <c r="P299" s="139">
        <f>O299*H299</f>
        <v>0</v>
      </c>
      <c r="Q299" s="139">
        <v>0</v>
      </c>
      <c r="R299" s="139">
        <f>Q299*H299</f>
        <v>0</v>
      </c>
      <c r="S299" s="139">
        <v>0</v>
      </c>
      <c r="T299" s="140">
        <f>S299*H299</f>
        <v>0</v>
      </c>
      <c r="AR299" s="141" t="s">
        <v>125</v>
      </c>
      <c r="AT299" s="141" t="s">
        <v>121</v>
      </c>
      <c r="AU299" s="141" t="s">
        <v>80</v>
      </c>
      <c r="AY299" s="13" t="s">
        <v>118</v>
      </c>
      <c r="BE299" s="142">
        <f>IF(N299="základní",J299,0)</f>
        <v>0</v>
      </c>
      <c r="BF299" s="142">
        <f>IF(N299="snížená",J299,0)</f>
        <v>0</v>
      </c>
      <c r="BG299" s="142">
        <f>IF(N299="zákl. přenesená",J299,0)</f>
        <v>0</v>
      </c>
      <c r="BH299" s="142">
        <f>IF(N299="sníž. přenesená",J299,0)</f>
        <v>0</v>
      </c>
      <c r="BI299" s="142">
        <f>IF(N299="nulová",J299,0)</f>
        <v>0</v>
      </c>
      <c r="BJ299" s="13" t="s">
        <v>80</v>
      </c>
      <c r="BK299" s="142">
        <f>ROUND(I299*H299,2)</f>
        <v>0</v>
      </c>
      <c r="BL299" s="13" t="s">
        <v>125</v>
      </c>
      <c r="BM299" s="141" t="s">
        <v>705</v>
      </c>
    </row>
    <row r="300" spans="2:65" s="1" customFormat="1" ht="16.5" customHeight="1">
      <c r="B300" s="28"/>
      <c r="C300" s="129" t="s">
        <v>73</v>
      </c>
      <c r="D300" s="129" t="s">
        <v>121</v>
      </c>
      <c r="E300" s="130" t="s">
        <v>706</v>
      </c>
      <c r="F300" s="131" t="s">
        <v>707</v>
      </c>
      <c r="G300" s="132" t="s">
        <v>708</v>
      </c>
      <c r="H300" s="133">
        <v>1</v>
      </c>
      <c r="I300" s="134"/>
      <c r="J300" s="135">
        <f>ROUND(I300*H300,2)</f>
        <v>0</v>
      </c>
      <c r="K300" s="136"/>
      <c r="L300" s="28"/>
      <c r="M300" s="137" t="s">
        <v>1</v>
      </c>
      <c r="N300" s="138" t="s">
        <v>38</v>
      </c>
      <c r="P300" s="139">
        <f>O300*H300</f>
        <v>0</v>
      </c>
      <c r="Q300" s="139">
        <v>0</v>
      </c>
      <c r="R300" s="139">
        <f>Q300*H300</f>
        <v>0</v>
      </c>
      <c r="S300" s="139">
        <v>0</v>
      </c>
      <c r="T300" s="140">
        <f>S300*H300</f>
        <v>0</v>
      </c>
      <c r="AR300" s="141" t="s">
        <v>125</v>
      </c>
      <c r="AT300" s="141" t="s">
        <v>121</v>
      </c>
      <c r="AU300" s="141" t="s">
        <v>80</v>
      </c>
      <c r="AY300" s="13" t="s">
        <v>118</v>
      </c>
      <c r="BE300" s="142">
        <f>IF(N300="základní",J300,0)</f>
        <v>0</v>
      </c>
      <c r="BF300" s="142">
        <f>IF(N300="snížená",J300,0)</f>
        <v>0</v>
      </c>
      <c r="BG300" s="142">
        <f>IF(N300="zákl. přenesená",J300,0)</f>
        <v>0</v>
      </c>
      <c r="BH300" s="142">
        <f>IF(N300="sníž. přenesená",J300,0)</f>
        <v>0</v>
      </c>
      <c r="BI300" s="142">
        <f>IF(N300="nulová",J300,0)</f>
        <v>0</v>
      </c>
      <c r="BJ300" s="13" t="s">
        <v>80</v>
      </c>
      <c r="BK300" s="142">
        <f>ROUND(I300*H300,2)</f>
        <v>0</v>
      </c>
      <c r="BL300" s="13" t="s">
        <v>125</v>
      </c>
      <c r="BM300" s="141" t="s">
        <v>709</v>
      </c>
    </row>
    <row r="301" spans="2:65" s="1" customFormat="1" ht="16.5" customHeight="1">
      <c r="B301" s="28"/>
      <c r="C301" s="129" t="s">
        <v>702</v>
      </c>
      <c r="D301" s="129" t="s">
        <v>121</v>
      </c>
      <c r="E301" s="130" t="s">
        <v>710</v>
      </c>
      <c r="F301" s="131" t="s">
        <v>711</v>
      </c>
      <c r="G301" s="132" t="s">
        <v>700</v>
      </c>
      <c r="H301" s="133">
        <v>1</v>
      </c>
      <c r="I301" s="134"/>
      <c r="J301" s="135">
        <f>ROUND(I301*H301,2)</f>
        <v>0</v>
      </c>
      <c r="K301" s="136"/>
      <c r="L301" s="28"/>
      <c r="M301" s="154" t="s">
        <v>1</v>
      </c>
      <c r="N301" s="155" t="s">
        <v>38</v>
      </c>
      <c r="O301" s="156"/>
      <c r="P301" s="157">
        <f>O301*H301</f>
        <v>0</v>
      </c>
      <c r="Q301" s="157">
        <v>0</v>
      </c>
      <c r="R301" s="157">
        <f>Q301*H301</f>
        <v>0</v>
      </c>
      <c r="S301" s="157">
        <v>0</v>
      </c>
      <c r="T301" s="158">
        <f>S301*H301</f>
        <v>0</v>
      </c>
      <c r="AR301" s="141" t="s">
        <v>125</v>
      </c>
      <c r="AT301" s="141" t="s">
        <v>121</v>
      </c>
      <c r="AU301" s="141" t="s">
        <v>80</v>
      </c>
      <c r="AY301" s="13" t="s">
        <v>118</v>
      </c>
      <c r="BE301" s="142">
        <f>IF(N301="základní",J301,0)</f>
        <v>0</v>
      </c>
      <c r="BF301" s="142">
        <f>IF(N301="snížená",J301,0)</f>
        <v>0</v>
      </c>
      <c r="BG301" s="142">
        <f>IF(N301="zákl. přenesená",J301,0)</f>
        <v>0</v>
      </c>
      <c r="BH301" s="142">
        <f>IF(N301="sníž. přenesená",J301,0)</f>
        <v>0</v>
      </c>
      <c r="BI301" s="142">
        <f>IF(N301="nulová",J301,0)</f>
        <v>0</v>
      </c>
      <c r="BJ301" s="13" t="s">
        <v>80</v>
      </c>
      <c r="BK301" s="142">
        <f>ROUND(I301*H301,2)</f>
        <v>0</v>
      </c>
      <c r="BL301" s="13" t="s">
        <v>125</v>
      </c>
      <c r="BM301" s="141" t="s">
        <v>712</v>
      </c>
    </row>
    <row r="302" spans="2:65" s="1" customFormat="1" ht="6.95" customHeight="1">
      <c r="B302" s="40"/>
      <c r="C302" s="41"/>
      <c r="D302" s="41"/>
      <c r="E302" s="41"/>
      <c r="F302" s="41"/>
      <c r="G302" s="41"/>
      <c r="H302" s="41"/>
      <c r="I302" s="41"/>
      <c r="J302" s="41"/>
      <c r="K302" s="41"/>
      <c r="L302" s="28"/>
    </row>
  </sheetData>
  <sheetProtection algorithmName="SHA-512" hashValue="RDahcNRaeKwYDhZH6P+fm1WR7e9Avbgfb9ow2RB4m+2b24jZVWOWH/2MvnUAV0TFTo/EE1XoeSHB6hSHfrsqOQ==" saltValue="XMozU8AM57uyeXoYiJhTQmsPikfK+HENJSTunxhssol6BNS8/aCzDkhB10Owg1Z7yvney2cQSzK32C/A/8PsVg==" spinCount="100000" sheet="1" objects="1" scenarios="1" formatColumns="0" formatRows="0" autoFilter="0"/>
  <autoFilter ref="C124:K301" xr:uid="{00000000-0009-0000-0000-000001000000}"/>
  <mergeCells count="9">
    <mergeCell ref="E87:H87"/>
    <mergeCell ref="E115:H115"/>
    <mergeCell ref="E117:H117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166"/>
  <sheetViews>
    <sheetView showGridLines="0" tabSelected="1" workbookViewId="0">
      <selection activeCell="W42" sqref="W42"/>
    </sheetView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63"/>
      <c r="M2" s="163"/>
      <c r="N2" s="163"/>
      <c r="O2" s="163"/>
      <c r="P2" s="163"/>
      <c r="Q2" s="163"/>
      <c r="R2" s="163"/>
      <c r="S2" s="163"/>
      <c r="T2" s="163"/>
      <c r="U2" s="163"/>
      <c r="V2" s="163"/>
      <c r="AT2" s="13" t="s">
        <v>85</v>
      </c>
    </row>
    <row r="3" spans="2:46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82</v>
      </c>
    </row>
    <row r="4" spans="2:46" ht="24.95" customHeight="1">
      <c r="B4" s="16"/>
      <c r="D4" s="17" t="s">
        <v>86</v>
      </c>
      <c r="L4" s="16"/>
      <c r="M4" s="84" t="s">
        <v>10</v>
      </c>
      <c r="AT4" s="13" t="s">
        <v>4</v>
      </c>
    </row>
    <row r="5" spans="2:46" ht="6.95" customHeight="1">
      <c r="B5" s="16"/>
      <c r="L5" s="16"/>
    </row>
    <row r="6" spans="2:46" ht="12" customHeight="1">
      <c r="B6" s="16"/>
      <c r="D6" s="23" t="s">
        <v>16</v>
      </c>
      <c r="L6" s="16"/>
    </row>
    <row r="7" spans="2:46" ht="16.5" customHeight="1">
      <c r="B7" s="16"/>
      <c r="E7" s="197" t="str">
        <f>'Rekapitulace stavby'!K6</f>
        <v>Zabezpečení_vstupů_ZŠ_Ostrov_výkaz_výměr_BEZ_cen</v>
      </c>
      <c r="F7" s="198"/>
      <c r="G7" s="198"/>
      <c r="H7" s="198"/>
      <c r="L7" s="16"/>
    </row>
    <row r="8" spans="2:46" s="1" customFormat="1" ht="12" customHeight="1">
      <c r="B8" s="28"/>
      <c r="D8" s="23" t="s">
        <v>87</v>
      </c>
      <c r="L8" s="28"/>
    </row>
    <row r="9" spans="2:46" s="1" customFormat="1" ht="16.5" customHeight="1">
      <c r="B9" s="28"/>
      <c r="E9" s="178" t="s">
        <v>713</v>
      </c>
      <c r="F9" s="199"/>
      <c r="G9" s="199"/>
      <c r="H9" s="199"/>
      <c r="L9" s="28"/>
    </row>
    <row r="10" spans="2:46" s="1" customFormat="1" ht="11.25">
      <c r="B10" s="28"/>
      <c r="L10" s="28"/>
    </row>
    <row r="11" spans="2:46" s="1" customFormat="1" ht="12" customHeight="1">
      <c r="B11" s="28"/>
      <c r="D11" s="23" t="s">
        <v>18</v>
      </c>
      <c r="F11" s="21" t="s">
        <v>1</v>
      </c>
      <c r="I11" s="23" t="s">
        <v>19</v>
      </c>
      <c r="J11" s="21" t="s">
        <v>1</v>
      </c>
      <c r="L11" s="28"/>
    </row>
    <row r="12" spans="2:46" s="1" customFormat="1" ht="12" customHeight="1">
      <c r="B12" s="28"/>
      <c r="D12" s="23" t="s">
        <v>20</v>
      </c>
      <c r="F12" s="21" t="s">
        <v>21</v>
      </c>
      <c r="I12" s="23" t="s">
        <v>22</v>
      </c>
      <c r="J12" s="48" t="str">
        <f>'Rekapitulace stavby'!AN8</f>
        <v>12. 2. 2026</v>
      </c>
      <c r="L12" s="28"/>
    </row>
    <row r="13" spans="2:46" s="1" customFormat="1" ht="10.9" customHeight="1">
      <c r="B13" s="28"/>
      <c r="L13" s="28"/>
    </row>
    <row r="14" spans="2:46" s="1" customFormat="1" ht="12" customHeight="1">
      <c r="B14" s="28"/>
      <c r="D14" s="23" t="s">
        <v>24</v>
      </c>
      <c r="I14" s="23" t="s">
        <v>25</v>
      </c>
      <c r="J14" s="21" t="str">
        <f>IF('Rekapitulace stavby'!AN10="","",'Rekapitulace stavby'!AN10)</f>
        <v/>
      </c>
      <c r="L14" s="28"/>
    </row>
    <row r="15" spans="2:46" s="1" customFormat="1" ht="18" customHeight="1">
      <c r="B15" s="28"/>
      <c r="E15" s="21" t="str">
        <f>IF('Rekapitulace stavby'!E11="","",'Rekapitulace stavby'!E11)</f>
        <v xml:space="preserve"> </v>
      </c>
      <c r="I15" s="23" t="s">
        <v>26</v>
      </c>
      <c r="J15" s="21" t="str">
        <f>IF('Rekapitulace stavby'!AN11="","",'Rekapitulace stavby'!AN11)</f>
        <v/>
      </c>
      <c r="L15" s="28"/>
    </row>
    <row r="16" spans="2:46" s="1" customFormat="1" ht="6.95" customHeight="1">
      <c r="B16" s="28"/>
      <c r="L16" s="28"/>
    </row>
    <row r="17" spans="2:12" s="1" customFormat="1" ht="12" customHeight="1">
      <c r="B17" s="28"/>
      <c r="D17" s="23" t="s">
        <v>27</v>
      </c>
      <c r="I17" s="23" t="s">
        <v>25</v>
      </c>
      <c r="J17" s="24" t="str">
        <f>'Rekapitulace stavby'!AN13</f>
        <v>Vyplň údaj</v>
      </c>
      <c r="L17" s="28"/>
    </row>
    <row r="18" spans="2:12" s="1" customFormat="1" ht="18" customHeight="1">
      <c r="B18" s="28"/>
      <c r="E18" s="200" t="str">
        <f>'Rekapitulace stavby'!E14</f>
        <v>Vyplň údaj</v>
      </c>
      <c r="F18" s="162"/>
      <c r="G18" s="162"/>
      <c r="H18" s="162"/>
      <c r="I18" s="23" t="s">
        <v>26</v>
      </c>
      <c r="J18" s="24" t="str">
        <f>'Rekapitulace stavby'!AN14</f>
        <v>Vyplň údaj</v>
      </c>
      <c r="L18" s="28"/>
    </row>
    <row r="19" spans="2:12" s="1" customFormat="1" ht="6.95" customHeight="1">
      <c r="B19" s="28"/>
      <c r="L19" s="28"/>
    </row>
    <row r="20" spans="2:12" s="1" customFormat="1" ht="12" customHeight="1">
      <c r="B20" s="28"/>
      <c r="D20" s="23" t="s">
        <v>29</v>
      </c>
      <c r="I20" s="23" t="s">
        <v>25</v>
      </c>
      <c r="J20" s="21" t="str">
        <f>IF('Rekapitulace stavby'!AN16="","",'Rekapitulace stavby'!AN16)</f>
        <v/>
      </c>
      <c r="L20" s="28"/>
    </row>
    <row r="21" spans="2:12" s="1" customFormat="1" ht="18" customHeight="1">
      <c r="B21" s="28"/>
      <c r="E21" s="21" t="str">
        <f>IF('Rekapitulace stavby'!E17="","",'Rekapitulace stavby'!E17)</f>
        <v xml:space="preserve"> </v>
      </c>
      <c r="I21" s="23" t="s">
        <v>26</v>
      </c>
      <c r="J21" s="21" t="str">
        <f>IF('Rekapitulace stavby'!AN17="","",'Rekapitulace stavby'!AN17)</f>
        <v/>
      </c>
      <c r="L21" s="28"/>
    </row>
    <row r="22" spans="2:12" s="1" customFormat="1" ht="6.95" customHeight="1">
      <c r="B22" s="28"/>
      <c r="L22" s="28"/>
    </row>
    <row r="23" spans="2:12" s="1" customFormat="1" ht="12" customHeight="1">
      <c r="B23" s="28"/>
      <c r="D23" s="23" t="s">
        <v>31</v>
      </c>
      <c r="I23" s="23" t="s">
        <v>25</v>
      </c>
      <c r="J23" s="21" t="str">
        <f>IF('Rekapitulace stavby'!AN19="","",'Rekapitulace stavby'!AN19)</f>
        <v/>
      </c>
      <c r="L23" s="28"/>
    </row>
    <row r="24" spans="2:12" s="1" customFormat="1" ht="18" customHeight="1">
      <c r="B24" s="28"/>
      <c r="E24" s="21" t="str">
        <f>IF('Rekapitulace stavby'!E20="","",'Rekapitulace stavby'!E20)</f>
        <v xml:space="preserve"> </v>
      </c>
      <c r="I24" s="23" t="s">
        <v>26</v>
      </c>
      <c r="J24" s="21" t="str">
        <f>IF('Rekapitulace stavby'!AN20="","",'Rekapitulace stavby'!AN20)</f>
        <v/>
      </c>
      <c r="L24" s="28"/>
    </row>
    <row r="25" spans="2:12" s="1" customFormat="1" ht="6.95" customHeight="1">
      <c r="B25" s="28"/>
      <c r="L25" s="28"/>
    </row>
    <row r="26" spans="2:12" s="1" customFormat="1" ht="12" customHeight="1">
      <c r="B26" s="28"/>
      <c r="D26" s="23" t="s">
        <v>32</v>
      </c>
      <c r="L26" s="28"/>
    </row>
    <row r="27" spans="2:12" s="7" customFormat="1" ht="16.5" customHeight="1">
      <c r="B27" s="85"/>
      <c r="E27" s="167" t="s">
        <v>1</v>
      </c>
      <c r="F27" s="167"/>
      <c r="G27" s="167"/>
      <c r="H27" s="167"/>
      <c r="L27" s="85"/>
    </row>
    <row r="28" spans="2:12" s="1" customFormat="1" ht="6.95" customHeight="1">
      <c r="B28" s="28"/>
      <c r="L28" s="28"/>
    </row>
    <row r="29" spans="2:12" s="1" customFormat="1" ht="6.95" customHeight="1">
      <c r="B29" s="28"/>
      <c r="D29" s="49"/>
      <c r="E29" s="49"/>
      <c r="F29" s="49"/>
      <c r="G29" s="49"/>
      <c r="H29" s="49"/>
      <c r="I29" s="49"/>
      <c r="J29" s="49"/>
      <c r="K29" s="49"/>
      <c r="L29" s="28"/>
    </row>
    <row r="30" spans="2:12" s="1" customFormat="1" ht="25.35" customHeight="1">
      <c r="B30" s="28"/>
      <c r="D30" s="86" t="s">
        <v>33</v>
      </c>
      <c r="J30" s="62">
        <f>ROUND(J118, 2)</f>
        <v>0</v>
      </c>
      <c r="L30" s="28"/>
    </row>
    <row r="31" spans="2:12" s="1" customFormat="1" ht="6.95" customHeight="1">
      <c r="B31" s="28"/>
      <c r="D31" s="49"/>
      <c r="E31" s="49"/>
      <c r="F31" s="49"/>
      <c r="G31" s="49"/>
      <c r="H31" s="49"/>
      <c r="I31" s="49"/>
      <c r="J31" s="49"/>
      <c r="K31" s="49"/>
      <c r="L31" s="28"/>
    </row>
    <row r="32" spans="2:12" s="1" customFormat="1" ht="14.45" customHeight="1">
      <c r="B32" s="28"/>
      <c r="F32" s="31" t="s">
        <v>35</v>
      </c>
      <c r="I32" s="31" t="s">
        <v>34</v>
      </c>
      <c r="J32" s="31" t="s">
        <v>36</v>
      </c>
      <c r="L32" s="28"/>
    </row>
    <row r="33" spans="2:12" s="1" customFormat="1" ht="14.45" customHeight="1">
      <c r="B33" s="28"/>
      <c r="D33" s="51" t="s">
        <v>37</v>
      </c>
      <c r="E33" s="23" t="s">
        <v>38</v>
      </c>
      <c r="F33" s="87">
        <f>ROUND((SUM(BE118:BE165)),  2)</f>
        <v>0</v>
      </c>
      <c r="I33" s="88">
        <v>0.21</v>
      </c>
      <c r="J33" s="87">
        <f>ROUND(((SUM(BE118:BE165))*I33),  2)</f>
        <v>0</v>
      </c>
      <c r="L33" s="28"/>
    </row>
    <row r="34" spans="2:12" s="1" customFormat="1" ht="14.45" customHeight="1">
      <c r="B34" s="28"/>
      <c r="E34" s="23" t="s">
        <v>39</v>
      </c>
      <c r="F34" s="87">
        <f>ROUND((SUM(BF118:BF165)),  2)</f>
        <v>0</v>
      </c>
      <c r="I34" s="88">
        <v>0.12</v>
      </c>
      <c r="J34" s="87">
        <f>ROUND(((SUM(BF118:BF165))*I34),  2)</f>
        <v>0</v>
      </c>
      <c r="L34" s="28"/>
    </row>
    <row r="35" spans="2:12" s="1" customFormat="1" ht="14.45" hidden="1" customHeight="1">
      <c r="B35" s="28"/>
      <c r="E35" s="23" t="s">
        <v>40</v>
      </c>
      <c r="F35" s="87">
        <f>ROUND((SUM(BG118:BG165)),  2)</f>
        <v>0</v>
      </c>
      <c r="I35" s="88">
        <v>0.21</v>
      </c>
      <c r="J35" s="87">
        <f>0</f>
        <v>0</v>
      </c>
      <c r="L35" s="28"/>
    </row>
    <row r="36" spans="2:12" s="1" customFormat="1" ht="14.45" hidden="1" customHeight="1">
      <c r="B36" s="28"/>
      <c r="E36" s="23" t="s">
        <v>41</v>
      </c>
      <c r="F36" s="87">
        <f>ROUND((SUM(BH118:BH165)),  2)</f>
        <v>0</v>
      </c>
      <c r="I36" s="88">
        <v>0.12</v>
      </c>
      <c r="J36" s="87">
        <f>0</f>
        <v>0</v>
      </c>
      <c r="L36" s="28"/>
    </row>
    <row r="37" spans="2:12" s="1" customFormat="1" ht="14.45" hidden="1" customHeight="1">
      <c r="B37" s="28"/>
      <c r="E37" s="23" t="s">
        <v>42</v>
      </c>
      <c r="F37" s="87">
        <f>ROUND((SUM(BI118:BI165)),  2)</f>
        <v>0</v>
      </c>
      <c r="I37" s="88">
        <v>0</v>
      </c>
      <c r="J37" s="87">
        <f>0</f>
        <v>0</v>
      </c>
      <c r="L37" s="28"/>
    </row>
    <row r="38" spans="2:12" s="1" customFormat="1" ht="6.95" customHeight="1">
      <c r="B38" s="28"/>
      <c r="L38" s="28"/>
    </row>
    <row r="39" spans="2:12" s="1" customFormat="1" ht="25.35" customHeight="1">
      <c r="B39" s="28"/>
      <c r="C39" s="89"/>
      <c r="D39" s="90" t="s">
        <v>43</v>
      </c>
      <c r="E39" s="53"/>
      <c r="F39" s="53"/>
      <c r="G39" s="91" t="s">
        <v>44</v>
      </c>
      <c r="H39" s="92" t="s">
        <v>45</v>
      </c>
      <c r="I39" s="53"/>
      <c r="J39" s="93">
        <f>SUM(J30:J37)</f>
        <v>0</v>
      </c>
      <c r="K39" s="94"/>
      <c r="L39" s="28"/>
    </row>
    <row r="40" spans="2:12" s="1" customFormat="1" ht="14.45" customHeight="1">
      <c r="B40" s="28"/>
      <c r="L40" s="28"/>
    </row>
    <row r="41" spans="2:12" ht="14.45" customHeight="1">
      <c r="B41" s="16"/>
      <c r="L41" s="16"/>
    </row>
    <row r="42" spans="2:12" ht="14.45" customHeight="1">
      <c r="B42" s="16"/>
      <c r="L42" s="16"/>
    </row>
    <row r="43" spans="2:12" ht="14.45" customHeight="1">
      <c r="B43" s="16"/>
      <c r="L43" s="16"/>
    </row>
    <row r="44" spans="2:12" ht="14.45" customHeight="1">
      <c r="B44" s="16"/>
      <c r="L44" s="16"/>
    </row>
    <row r="45" spans="2:12" ht="14.45" customHeight="1">
      <c r="B45" s="16"/>
      <c r="L45" s="16"/>
    </row>
    <row r="46" spans="2:12" ht="14.45" customHeight="1">
      <c r="B46" s="16"/>
      <c r="L46" s="16"/>
    </row>
    <row r="47" spans="2:12" ht="14.45" customHeight="1">
      <c r="B47" s="16"/>
      <c r="L47" s="16"/>
    </row>
    <row r="48" spans="2:12" ht="14.45" customHeight="1">
      <c r="B48" s="16"/>
      <c r="L48" s="16"/>
    </row>
    <row r="49" spans="2:12" ht="14.45" customHeight="1">
      <c r="B49" s="16"/>
      <c r="L49" s="16"/>
    </row>
    <row r="50" spans="2:12" s="1" customFormat="1" ht="14.45" customHeight="1">
      <c r="B50" s="28"/>
      <c r="D50" s="37" t="s">
        <v>46</v>
      </c>
      <c r="E50" s="38"/>
      <c r="F50" s="38"/>
      <c r="G50" s="37" t="s">
        <v>47</v>
      </c>
      <c r="H50" s="38"/>
      <c r="I50" s="38"/>
      <c r="J50" s="38"/>
      <c r="K50" s="38"/>
      <c r="L50" s="28"/>
    </row>
    <row r="51" spans="2:12" ht="11.25">
      <c r="B51" s="16"/>
      <c r="L51" s="16"/>
    </row>
    <row r="52" spans="2:12" ht="11.25">
      <c r="B52" s="16"/>
      <c r="L52" s="16"/>
    </row>
    <row r="53" spans="2:12" ht="11.25">
      <c r="B53" s="16"/>
      <c r="L53" s="16"/>
    </row>
    <row r="54" spans="2:12" ht="11.25">
      <c r="B54" s="16"/>
      <c r="L54" s="16"/>
    </row>
    <row r="55" spans="2:12" ht="11.25">
      <c r="B55" s="16"/>
      <c r="L55" s="16"/>
    </row>
    <row r="56" spans="2:12" ht="11.25">
      <c r="B56" s="16"/>
      <c r="L56" s="16"/>
    </row>
    <row r="57" spans="2:12" ht="11.25">
      <c r="B57" s="16"/>
      <c r="L57" s="16"/>
    </row>
    <row r="58" spans="2:12" ht="11.25">
      <c r="B58" s="16"/>
      <c r="L58" s="16"/>
    </row>
    <row r="59" spans="2:12" ht="11.25">
      <c r="B59" s="16"/>
      <c r="L59" s="16"/>
    </row>
    <row r="60" spans="2:12" ht="11.25">
      <c r="B60" s="16"/>
      <c r="L60" s="16"/>
    </row>
    <row r="61" spans="2:12" s="1" customFormat="1" ht="12.75">
      <c r="B61" s="28"/>
      <c r="D61" s="39" t="s">
        <v>48</v>
      </c>
      <c r="E61" s="30"/>
      <c r="F61" s="95" t="s">
        <v>49</v>
      </c>
      <c r="G61" s="39" t="s">
        <v>48</v>
      </c>
      <c r="H61" s="30"/>
      <c r="I61" s="30"/>
      <c r="J61" s="96" t="s">
        <v>49</v>
      </c>
      <c r="K61" s="30"/>
      <c r="L61" s="28"/>
    </row>
    <row r="62" spans="2:12" ht="11.25">
      <c r="B62" s="16"/>
      <c r="L62" s="16"/>
    </row>
    <row r="63" spans="2:12" ht="11.25">
      <c r="B63" s="16"/>
      <c r="L63" s="16"/>
    </row>
    <row r="64" spans="2:12" ht="11.25">
      <c r="B64" s="16"/>
      <c r="L64" s="16"/>
    </row>
    <row r="65" spans="2:12" s="1" customFormat="1" ht="12.75">
      <c r="B65" s="28"/>
      <c r="D65" s="37" t="s">
        <v>50</v>
      </c>
      <c r="E65" s="38"/>
      <c r="F65" s="38"/>
      <c r="G65" s="37" t="s">
        <v>51</v>
      </c>
      <c r="H65" s="38"/>
      <c r="I65" s="38"/>
      <c r="J65" s="38"/>
      <c r="K65" s="38"/>
      <c r="L65" s="28"/>
    </row>
    <row r="66" spans="2:12" ht="11.25">
      <c r="B66" s="16"/>
      <c r="L66" s="16"/>
    </row>
    <row r="67" spans="2:12" ht="11.25">
      <c r="B67" s="16"/>
      <c r="L67" s="16"/>
    </row>
    <row r="68" spans="2:12" ht="11.25">
      <c r="B68" s="16"/>
      <c r="L68" s="16"/>
    </row>
    <row r="69" spans="2:12" ht="11.25">
      <c r="B69" s="16"/>
      <c r="L69" s="16"/>
    </row>
    <row r="70" spans="2:12" ht="11.25">
      <c r="B70" s="16"/>
      <c r="L70" s="16"/>
    </row>
    <row r="71" spans="2:12" ht="11.25">
      <c r="B71" s="16"/>
      <c r="L71" s="16"/>
    </row>
    <row r="72" spans="2:12" ht="11.25">
      <c r="B72" s="16"/>
      <c r="L72" s="16"/>
    </row>
    <row r="73" spans="2:12" ht="11.25">
      <c r="B73" s="16"/>
      <c r="L73" s="16"/>
    </row>
    <row r="74" spans="2:12" ht="11.25">
      <c r="B74" s="16"/>
      <c r="L74" s="16"/>
    </row>
    <row r="75" spans="2:12" ht="11.25">
      <c r="B75" s="16"/>
      <c r="L75" s="16"/>
    </row>
    <row r="76" spans="2:12" s="1" customFormat="1" ht="12.75">
      <c r="B76" s="28"/>
      <c r="D76" s="39" t="s">
        <v>48</v>
      </c>
      <c r="E76" s="30"/>
      <c r="F76" s="95" t="s">
        <v>49</v>
      </c>
      <c r="G76" s="39" t="s">
        <v>48</v>
      </c>
      <c r="H76" s="30"/>
      <c r="I76" s="30"/>
      <c r="J76" s="96" t="s">
        <v>49</v>
      </c>
      <c r="K76" s="30"/>
      <c r="L76" s="28"/>
    </row>
    <row r="77" spans="2:12" s="1" customFormat="1" ht="14.45" customHeight="1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28"/>
    </row>
    <row r="81" spans="2:47" s="1" customFormat="1" ht="6.95" customHeight="1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28"/>
    </row>
    <row r="82" spans="2:47" s="1" customFormat="1" ht="24.95" customHeight="1">
      <c r="B82" s="28"/>
      <c r="C82" s="17" t="s">
        <v>89</v>
      </c>
      <c r="L82" s="28"/>
    </row>
    <row r="83" spans="2:47" s="1" customFormat="1" ht="6.95" customHeight="1">
      <c r="B83" s="28"/>
      <c r="L83" s="28"/>
    </row>
    <row r="84" spans="2:47" s="1" customFormat="1" ht="12" customHeight="1">
      <c r="B84" s="28"/>
      <c r="C84" s="23" t="s">
        <v>16</v>
      </c>
      <c r="L84" s="28"/>
    </row>
    <row r="85" spans="2:47" s="1" customFormat="1" ht="16.5" customHeight="1">
      <c r="B85" s="28"/>
      <c r="E85" s="197" t="str">
        <f>E7</f>
        <v>Zabezpečení_vstupů_ZŠ_Ostrov_výkaz_výměr_BEZ_cen</v>
      </c>
      <c r="F85" s="198"/>
      <c r="G85" s="198"/>
      <c r="H85" s="198"/>
      <c r="L85" s="28"/>
    </row>
    <row r="86" spans="2:47" s="1" customFormat="1" ht="12" customHeight="1">
      <c r="B86" s="28"/>
      <c r="C86" s="23" t="s">
        <v>87</v>
      </c>
      <c r="L86" s="28"/>
    </row>
    <row r="87" spans="2:47" s="1" customFormat="1" ht="16.5" customHeight="1">
      <c r="B87" s="28"/>
      <c r="E87" s="178" t="str">
        <f>E9</f>
        <v>b - Rozhlas</v>
      </c>
      <c r="F87" s="199"/>
      <c r="G87" s="199"/>
      <c r="H87" s="199"/>
      <c r="L87" s="28"/>
    </row>
    <row r="88" spans="2:47" s="1" customFormat="1" ht="6.95" customHeight="1">
      <c r="B88" s="28"/>
      <c r="L88" s="28"/>
    </row>
    <row r="89" spans="2:47" s="1" customFormat="1" ht="12" customHeight="1">
      <c r="B89" s="28"/>
      <c r="C89" s="23" t="s">
        <v>20</v>
      </c>
      <c r="F89" s="21" t="str">
        <f>F12</f>
        <v xml:space="preserve"> </v>
      </c>
      <c r="I89" s="23" t="s">
        <v>22</v>
      </c>
      <c r="J89" s="48" t="str">
        <f>IF(J12="","",J12)</f>
        <v>12. 2. 2026</v>
      </c>
      <c r="L89" s="28"/>
    </row>
    <row r="90" spans="2:47" s="1" customFormat="1" ht="6.95" customHeight="1">
      <c r="B90" s="28"/>
      <c r="L90" s="28"/>
    </row>
    <row r="91" spans="2:47" s="1" customFormat="1" ht="15.2" customHeight="1">
      <c r="B91" s="28"/>
      <c r="C91" s="23" t="s">
        <v>24</v>
      </c>
      <c r="F91" s="21" t="str">
        <f>E15</f>
        <v xml:space="preserve"> </v>
      </c>
      <c r="I91" s="23" t="s">
        <v>29</v>
      </c>
      <c r="J91" s="26" t="str">
        <f>E21</f>
        <v xml:space="preserve"> </v>
      </c>
      <c r="L91" s="28"/>
    </row>
    <row r="92" spans="2:47" s="1" customFormat="1" ht="15.2" customHeight="1">
      <c r="B92" s="28"/>
      <c r="C92" s="23" t="s">
        <v>27</v>
      </c>
      <c r="F92" s="21" t="str">
        <f>IF(E18="","",E18)</f>
        <v>Vyplň údaj</v>
      </c>
      <c r="I92" s="23" t="s">
        <v>31</v>
      </c>
      <c r="J92" s="26" t="str">
        <f>E24</f>
        <v xml:space="preserve"> </v>
      </c>
      <c r="L92" s="28"/>
    </row>
    <row r="93" spans="2:47" s="1" customFormat="1" ht="10.35" customHeight="1">
      <c r="B93" s="28"/>
      <c r="L93" s="28"/>
    </row>
    <row r="94" spans="2:47" s="1" customFormat="1" ht="29.25" customHeight="1">
      <c r="B94" s="28"/>
      <c r="C94" s="97" t="s">
        <v>90</v>
      </c>
      <c r="D94" s="89"/>
      <c r="E94" s="89"/>
      <c r="F94" s="89"/>
      <c r="G94" s="89"/>
      <c r="H94" s="89"/>
      <c r="I94" s="89"/>
      <c r="J94" s="98" t="s">
        <v>91</v>
      </c>
      <c r="K94" s="89"/>
      <c r="L94" s="28"/>
    </row>
    <row r="95" spans="2:47" s="1" customFormat="1" ht="10.35" customHeight="1">
      <c r="B95" s="28"/>
      <c r="L95" s="28"/>
    </row>
    <row r="96" spans="2:47" s="1" customFormat="1" ht="22.9" customHeight="1">
      <c r="B96" s="28"/>
      <c r="C96" s="99" t="s">
        <v>92</v>
      </c>
      <c r="J96" s="62">
        <f>J118</f>
        <v>0</v>
      </c>
      <c r="L96" s="28"/>
      <c r="AU96" s="13" t="s">
        <v>93</v>
      </c>
    </row>
    <row r="97" spans="2:12" s="8" customFormat="1" ht="24.95" customHeight="1">
      <c r="B97" s="100"/>
      <c r="D97" s="101" t="s">
        <v>714</v>
      </c>
      <c r="E97" s="102"/>
      <c r="F97" s="102"/>
      <c r="G97" s="102"/>
      <c r="H97" s="102"/>
      <c r="I97" s="102"/>
      <c r="J97" s="103">
        <f>J119</f>
        <v>0</v>
      </c>
      <c r="L97" s="100"/>
    </row>
    <row r="98" spans="2:12" s="9" customFormat="1" ht="19.899999999999999" customHeight="1">
      <c r="B98" s="104"/>
      <c r="D98" s="105" t="s">
        <v>715</v>
      </c>
      <c r="E98" s="106"/>
      <c r="F98" s="106"/>
      <c r="G98" s="106"/>
      <c r="H98" s="106"/>
      <c r="I98" s="106"/>
      <c r="J98" s="107">
        <f>J120</f>
        <v>0</v>
      </c>
      <c r="L98" s="104"/>
    </row>
    <row r="99" spans="2:12" s="1" customFormat="1" ht="21.75" customHeight="1">
      <c r="B99" s="28"/>
      <c r="L99" s="28"/>
    </row>
    <row r="100" spans="2:12" s="1" customFormat="1" ht="6.95" customHeight="1">
      <c r="B100" s="40"/>
      <c r="C100" s="41"/>
      <c r="D100" s="41"/>
      <c r="E100" s="41"/>
      <c r="F100" s="41"/>
      <c r="G100" s="41"/>
      <c r="H100" s="41"/>
      <c r="I100" s="41"/>
      <c r="J100" s="41"/>
      <c r="K100" s="41"/>
      <c r="L100" s="28"/>
    </row>
    <row r="104" spans="2:12" s="1" customFormat="1" ht="6.95" customHeight="1">
      <c r="B104" s="42"/>
      <c r="C104" s="43"/>
      <c r="D104" s="43"/>
      <c r="E104" s="43"/>
      <c r="F104" s="43"/>
      <c r="G104" s="43"/>
      <c r="H104" s="43"/>
      <c r="I104" s="43"/>
      <c r="J104" s="43"/>
      <c r="K104" s="43"/>
      <c r="L104" s="28"/>
    </row>
    <row r="105" spans="2:12" s="1" customFormat="1" ht="24.95" customHeight="1">
      <c r="B105" s="28"/>
      <c r="C105" s="17" t="s">
        <v>103</v>
      </c>
      <c r="L105" s="28"/>
    </row>
    <row r="106" spans="2:12" s="1" customFormat="1" ht="6.95" customHeight="1">
      <c r="B106" s="28"/>
      <c r="L106" s="28"/>
    </row>
    <row r="107" spans="2:12" s="1" customFormat="1" ht="12" customHeight="1">
      <c r="B107" s="28"/>
      <c r="C107" s="23" t="s">
        <v>16</v>
      </c>
      <c r="L107" s="28"/>
    </row>
    <row r="108" spans="2:12" s="1" customFormat="1" ht="16.5" customHeight="1">
      <c r="B108" s="28"/>
      <c r="E108" s="197" t="str">
        <f>E7</f>
        <v>Zabezpečení_vstupů_ZŠ_Ostrov_výkaz_výměr_BEZ_cen</v>
      </c>
      <c r="F108" s="198"/>
      <c r="G108" s="198"/>
      <c r="H108" s="198"/>
      <c r="L108" s="28"/>
    </row>
    <row r="109" spans="2:12" s="1" customFormat="1" ht="12" customHeight="1">
      <c r="B109" s="28"/>
      <c r="C109" s="23" t="s">
        <v>87</v>
      </c>
      <c r="L109" s="28"/>
    </row>
    <row r="110" spans="2:12" s="1" customFormat="1" ht="16.5" customHeight="1">
      <c r="B110" s="28"/>
      <c r="E110" s="178" t="str">
        <f>E9</f>
        <v>b - Rozhlas</v>
      </c>
      <c r="F110" s="199"/>
      <c r="G110" s="199"/>
      <c r="H110" s="199"/>
      <c r="L110" s="28"/>
    </row>
    <row r="111" spans="2:12" s="1" customFormat="1" ht="6.95" customHeight="1">
      <c r="B111" s="28"/>
      <c r="L111" s="28"/>
    </row>
    <row r="112" spans="2:12" s="1" customFormat="1" ht="12" customHeight="1">
      <c r="B112" s="28"/>
      <c r="C112" s="23" t="s">
        <v>20</v>
      </c>
      <c r="F112" s="21" t="str">
        <f>F12</f>
        <v xml:space="preserve"> </v>
      </c>
      <c r="I112" s="23" t="s">
        <v>22</v>
      </c>
      <c r="J112" s="48" t="str">
        <f>IF(J12="","",J12)</f>
        <v>12. 2. 2026</v>
      </c>
      <c r="L112" s="28"/>
    </row>
    <row r="113" spans="2:65" s="1" customFormat="1" ht="6.95" customHeight="1">
      <c r="B113" s="28"/>
      <c r="L113" s="28"/>
    </row>
    <row r="114" spans="2:65" s="1" customFormat="1" ht="15.2" customHeight="1">
      <c r="B114" s="28"/>
      <c r="C114" s="23" t="s">
        <v>24</v>
      </c>
      <c r="F114" s="21" t="str">
        <f>E15</f>
        <v xml:space="preserve"> </v>
      </c>
      <c r="I114" s="23" t="s">
        <v>29</v>
      </c>
      <c r="J114" s="26" t="str">
        <f>E21</f>
        <v xml:space="preserve"> </v>
      </c>
      <c r="L114" s="28"/>
    </row>
    <row r="115" spans="2:65" s="1" customFormat="1" ht="15.2" customHeight="1">
      <c r="B115" s="28"/>
      <c r="C115" s="23" t="s">
        <v>27</v>
      </c>
      <c r="F115" s="21" t="str">
        <f>IF(E18="","",E18)</f>
        <v>Vyplň údaj</v>
      </c>
      <c r="I115" s="23" t="s">
        <v>31</v>
      </c>
      <c r="J115" s="26" t="str">
        <f>E24</f>
        <v xml:space="preserve"> </v>
      </c>
      <c r="L115" s="28"/>
    </row>
    <row r="116" spans="2:65" s="1" customFormat="1" ht="10.35" customHeight="1">
      <c r="B116" s="28"/>
      <c r="L116" s="28"/>
    </row>
    <row r="117" spans="2:65" s="10" customFormat="1" ht="29.25" customHeight="1">
      <c r="B117" s="108"/>
      <c r="C117" s="109" t="s">
        <v>104</v>
      </c>
      <c r="D117" s="110" t="s">
        <v>58</v>
      </c>
      <c r="E117" s="110" t="s">
        <v>54</v>
      </c>
      <c r="F117" s="110" t="s">
        <v>55</v>
      </c>
      <c r="G117" s="110" t="s">
        <v>105</v>
      </c>
      <c r="H117" s="110" t="s">
        <v>106</v>
      </c>
      <c r="I117" s="110" t="s">
        <v>107</v>
      </c>
      <c r="J117" s="111" t="s">
        <v>91</v>
      </c>
      <c r="K117" s="112" t="s">
        <v>108</v>
      </c>
      <c r="L117" s="108"/>
      <c r="M117" s="55" t="s">
        <v>1</v>
      </c>
      <c r="N117" s="56" t="s">
        <v>37</v>
      </c>
      <c r="O117" s="56" t="s">
        <v>109</v>
      </c>
      <c r="P117" s="56" t="s">
        <v>110</v>
      </c>
      <c r="Q117" s="56" t="s">
        <v>111</v>
      </c>
      <c r="R117" s="56" t="s">
        <v>112</v>
      </c>
      <c r="S117" s="56" t="s">
        <v>113</v>
      </c>
      <c r="T117" s="57" t="s">
        <v>114</v>
      </c>
    </row>
    <row r="118" spans="2:65" s="1" customFormat="1" ht="22.9" customHeight="1">
      <c r="B118" s="28"/>
      <c r="C118" s="60" t="s">
        <v>115</v>
      </c>
      <c r="J118" s="113">
        <f>BK118</f>
        <v>0</v>
      </c>
      <c r="L118" s="28"/>
      <c r="M118" s="58"/>
      <c r="N118" s="49"/>
      <c r="O118" s="49"/>
      <c r="P118" s="114">
        <f>P119</f>
        <v>0</v>
      </c>
      <c r="Q118" s="49"/>
      <c r="R118" s="114">
        <f>R119</f>
        <v>0</v>
      </c>
      <c r="S118" s="49"/>
      <c r="T118" s="115">
        <f>T119</f>
        <v>0</v>
      </c>
      <c r="AT118" s="13" t="s">
        <v>72</v>
      </c>
      <c r="AU118" s="13" t="s">
        <v>93</v>
      </c>
      <c r="BK118" s="116">
        <f>BK119</f>
        <v>0</v>
      </c>
    </row>
    <row r="119" spans="2:65" s="11" customFormat="1" ht="25.9" customHeight="1">
      <c r="B119" s="117"/>
      <c r="D119" s="118" t="s">
        <v>72</v>
      </c>
      <c r="E119" s="119" t="s">
        <v>716</v>
      </c>
      <c r="F119" s="119" t="s">
        <v>717</v>
      </c>
      <c r="I119" s="120"/>
      <c r="J119" s="121">
        <f>BK119</f>
        <v>0</v>
      </c>
      <c r="L119" s="117"/>
      <c r="M119" s="122"/>
      <c r="P119" s="123">
        <f>P120</f>
        <v>0</v>
      </c>
      <c r="R119" s="123">
        <f>R120</f>
        <v>0</v>
      </c>
      <c r="T119" s="124">
        <f>T120</f>
        <v>0</v>
      </c>
      <c r="AR119" s="118" t="s">
        <v>80</v>
      </c>
      <c r="AT119" s="125" t="s">
        <v>72</v>
      </c>
      <c r="AU119" s="125" t="s">
        <v>73</v>
      </c>
      <c r="AY119" s="118" t="s">
        <v>118</v>
      </c>
      <c r="BK119" s="126">
        <f>BK120</f>
        <v>0</v>
      </c>
    </row>
    <row r="120" spans="2:65" s="11" customFormat="1" ht="22.9" customHeight="1">
      <c r="B120" s="117"/>
      <c r="D120" s="118" t="s">
        <v>72</v>
      </c>
      <c r="E120" s="127" t="s">
        <v>718</v>
      </c>
      <c r="F120" s="127" t="s">
        <v>117</v>
      </c>
      <c r="I120" s="120"/>
      <c r="J120" s="128">
        <f>BK120</f>
        <v>0</v>
      </c>
      <c r="L120" s="117"/>
      <c r="M120" s="122"/>
      <c r="P120" s="123">
        <f>SUM(P121:P165)</f>
        <v>0</v>
      </c>
      <c r="R120" s="123">
        <f>SUM(R121:R165)</f>
        <v>0</v>
      </c>
      <c r="T120" s="124">
        <f>SUM(T121:T165)</f>
        <v>0</v>
      </c>
      <c r="AR120" s="118" t="s">
        <v>80</v>
      </c>
      <c r="AT120" s="125" t="s">
        <v>72</v>
      </c>
      <c r="AU120" s="125" t="s">
        <v>80</v>
      </c>
      <c r="AY120" s="118" t="s">
        <v>118</v>
      </c>
      <c r="BK120" s="126">
        <f>SUM(BK121:BK165)</f>
        <v>0</v>
      </c>
    </row>
    <row r="121" spans="2:65" s="1" customFormat="1" ht="16.5" customHeight="1">
      <c r="B121" s="28"/>
      <c r="C121" s="129" t="s">
        <v>80</v>
      </c>
      <c r="D121" s="129" t="s">
        <v>121</v>
      </c>
      <c r="E121" s="130" t="s">
        <v>719</v>
      </c>
      <c r="F121" s="131" t="s">
        <v>720</v>
      </c>
      <c r="G121" s="132" t="s">
        <v>124</v>
      </c>
      <c r="H121" s="133">
        <v>1</v>
      </c>
      <c r="I121" s="134"/>
      <c r="J121" s="135">
        <f t="shared" ref="J121:J165" si="0">ROUND(I121*H121,2)</f>
        <v>0</v>
      </c>
      <c r="K121" s="136"/>
      <c r="L121" s="28"/>
      <c r="M121" s="137" t="s">
        <v>1</v>
      </c>
      <c r="N121" s="138" t="s">
        <v>38</v>
      </c>
      <c r="P121" s="139">
        <f t="shared" ref="P121:P165" si="1">O121*H121</f>
        <v>0</v>
      </c>
      <c r="Q121" s="139">
        <v>0</v>
      </c>
      <c r="R121" s="139">
        <f t="shared" ref="R121:R165" si="2">Q121*H121</f>
        <v>0</v>
      </c>
      <c r="S121" s="139">
        <v>0</v>
      </c>
      <c r="T121" s="140">
        <f t="shared" ref="T121:T165" si="3">S121*H121</f>
        <v>0</v>
      </c>
      <c r="AR121" s="141" t="s">
        <v>125</v>
      </c>
      <c r="AT121" s="141" t="s">
        <v>121</v>
      </c>
      <c r="AU121" s="141" t="s">
        <v>82</v>
      </c>
      <c r="AY121" s="13" t="s">
        <v>118</v>
      </c>
      <c r="BE121" s="142">
        <f t="shared" ref="BE121:BE165" si="4">IF(N121="základní",J121,0)</f>
        <v>0</v>
      </c>
      <c r="BF121" s="142">
        <f t="shared" ref="BF121:BF165" si="5">IF(N121="snížená",J121,0)</f>
        <v>0</v>
      </c>
      <c r="BG121" s="142">
        <f t="shared" ref="BG121:BG165" si="6">IF(N121="zákl. přenesená",J121,0)</f>
        <v>0</v>
      </c>
      <c r="BH121" s="142">
        <f t="shared" ref="BH121:BH165" si="7">IF(N121="sníž. přenesená",J121,0)</f>
        <v>0</v>
      </c>
      <c r="BI121" s="142">
        <f t="shared" ref="BI121:BI165" si="8">IF(N121="nulová",J121,0)</f>
        <v>0</v>
      </c>
      <c r="BJ121" s="13" t="s">
        <v>80</v>
      </c>
      <c r="BK121" s="142">
        <f t="shared" ref="BK121:BK165" si="9">ROUND(I121*H121,2)</f>
        <v>0</v>
      </c>
      <c r="BL121" s="13" t="s">
        <v>125</v>
      </c>
      <c r="BM121" s="141" t="s">
        <v>82</v>
      </c>
    </row>
    <row r="122" spans="2:65" s="1" customFormat="1" ht="16.5" customHeight="1">
      <c r="B122" s="28"/>
      <c r="C122" s="143" t="s">
        <v>82</v>
      </c>
      <c r="D122" s="143" t="s">
        <v>126</v>
      </c>
      <c r="E122" s="144" t="s">
        <v>721</v>
      </c>
      <c r="F122" s="145" t="s">
        <v>722</v>
      </c>
      <c r="G122" s="146" t="s">
        <v>124</v>
      </c>
      <c r="H122" s="147">
        <v>1</v>
      </c>
      <c r="I122" s="148"/>
      <c r="J122" s="149">
        <f t="shared" si="0"/>
        <v>0</v>
      </c>
      <c r="K122" s="150"/>
      <c r="L122" s="151"/>
      <c r="M122" s="152" t="s">
        <v>1</v>
      </c>
      <c r="N122" s="153" t="s">
        <v>38</v>
      </c>
      <c r="P122" s="139">
        <f t="shared" si="1"/>
        <v>0</v>
      </c>
      <c r="Q122" s="139">
        <v>0</v>
      </c>
      <c r="R122" s="139">
        <f t="shared" si="2"/>
        <v>0</v>
      </c>
      <c r="S122" s="139">
        <v>0</v>
      </c>
      <c r="T122" s="140">
        <f t="shared" si="3"/>
        <v>0</v>
      </c>
      <c r="AR122" s="141" t="s">
        <v>129</v>
      </c>
      <c r="AT122" s="141" t="s">
        <v>126</v>
      </c>
      <c r="AU122" s="141" t="s">
        <v>82</v>
      </c>
      <c r="AY122" s="13" t="s">
        <v>118</v>
      </c>
      <c r="BE122" s="142">
        <f t="shared" si="4"/>
        <v>0</v>
      </c>
      <c r="BF122" s="142">
        <f t="shared" si="5"/>
        <v>0</v>
      </c>
      <c r="BG122" s="142">
        <f t="shared" si="6"/>
        <v>0</v>
      </c>
      <c r="BH122" s="142">
        <f t="shared" si="7"/>
        <v>0</v>
      </c>
      <c r="BI122" s="142">
        <f t="shared" si="8"/>
        <v>0</v>
      </c>
      <c r="BJ122" s="13" t="s">
        <v>80</v>
      </c>
      <c r="BK122" s="142">
        <f t="shared" si="9"/>
        <v>0</v>
      </c>
      <c r="BL122" s="13" t="s">
        <v>125</v>
      </c>
      <c r="BM122" s="141" t="s">
        <v>125</v>
      </c>
    </row>
    <row r="123" spans="2:65" s="1" customFormat="1" ht="16.5" customHeight="1">
      <c r="B123" s="28"/>
      <c r="C123" s="129" t="s">
        <v>130</v>
      </c>
      <c r="D123" s="129" t="s">
        <v>121</v>
      </c>
      <c r="E123" s="130" t="s">
        <v>723</v>
      </c>
      <c r="F123" s="131" t="s">
        <v>724</v>
      </c>
      <c r="G123" s="132" t="s">
        <v>124</v>
      </c>
      <c r="H123" s="133">
        <v>1</v>
      </c>
      <c r="I123" s="134"/>
      <c r="J123" s="135">
        <f t="shared" si="0"/>
        <v>0</v>
      </c>
      <c r="K123" s="136"/>
      <c r="L123" s="28"/>
      <c r="M123" s="137" t="s">
        <v>1</v>
      </c>
      <c r="N123" s="138" t="s">
        <v>38</v>
      </c>
      <c r="P123" s="139">
        <f t="shared" si="1"/>
        <v>0</v>
      </c>
      <c r="Q123" s="139">
        <v>0</v>
      </c>
      <c r="R123" s="139">
        <f t="shared" si="2"/>
        <v>0</v>
      </c>
      <c r="S123" s="139">
        <v>0</v>
      </c>
      <c r="T123" s="140">
        <f t="shared" si="3"/>
        <v>0</v>
      </c>
      <c r="AR123" s="141" t="s">
        <v>125</v>
      </c>
      <c r="AT123" s="141" t="s">
        <v>121</v>
      </c>
      <c r="AU123" s="141" t="s">
        <v>82</v>
      </c>
      <c r="AY123" s="13" t="s">
        <v>118</v>
      </c>
      <c r="BE123" s="142">
        <f t="shared" si="4"/>
        <v>0</v>
      </c>
      <c r="BF123" s="142">
        <f t="shared" si="5"/>
        <v>0</v>
      </c>
      <c r="BG123" s="142">
        <f t="shared" si="6"/>
        <v>0</v>
      </c>
      <c r="BH123" s="142">
        <f t="shared" si="7"/>
        <v>0</v>
      </c>
      <c r="BI123" s="142">
        <f t="shared" si="8"/>
        <v>0</v>
      </c>
      <c r="BJ123" s="13" t="s">
        <v>80</v>
      </c>
      <c r="BK123" s="142">
        <f t="shared" si="9"/>
        <v>0</v>
      </c>
      <c r="BL123" s="13" t="s">
        <v>125</v>
      </c>
      <c r="BM123" s="141" t="s">
        <v>133</v>
      </c>
    </row>
    <row r="124" spans="2:65" s="1" customFormat="1" ht="16.5" customHeight="1">
      <c r="B124" s="28"/>
      <c r="C124" s="143" t="s">
        <v>125</v>
      </c>
      <c r="D124" s="143" t="s">
        <v>126</v>
      </c>
      <c r="E124" s="144" t="s">
        <v>725</v>
      </c>
      <c r="F124" s="145" t="s">
        <v>726</v>
      </c>
      <c r="G124" s="146" t="s">
        <v>124</v>
      </c>
      <c r="H124" s="147">
        <v>1</v>
      </c>
      <c r="I124" s="148"/>
      <c r="J124" s="149">
        <f t="shared" si="0"/>
        <v>0</v>
      </c>
      <c r="K124" s="150"/>
      <c r="L124" s="151"/>
      <c r="M124" s="152" t="s">
        <v>1</v>
      </c>
      <c r="N124" s="153" t="s">
        <v>38</v>
      </c>
      <c r="P124" s="139">
        <f t="shared" si="1"/>
        <v>0</v>
      </c>
      <c r="Q124" s="139">
        <v>0</v>
      </c>
      <c r="R124" s="139">
        <f t="shared" si="2"/>
        <v>0</v>
      </c>
      <c r="S124" s="139">
        <v>0</v>
      </c>
      <c r="T124" s="140">
        <f t="shared" si="3"/>
        <v>0</v>
      </c>
      <c r="AR124" s="141" t="s">
        <v>129</v>
      </c>
      <c r="AT124" s="141" t="s">
        <v>126</v>
      </c>
      <c r="AU124" s="141" t="s">
        <v>82</v>
      </c>
      <c r="AY124" s="13" t="s">
        <v>118</v>
      </c>
      <c r="BE124" s="142">
        <f t="shared" si="4"/>
        <v>0</v>
      </c>
      <c r="BF124" s="142">
        <f t="shared" si="5"/>
        <v>0</v>
      </c>
      <c r="BG124" s="142">
        <f t="shared" si="6"/>
        <v>0</v>
      </c>
      <c r="BH124" s="142">
        <f t="shared" si="7"/>
        <v>0</v>
      </c>
      <c r="BI124" s="142">
        <f t="shared" si="8"/>
        <v>0</v>
      </c>
      <c r="BJ124" s="13" t="s">
        <v>80</v>
      </c>
      <c r="BK124" s="142">
        <f t="shared" si="9"/>
        <v>0</v>
      </c>
      <c r="BL124" s="13" t="s">
        <v>125</v>
      </c>
      <c r="BM124" s="141" t="s">
        <v>129</v>
      </c>
    </row>
    <row r="125" spans="2:65" s="1" customFormat="1" ht="16.5" customHeight="1">
      <c r="B125" s="28"/>
      <c r="C125" s="143" t="s">
        <v>136</v>
      </c>
      <c r="D125" s="143" t="s">
        <v>126</v>
      </c>
      <c r="E125" s="144" t="s">
        <v>727</v>
      </c>
      <c r="F125" s="145" t="s">
        <v>728</v>
      </c>
      <c r="G125" s="146" t="s">
        <v>124</v>
      </c>
      <c r="H125" s="147">
        <v>1</v>
      </c>
      <c r="I125" s="148"/>
      <c r="J125" s="149">
        <f t="shared" si="0"/>
        <v>0</v>
      </c>
      <c r="K125" s="150"/>
      <c r="L125" s="151"/>
      <c r="M125" s="152" t="s">
        <v>1</v>
      </c>
      <c r="N125" s="153" t="s">
        <v>38</v>
      </c>
      <c r="P125" s="139">
        <f t="shared" si="1"/>
        <v>0</v>
      </c>
      <c r="Q125" s="139">
        <v>0</v>
      </c>
      <c r="R125" s="139">
        <f t="shared" si="2"/>
        <v>0</v>
      </c>
      <c r="S125" s="139">
        <v>0</v>
      </c>
      <c r="T125" s="140">
        <f t="shared" si="3"/>
        <v>0</v>
      </c>
      <c r="AR125" s="141" t="s">
        <v>129</v>
      </c>
      <c r="AT125" s="141" t="s">
        <v>126</v>
      </c>
      <c r="AU125" s="141" t="s">
        <v>82</v>
      </c>
      <c r="AY125" s="13" t="s">
        <v>118</v>
      </c>
      <c r="BE125" s="142">
        <f t="shared" si="4"/>
        <v>0</v>
      </c>
      <c r="BF125" s="142">
        <f t="shared" si="5"/>
        <v>0</v>
      </c>
      <c r="BG125" s="142">
        <f t="shared" si="6"/>
        <v>0</v>
      </c>
      <c r="BH125" s="142">
        <f t="shared" si="7"/>
        <v>0</v>
      </c>
      <c r="BI125" s="142">
        <f t="shared" si="8"/>
        <v>0</v>
      </c>
      <c r="BJ125" s="13" t="s">
        <v>80</v>
      </c>
      <c r="BK125" s="142">
        <f t="shared" si="9"/>
        <v>0</v>
      </c>
      <c r="BL125" s="13" t="s">
        <v>125</v>
      </c>
      <c r="BM125" s="141" t="s">
        <v>139</v>
      </c>
    </row>
    <row r="126" spans="2:65" s="1" customFormat="1" ht="16.5" customHeight="1">
      <c r="B126" s="28"/>
      <c r="C126" s="143" t="s">
        <v>133</v>
      </c>
      <c r="D126" s="143" t="s">
        <v>126</v>
      </c>
      <c r="E126" s="144" t="s">
        <v>729</v>
      </c>
      <c r="F126" s="145" t="s">
        <v>730</v>
      </c>
      <c r="G126" s="146" t="s">
        <v>124</v>
      </c>
      <c r="H126" s="147">
        <v>2</v>
      </c>
      <c r="I126" s="148"/>
      <c r="J126" s="149">
        <f t="shared" si="0"/>
        <v>0</v>
      </c>
      <c r="K126" s="150"/>
      <c r="L126" s="151"/>
      <c r="M126" s="152" t="s">
        <v>1</v>
      </c>
      <c r="N126" s="153" t="s">
        <v>38</v>
      </c>
      <c r="P126" s="139">
        <f t="shared" si="1"/>
        <v>0</v>
      </c>
      <c r="Q126" s="139">
        <v>0</v>
      </c>
      <c r="R126" s="139">
        <f t="shared" si="2"/>
        <v>0</v>
      </c>
      <c r="S126" s="139">
        <v>0</v>
      </c>
      <c r="T126" s="140">
        <f t="shared" si="3"/>
        <v>0</v>
      </c>
      <c r="AR126" s="141" t="s">
        <v>129</v>
      </c>
      <c r="AT126" s="141" t="s">
        <v>126</v>
      </c>
      <c r="AU126" s="141" t="s">
        <v>82</v>
      </c>
      <c r="AY126" s="13" t="s">
        <v>118</v>
      </c>
      <c r="BE126" s="142">
        <f t="shared" si="4"/>
        <v>0</v>
      </c>
      <c r="BF126" s="142">
        <f t="shared" si="5"/>
        <v>0</v>
      </c>
      <c r="BG126" s="142">
        <f t="shared" si="6"/>
        <v>0</v>
      </c>
      <c r="BH126" s="142">
        <f t="shared" si="7"/>
        <v>0</v>
      </c>
      <c r="BI126" s="142">
        <f t="shared" si="8"/>
        <v>0</v>
      </c>
      <c r="BJ126" s="13" t="s">
        <v>80</v>
      </c>
      <c r="BK126" s="142">
        <f t="shared" si="9"/>
        <v>0</v>
      </c>
      <c r="BL126" s="13" t="s">
        <v>125</v>
      </c>
      <c r="BM126" s="141" t="s">
        <v>8</v>
      </c>
    </row>
    <row r="127" spans="2:65" s="1" customFormat="1" ht="16.5" customHeight="1">
      <c r="B127" s="28"/>
      <c r="C127" s="129" t="s">
        <v>142</v>
      </c>
      <c r="D127" s="129" t="s">
        <v>121</v>
      </c>
      <c r="E127" s="130" t="s">
        <v>731</v>
      </c>
      <c r="F127" s="131" t="s">
        <v>732</v>
      </c>
      <c r="G127" s="132" t="s">
        <v>124</v>
      </c>
      <c r="H127" s="133">
        <v>71</v>
      </c>
      <c r="I127" s="134"/>
      <c r="J127" s="135">
        <f t="shared" si="0"/>
        <v>0</v>
      </c>
      <c r="K127" s="136"/>
      <c r="L127" s="28"/>
      <c r="M127" s="137" t="s">
        <v>1</v>
      </c>
      <c r="N127" s="138" t="s">
        <v>38</v>
      </c>
      <c r="P127" s="139">
        <f t="shared" si="1"/>
        <v>0</v>
      </c>
      <c r="Q127" s="139">
        <v>0</v>
      </c>
      <c r="R127" s="139">
        <f t="shared" si="2"/>
        <v>0</v>
      </c>
      <c r="S127" s="139">
        <v>0</v>
      </c>
      <c r="T127" s="140">
        <f t="shared" si="3"/>
        <v>0</v>
      </c>
      <c r="AR127" s="141" t="s">
        <v>125</v>
      </c>
      <c r="AT127" s="141" t="s">
        <v>121</v>
      </c>
      <c r="AU127" s="141" t="s">
        <v>82</v>
      </c>
      <c r="AY127" s="13" t="s">
        <v>118</v>
      </c>
      <c r="BE127" s="142">
        <f t="shared" si="4"/>
        <v>0</v>
      </c>
      <c r="BF127" s="142">
        <f t="shared" si="5"/>
        <v>0</v>
      </c>
      <c r="BG127" s="142">
        <f t="shared" si="6"/>
        <v>0</v>
      </c>
      <c r="BH127" s="142">
        <f t="shared" si="7"/>
        <v>0</v>
      </c>
      <c r="BI127" s="142">
        <f t="shared" si="8"/>
        <v>0</v>
      </c>
      <c r="BJ127" s="13" t="s">
        <v>80</v>
      </c>
      <c r="BK127" s="142">
        <f t="shared" si="9"/>
        <v>0</v>
      </c>
      <c r="BL127" s="13" t="s">
        <v>125</v>
      </c>
      <c r="BM127" s="141" t="s">
        <v>145</v>
      </c>
    </row>
    <row r="128" spans="2:65" s="1" customFormat="1" ht="16.5" customHeight="1">
      <c r="B128" s="28"/>
      <c r="C128" s="143" t="s">
        <v>129</v>
      </c>
      <c r="D128" s="143" t="s">
        <v>126</v>
      </c>
      <c r="E128" s="144" t="s">
        <v>733</v>
      </c>
      <c r="F128" s="145" t="s">
        <v>734</v>
      </c>
      <c r="G128" s="146" t="s">
        <v>124</v>
      </c>
      <c r="H128" s="147">
        <v>71</v>
      </c>
      <c r="I128" s="148"/>
      <c r="J128" s="149">
        <f t="shared" si="0"/>
        <v>0</v>
      </c>
      <c r="K128" s="150"/>
      <c r="L128" s="151"/>
      <c r="M128" s="152" t="s">
        <v>1</v>
      </c>
      <c r="N128" s="153" t="s">
        <v>38</v>
      </c>
      <c r="P128" s="139">
        <f t="shared" si="1"/>
        <v>0</v>
      </c>
      <c r="Q128" s="139">
        <v>0</v>
      </c>
      <c r="R128" s="139">
        <f t="shared" si="2"/>
        <v>0</v>
      </c>
      <c r="S128" s="139">
        <v>0</v>
      </c>
      <c r="T128" s="140">
        <f t="shared" si="3"/>
        <v>0</v>
      </c>
      <c r="AR128" s="141" t="s">
        <v>129</v>
      </c>
      <c r="AT128" s="141" t="s">
        <v>126</v>
      </c>
      <c r="AU128" s="141" t="s">
        <v>82</v>
      </c>
      <c r="AY128" s="13" t="s">
        <v>118</v>
      </c>
      <c r="BE128" s="142">
        <f t="shared" si="4"/>
        <v>0</v>
      </c>
      <c r="BF128" s="142">
        <f t="shared" si="5"/>
        <v>0</v>
      </c>
      <c r="BG128" s="142">
        <f t="shared" si="6"/>
        <v>0</v>
      </c>
      <c r="BH128" s="142">
        <f t="shared" si="7"/>
        <v>0</v>
      </c>
      <c r="BI128" s="142">
        <f t="shared" si="8"/>
        <v>0</v>
      </c>
      <c r="BJ128" s="13" t="s">
        <v>80</v>
      </c>
      <c r="BK128" s="142">
        <f t="shared" si="9"/>
        <v>0</v>
      </c>
      <c r="BL128" s="13" t="s">
        <v>125</v>
      </c>
      <c r="BM128" s="141" t="s">
        <v>148</v>
      </c>
    </row>
    <row r="129" spans="2:65" s="1" customFormat="1" ht="16.5" customHeight="1">
      <c r="B129" s="28"/>
      <c r="C129" s="129" t="s">
        <v>149</v>
      </c>
      <c r="D129" s="129" t="s">
        <v>121</v>
      </c>
      <c r="E129" s="130" t="s">
        <v>735</v>
      </c>
      <c r="F129" s="131" t="s">
        <v>736</v>
      </c>
      <c r="G129" s="132" t="s">
        <v>124</v>
      </c>
      <c r="H129" s="133">
        <v>1</v>
      </c>
      <c r="I129" s="134"/>
      <c r="J129" s="135">
        <f t="shared" si="0"/>
        <v>0</v>
      </c>
      <c r="K129" s="136"/>
      <c r="L129" s="28"/>
      <c r="M129" s="137" t="s">
        <v>1</v>
      </c>
      <c r="N129" s="138" t="s">
        <v>38</v>
      </c>
      <c r="P129" s="139">
        <f t="shared" si="1"/>
        <v>0</v>
      </c>
      <c r="Q129" s="139">
        <v>0</v>
      </c>
      <c r="R129" s="139">
        <f t="shared" si="2"/>
        <v>0</v>
      </c>
      <c r="S129" s="139">
        <v>0</v>
      </c>
      <c r="T129" s="140">
        <f t="shared" si="3"/>
        <v>0</v>
      </c>
      <c r="AR129" s="141" t="s">
        <v>125</v>
      </c>
      <c r="AT129" s="141" t="s">
        <v>121</v>
      </c>
      <c r="AU129" s="141" t="s">
        <v>82</v>
      </c>
      <c r="AY129" s="13" t="s">
        <v>118</v>
      </c>
      <c r="BE129" s="142">
        <f t="shared" si="4"/>
        <v>0</v>
      </c>
      <c r="BF129" s="142">
        <f t="shared" si="5"/>
        <v>0</v>
      </c>
      <c r="BG129" s="142">
        <f t="shared" si="6"/>
        <v>0</v>
      </c>
      <c r="BH129" s="142">
        <f t="shared" si="7"/>
        <v>0</v>
      </c>
      <c r="BI129" s="142">
        <f t="shared" si="8"/>
        <v>0</v>
      </c>
      <c r="BJ129" s="13" t="s">
        <v>80</v>
      </c>
      <c r="BK129" s="142">
        <f t="shared" si="9"/>
        <v>0</v>
      </c>
      <c r="BL129" s="13" t="s">
        <v>125</v>
      </c>
      <c r="BM129" s="141" t="s">
        <v>152</v>
      </c>
    </row>
    <row r="130" spans="2:65" s="1" customFormat="1" ht="16.5" customHeight="1">
      <c r="B130" s="28"/>
      <c r="C130" s="143" t="s">
        <v>139</v>
      </c>
      <c r="D130" s="143" t="s">
        <v>126</v>
      </c>
      <c r="E130" s="144" t="s">
        <v>737</v>
      </c>
      <c r="F130" s="145" t="s">
        <v>738</v>
      </c>
      <c r="G130" s="146" t="s">
        <v>124</v>
      </c>
      <c r="H130" s="147">
        <v>1</v>
      </c>
      <c r="I130" s="148"/>
      <c r="J130" s="149">
        <f t="shared" si="0"/>
        <v>0</v>
      </c>
      <c r="K130" s="150"/>
      <c r="L130" s="151"/>
      <c r="M130" s="152" t="s">
        <v>1</v>
      </c>
      <c r="N130" s="153" t="s">
        <v>38</v>
      </c>
      <c r="P130" s="139">
        <f t="shared" si="1"/>
        <v>0</v>
      </c>
      <c r="Q130" s="139">
        <v>0</v>
      </c>
      <c r="R130" s="139">
        <f t="shared" si="2"/>
        <v>0</v>
      </c>
      <c r="S130" s="139">
        <v>0</v>
      </c>
      <c r="T130" s="140">
        <f t="shared" si="3"/>
        <v>0</v>
      </c>
      <c r="AR130" s="141" t="s">
        <v>129</v>
      </c>
      <c r="AT130" s="141" t="s">
        <v>126</v>
      </c>
      <c r="AU130" s="141" t="s">
        <v>82</v>
      </c>
      <c r="AY130" s="13" t="s">
        <v>118</v>
      </c>
      <c r="BE130" s="142">
        <f t="shared" si="4"/>
        <v>0</v>
      </c>
      <c r="BF130" s="142">
        <f t="shared" si="5"/>
        <v>0</v>
      </c>
      <c r="BG130" s="142">
        <f t="shared" si="6"/>
        <v>0</v>
      </c>
      <c r="BH130" s="142">
        <f t="shared" si="7"/>
        <v>0</v>
      </c>
      <c r="BI130" s="142">
        <f t="shared" si="8"/>
        <v>0</v>
      </c>
      <c r="BJ130" s="13" t="s">
        <v>80</v>
      </c>
      <c r="BK130" s="142">
        <f t="shared" si="9"/>
        <v>0</v>
      </c>
      <c r="BL130" s="13" t="s">
        <v>125</v>
      </c>
      <c r="BM130" s="141" t="s">
        <v>155</v>
      </c>
    </row>
    <row r="131" spans="2:65" s="1" customFormat="1" ht="21.75" customHeight="1">
      <c r="B131" s="28"/>
      <c r="C131" s="143" t="s">
        <v>156</v>
      </c>
      <c r="D131" s="143" t="s">
        <v>126</v>
      </c>
      <c r="E131" s="144" t="s">
        <v>739</v>
      </c>
      <c r="F131" s="145" t="s">
        <v>740</v>
      </c>
      <c r="G131" s="146" t="s">
        <v>124</v>
      </c>
      <c r="H131" s="147">
        <v>0</v>
      </c>
      <c r="I131" s="148"/>
      <c r="J131" s="149">
        <f t="shared" si="0"/>
        <v>0</v>
      </c>
      <c r="K131" s="150"/>
      <c r="L131" s="151"/>
      <c r="M131" s="152" t="s">
        <v>1</v>
      </c>
      <c r="N131" s="153" t="s">
        <v>38</v>
      </c>
      <c r="P131" s="139">
        <f t="shared" si="1"/>
        <v>0</v>
      </c>
      <c r="Q131" s="139">
        <v>0</v>
      </c>
      <c r="R131" s="139">
        <f t="shared" si="2"/>
        <v>0</v>
      </c>
      <c r="S131" s="139">
        <v>0</v>
      </c>
      <c r="T131" s="140">
        <f t="shared" si="3"/>
        <v>0</v>
      </c>
      <c r="AR131" s="141" t="s">
        <v>129</v>
      </c>
      <c r="AT131" s="141" t="s">
        <v>126</v>
      </c>
      <c r="AU131" s="141" t="s">
        <v>82</v>
      </c>
      <c r="AY131" s="13" t="s">
        <v>118</v>
      </c>
      <c r="BE131" s="142">
        <f t="shared" si="4"/>
        <v>0</v>
      </c>
      <c r="BF131" s="142">
        <f t="shared" si="5"/>
        <v>0</v>
      </c>
      <c r="BG131" s="142">
        <f t="shared" si="6"/>
        <v>0</v>
      </c>
      <c r="BH131" s="142">
        <f t="shared" si="7"/>
        <v>0</v>
      </c>
      <c r="BI131" s="142">
        <f t="shared" si="8"/>
        <v>0</v>
      </c>
      <c r="BJ131" s="13" t="s">
        <v>80</v>
      </c>
      <c r="BK131" s="142">
        <f t="shared" si="9"/>
        <v>0</v>
      </c>
      <c r="BL131" s="13" t="s">
        <v>125</v>
      </c>
      <c r="BM131" s="141" t="s">
        <v>159</v>
      </c>
    </row>
    <row r="132" spans="2:65" s="1" customFormat="1" ht="16.5" customHeight="1">
      <c r="B132" s="28"/>
      <c r="C132" s="129" t="s">
        <v>8</v>
      </c>
      <c r="D132" s="129" t="s">
        <v>121</v>
      </c>
      <c r="E132" s="130" t="s">
        <v>741</v>
      </c>
      <c r="F132" s="131" t="s">
        <v>742</v>
      </c>
      <c r="G132" s="132" t="s">
        <v>124</v>
      </c>
      <c r="H132" s="133">
        <v>1</v>
      </c>
      <c r="I132" s="134"/>
      <c r="J132" s="135">
        <f t="shared" si="0"/>
        <v>0</v>
      </c>
      <c r="K132" s="136"/>
      <c r="L132" s="28"/>
      <c r="M132" s="137" t="s">
        <v>1</v>
      </c>
      <c r="N132" s="138" t="s">
        <v>38</v>
      </c>
      <c r="P132" s="139">
        <f t="shared" si="1"/>
        <v>0</v>
      </c>
      <c r="Q132" s="139">
        <v>0</v>
      </c>
      <c r="R132" s="139">
        <f t="shared" si="2"/>
        <v>0</v>
      </c>
      <c r="S132" s="139">
        <v>0</v>
      </c>
      <c r="T132" s="140">
        <f t="shared" si="3"/>
        <v>0</v>
      </c>
      <c r="AR132" s="141" t="s">
        <v>125</v>
      </c>
      <c r="AT132" s="141" t="s">
        <v>121</v>
      </c>
      <c r="AU132" s="141" t="s">
        <v>82</v>
      </c>
      <c r="AY132" s="13" t="s">
        <v>118</v>
      </c>
      <c r="BE132" s="142">
        <f t="shared" si="4"/>
        <v>0</v>
      </c>
      <c r="BF132" s="142">
        <f t="shared" si="5"/>
        <v>0</v>
      </c>
      <c r="BG132" s="142">
        <f t="shared" si="6"/>
        <v>0</v>
      </c>
      <c r="BH132" s="142">
        <f t="shared" si="7"/>
        <v>0</v>
      </c>
      <c r="BI132" s="142">
        <f t="shared" si="8"/>
        <v>0</v>
      </c>
      <c r="BJ132" s="13" t="s">
        <v>80</v>
      </c>
      <c r="BK132" s="142">
        <f t="shared" si="9"/>
        <v>0</v>
      </c>
      <c r="BL132" s="13" t="s">
        <v>125</v>
      </c>
      <c r="BM132" s="141" t="s">
        <v>162</v>
      </c>
    </row>
    <row r="133" spans="2:65" s="1" customFormat="1" ht="21.75" customHeight="1">
      <c r="B133" s="28"/>
      <c r="C133" s="143" t="s">
        <v>163</v>
      </c>
      <c r="D133" s="143" t="s">
        <v>126</v>
      </c>
      <c r="E133" s="144" t="s">
        <v>743</v>
      </c>
      <c r="F133" s="145" t="s">
        <v>744</v>
      </c>
      <c r="G133" s="146" t="s">
        <v>124</v>
      </c>
      <c r="H133" s="147">
        <v>1</v>
      </c>
      <c r="I133" s="148"/>
      <c r="J133" s="149">
        <f t="shared" si="0"/>
        <v>0</v>
      </c>
      <c r="K133" s="150"/>
      <c r="L133" s="151"/>
      <c r="M133" s="152" t="s">
        <v>1</v>
      </c>
      <c r="N133" s="153" t="s">
        <v>38</v>
      </c>
      <c r="P133" s="139">
        <f t="shared" si="1"/>
        <v>0</v>
      </c>
      <c r="Q133" s="139">
        <v>0</v>
      </c>
      <c r="R133" s="139">
        <f t="shared" si="2"/>
        <v>0</v>
      </c>
      <c r="S133" s="139">
        <v>0</v>
      </c>
      <c r="T133" s="140">
        <f t="shared" si="3"/>
        <v>0</v>
      </c>
      <c r="AR133" s="141" t="s">
        <v>129</v>
      </c>
      <c r="AT133" s="141" t="s">
        <v>126</v>
      </c>
      <c r="AU133" s="141" t="s">
        <v>82</v>
      </c>
      <c r="AY133" s="13" t="s">
        <v>118</v>
      </c>
      <c r="BE133" s="142">
        <f t="shared" si="4"/>
        <v>0</v>
      </c>
      <c r="BF133" s="142">
        <f t="shared" si="5"/>
        <v>0</v>
      </c>
      <c r="BG133" s="142">
        <f t="shared" si="6"/>
        <v>0</v>
      </c>
      <c r="BH133" s="142">
        <f t="shared" si="7"/>
        <v>0</v>
      </c>
      <c r="BI133" s="142">
        <f t="shared" si="8"/>
        <v>0</v>
      </c>
      <c r="BJ133" s="13" t="s">
        <v>80</v>
      </c>
      <c r="BK133" s="142">
        <f t="shared" si="9"/>
        <v>0</v>
      </c>
      <c r="BL133" s="13" t="s">
        <v>125</v>
      </c>
      <c r="BM133" s="141" t="s">
        <v>166</v>
      </c>
    </row>
    <row r="134" spans="2:65" s="1" customFormat="1" ht="16.5" customHeight="1">
      <c r="B134" s="28"/>
      <c r="C134" s="129" t="s">
        <v>145</v>
      </c>
      <c r="D134" s="129" t="s">
        <v>121</v>
      </c>
      <c r="E134" s="130" t="s">
        <v>745</v>
      </c>
      <c r="F134" s="131" t="s">
        <v>746</v>
      </c>
      <c r="G134" s="132" t="s">
        <v>124</v>
      </c>
      <c r="H134" s="133">
        <v>1</v>
      </c>
      <c r="I134" s="134"/>
      <c r="J134" s="135">
        <f t="shared" si="0"/>
        <v>0</v>
      </c>
      <c r="K134" s="136"/>
      <c r="L134" s="28"/>
      <c r="M134" s="137" t="s">
        <v>1</v>
      </c>
      <c r="N134" s="138" t="s">
        <v>38</v>
      </c>
      <c r="P134" s="139">
        <f t="shared" si="1"/>
        <v>0</v>
      </c>
      <c r="Q134" s="139">
        <v>0</v>
      </c>
      <c r="R134" s="139">
        <f t="shared" si="2"/>
        <v>0</v>
      </c>
      <c r="S134" s="139">
        <v>0</v>
      </c>
      <c r="T134" s="140">
        <f t="shared" si="3"/>
        <v>0</v>
      </c>
      <c r="AR134" s="141" t="s">
        <v>125</v>
      </c>
      <c r="AT134" s="141" t="s">
        <v>121</v>
      </c>
      <c r="AU134" s="141" t="s">
        <v>82</v>
      </c>
      <c r="AY134" s="13" t="s">
        <v>118</v>
      </c>
      <c r="BE134" s="142">
        <f t="shared" si="4"/>
        <v>0</v>
      </c>
      <c r="BF134" s="142">
        <f t="shared" si="5"/>
        <v>0</v>
      </c>
      <c r="BG134" s="142">
        <f t="shared" si="6"/>
        <v>0</v>
      </c>
      <c r="BH134" s="142">
        <f t="shared" si="7"/>
        <v>0</v>
      </c>
      <c r="BI134" s="142">
        <f t="shared" si="8"/>
        <v>0</v>
      </c>
      <c r="BJ134" s="13" t="s">
        <v>80</v>
      </c>
      <c r="BK134" s="142">
        <f t="shared" si="9"/>
        <v>0</v>
      </c>
      <c r="BL134" s="13" t="s">
        <v>125</v>
      </c>
      <c r="BM134" s="141" t="s">
        <v>169</v>
      </c>
    </row>
    <row r="135" spans="2:65" s="1" customFormat="1" ht="16.5" customHeight="1">
      <c r="B135" s="28"/>
      <c r="C135" s="143" t="s">
        <v>170</v>
      </c>
      <c r="D135" s="143" t="s">
        <v>126</v>
      </c>
      <c r="E135" s="144" t="s">
        <v>747</v>
      </c>
      <c r="F135" s="145" t="s">
        <v>748</v>
      </c>
      <c r="G135" s="146" t="s">
        <v>124</v>
      </c>
      <c r="H135" s="147">
        <v>1</v>
      </c>
      <c r="I135" s="148"/>
      <c r="J135" s="149">
        <f t="shared" si="0"/>
        <v>0</v>
      </c>
      <c r="K135" s="150"/>
      <c r="L135" s="151"/>
      <c r="M135" s="152" t="s">
        <v>1</v>
      </c>
      <c r="N135" s="153" t="s">
        <v>38</v>
      </c>
      <c r="P135" s="139">
        <f t="shared" si="1"/>
        <v>0</v>
      </c>
      <c r="Q135" s="139">
        <v>0</v>
      </c>
      <c r="R135" s="139">
        <f t="shared" si="2"/>
        <v>0</v>
      </c>
      <c r="S135" s="139">
        <v>0</v>
      </c>
      <c r="T135" s="140">
        <f t="shared" si="3"/>
        <v>0</v>
      </c>
      <c r="AR135" s="141" t="s">
        <v>129</v>
      </c>
      <c r="AT135" s="141" t="s">
        <v>126</v>
      </c>
      <c r="AU135" s="141" t="s">
        <v>82</v>
      </c>
      <c r="AY135" s="13" t="s">
        <v>118</v>
      </c>
      <c r="BE135" s="142">
        <f t="shared" si="4"/>
        <v>0</v>
      </c>
      <c r="BF135" s="142">
        <f t="shared" si="5"/>
        <v>0</v>
      </c>
      <c r="BG135" s="142">
        <f t="shared" si="6"/>
        <v>0</v>
      </c>
      <c r="BH135" s="142">
        <f t="shared" si="7"/>
        <v>0</v>
      </c>
      <c r="BI135" s="142">
        <f t="shared" si="8"/>
        <v>0</v>
      </c>
      <c r="BJ135" s="13" t="s">
        <v>80</v>
      </c>
      <c r="BK135" s="142">
        <f t="shared" si="9"/>
        <v>0</v>
      </c>
      <c r="BL135" s="13" t="s">
        <v>125</v>
      </c>
      <c r="BM135" s="141" t="s">
        <v>173</v>
      </c>
    </row>
    <row r="136" spans="2:65" s="1" customFormat="1" ht="16.5" customHeight="1">
      <c r="B136" s="28"/>
      <c r="C136" s="129" t="s">
        <v>148</v>
      </c>
      <c r="D136" s="129" t="s">
        <v>121</v>
      </c>
      <c r="E136" s="130" t="s">
        <v>749</v>
      </c>
      <c r="F136" s="131" t="s">
        <v>750</v>
      </c>
      <c r="G136" s="132" t="s">
        <v>124</v>
      </c>
      <c r="H136" s="133">
        <v>2</v>
      </c>
      <c r="I136" s="134"/>
      <c r="J136" s="135">
        <f t="shared" si="0"/>
        <v>0</v>
      </c>
      <c r="K136" s="136"/>
      <c r="L136" s="28"/>
      <c r="M136" s="137" t="s">
        <v>1</v>
      </c>
      <c r="N136" s="138" t="s">
        <v>38</v>
      </c>
      <c r="P136" s="139">
        <f t="shared" si="1"/>
        <v>0</v>
      </c>
      <c r="Q136" s="139">
        <v>0</v>
      </c>
      <c r="R136" s="139">
        <f t="shared" si="2"/>
        <v>0</v>
      </c>
      <c r="S136" s="139">
        <v>0</v>
      </c>
      <c r="T136" s="140">
        <f t="shared" si="3"/>
        <v>0</v>
      </c>
      <c r="AR136" s="141" t="s">
        <v>125</v>
      </c>
      <c r="AT136" s="141" t="s">
        <v>121</v>
      </c>
      <c r="AU136" s="141" t="s">
        <v>82</v>
      </c>
      <c r="AY136" s="13" t="s">
        <v>118</v>
      </c>
      <c r="BE136" s="142">
        <f t="shared" si="4"/>
        <v>0</v>
      </c>
      <c r="BF136" s="142">
        <f t="shared" si="5"/>
        <v>0</v>
      </c>
      <c r="BG136" s="142">
        <f t="shared" si="6"/>
        <v>0</v>
      </c>
      <c r="BH136" s="142">
        <f t="shared" si="7"/>
        <v>0</v>
      </c>
      <c r="BI136" s="142">
        <f t="shared" si="8"/>
        <v>0</v>
      </c>
      <c r="BJ136" s="13" t="s">
        <v>80</v>
      </c>
      <c r="BK136" s="142">
        <f t="shared" si="9"/>
        <v>0</v>
      </c>
      <c r="BL136" s="13" t="s">
        <v>125</v>
      </c>
      <c r="BM136" s="141" t="s">
        <v>176</v>
      </c>
    </row>
    <row r="137" spans="2:65" s="1" customFormat="1" ht="16.5" customHeight="1">
      <c r="B137" s="28"/>
      <c r="C137" s="143" t="s">
        <v>177</v>
      </c>
      <c r="D137" s="143" t="s">
        <v>126</v>
      </c>
      <c r="E137" s="144" t="s">
        <v>751</v>
      </c>
      <c r="F137" s="145" t="s">
        <v>752</v>
      </c>
      <c r="G137" s="146" t="s">
        <v>124</v>
      </c>
      <c r="H137" s="147">
        <v>1</v>
      </c>
      <c r="I137" s="148"/>
      <c r="J137" s="149">
        <f t="shared" si="0"/>
        <v>0</v>
      </c>
      <c r="K137" s="150"/>
      <c r="L137" s="151"/>
      <c r="M137" s="152" t="s">
        <v>1</v>
      </c>
      <c r="N137" s="153" t="s">
        <v>38</v>
      </c>
      <c r="P137" s="139">
        <f t="shared" si="1"/>
        <v>0</v>
      </c>
      <c r="Q137" s="139">
        <v>0</v>
      </c>
      <c r="R137" s="139">
        <f t="shared" si="2"/>
        <v>0</v>
      </c>
      <c r="S137" s="139">
        <v>0</v>
      </c>
      <c r="T137" s="140">
        <f t="shared" si="3"/>
        <v>0</v>
      </c>
      <c r="AR137" s="141" t="s">
        <v>129</v>
      </c>
      <c r="AT137" s="141" t="s">
        <v>126</v>
      </c>
      <c r="AU137" s="141" t="s">
        <v>82</v>
      </c>
      <c r="AY137" s="13" t="s">
        <v>118</v>
      </c>
      <c r="BE137" s="142">
        <f t="shared" si="4"/>
        <v>0</v>
      </c>
      <c r="BF137" s="142">
        <f t="shared" si="5"/>
        <v>0</v>
      </c>
      <c r="BG137" s="142">
        <f t="shared" si="6"/>
        <v>0</v>
      </c>
      <c r="BH137" s="142">
        <f t="shared" si="7"/>
        <v>0</v>
      </c>
      <c r="BI137" s="142">
        <f t="shared" si="8"/>
        <v>0</v>
      </c>
      <c r="BJ137" s="13" t="s">
        <v>80</v>
      </c>
      <c r="BK137" s="142">
        <f t="shared" si="9"/>
        <v>0</v>
      </c>
      <c r="BL137" s="13" t="s">
        <v>125</v>
      </c>
      <c r="BM137" s="141" t="s">
        <v>178</v>
      </c>
    </row>
    <row r="138" spans="2:65" s="1" customFormat="1" ht="16.5" customHeight="1">
      <c r="B138" s="28"/>
      <c r="C138" s="129" t="s">
        <v>152</v>
      </c>
      <c r="D138" s="129" t="s">
        <v>121</v>
      </c>
      <c r="E138" s="130" t="s">
        <v>753</v>
      </c>
      <c r="F138" s="131" t="s">
        <v>754</v>
      </c>
      <c r="G138" s="132" t="s">
        <v>124</v>
      </c>
      <c r="H138" s="133">
        <v>1</v>
      </c>
      <c r="I138" s="134"/>
      <c r="J138" s="135">
        <f t="shared" si="0"/>
        <v>0</v>
      </c>
      <c r="K138" s="136"/>
      <c r="L138" s="28"/>
      <c r="M138" s="137" t="s">
        <v>1</v>
      </c>
      <c r="N138" s="138" t="s">
        <v>38</v>
      </c>
      <c r="P138" s="139">
        <f t="shared" si="1"/>
        <v>0</v>
      </c>
      <c r="Q138" s="139">
        <v>0</v>
      </c>
      <c r="R138" s="139">
        <f t="shared" si="2"/>
        <v>0</v>
      </c>
      <c r="S138" s="139">
        <v>0</v>
      </c>
      <c r="T138" s="140">
        <f t="shared" si="3"/>
        <v>0</v>
      </c>
      <c r="AR138" s="141" t="s">
        <v>125</v>
      </c>
      <c r="AT138" s="141" t="s">
        <v>121</v>
      </c>
      <c r="AU138" s="141" t="s">
        <v>82</v>
      </c>
      <c r="AY138" s="13" t="s">
        <v>118</v>
      </c>
      <c r="BE138" s="142">
        <f t="shared" si="4"/>
        <v>0</v>
      </c>
      <c r="BF138" s="142">
        <f t="shared" si="5"/>
        <v>0</v>
      </c>
      <c r="BG138" s="142">
        <f t="shared" si="6"/>
        <v>0</v>
      </c>
      <c r="BH138" s="142">
        <f t="shared" si="7"/>
        <v>0</v>
      </c>
      <c r="BI138" s="142">
        <f t="shared" si="8"/>
        <v>0</v>
      </c>
      <c r="BJ138" s="13" t="s">
        <v>80</v>
      </c>
      <c r="BK138" s="142">
        <f t="shared" si="9"/>
        <v>0</v>
      </c>
      <c r="BL138" s="13" t="s">
        <v>125</v>
      </c>
      <c r="BM138" s="141" t="s">
        <v>181</v>
      </c>
    </row>
    <row r="139" spans="2:65" s="1" customFormat="1" ht="16.5" customHeight="1">
      <c r="B139" s="28"/>
      <c r="C139" s="129" t="s">
        <v>182</v>
      </c>
      <c r="D139" s="129" t="s">
        <v>121</v>
      </c>
      <c r="E139" s="130" t="s">
        <v>487</v>
      </c>
      <c r="F139" s="131" t="s">
        <v>755</v>
      </c>
      <c r="G139" s="132" t="s">
        <v>124</v>
      </c>
      <c r="H139" s="133">
        <v>2</v>
      </c>
      <c r="I139" s="134"/>
      <c r="J139" s="135">
        <f t="shared" si="0"/>
        <v>0</v>
      </c>
      <c r="K139" s="136"/>
      <c r="L139" s="28"/>
      <c r="M139" s="137" t="s">
        <v>1</v>
      </c>
      <c r="N139" s="138" t="s">
        <v>38</v>
      </c>
      <c r="P139" s="139">
        <f t="shared" si="1"/>
        <v>0</v>
      </c>
      <c r="Q139" s="139">
        <v>0</v>
      </c>
      <c r="R139" s="139">
        <f t="shared" si="2"/>
        <v>0</v>
      </c>
      <c r="S139" s="139">
        <v>0</v>
      </c>
      <c r="T139" s="140">
        <f t="shared" si="3"/>
        <v>0</v>
      </c>
      <c r="AR139" s="141" t="s">
        <v>125</v>
      </c>
      <c r="AT139" s="141" t="s">
        <v>121</v>
      </c>
      <c r="AU139" s="141" t="s">
        <v>82</v>
      </c>
      <c r="AY139" s="13" t="s">
        <v>118</v>
      </c>
      <c r="BE139" s="142">
        <f t="shared" si="4"/>
        <v>0</v>
      </c>
      <c r="BF139" s="142">
        <f t="shared" si="5"/>
        <v>0</v>
      </c>
      <c r="BG139" s="142">
        <f t="shared" si="6"/>
        <v>0</v>
      </c>
      <c r="BH139" s="142">
        <f t="shared" si="7"/>
        <v>0</v>
      </c>
      <c r="BI139" s="142">
        <f t="shared" si="8"/>
        <v>0</v>
      </c>
      <c r="BJ139" s="13" t="s">
        <v>80</v>
      </c>
      <c r="BK139" s="142">
        <f t="shared" si="9"/>
        <v>0</v>
      </c>
      <c r="BL139" s="13" t="s">
        <v>125</v>
      </c>
      <c r="BM139" s="141" t="s">
        <v>185</v>
      </c>
    </row>
    <row r="140" spans="2:65" s="1" customFormat="1" ht="16.5" customHeight="1">
      <c r="B140" s="28"/>
      <c r="C140" s="143" t="s">
        <v>155</v>
      </c>
      <c r="D140" s="143" t="s">
        <v>126</v>
      </c>
      <c r="E140" s="144" t="s">
        <v>756</v>
      </c>
      <c r="F140" s="145" t="s">
        <v>757</v>
      </c>
      <c r="G140" s="146" t="s">
        <v>124</v>
      </c>
      <c r="H140" s="147">
        <v>1</v>
      </c>
      <c r="I140" s="148"/>
      <c r="J140" s="149">
        <f t="shared" si="0"/>
        <v>0</v>
      </c>
      <c r="K140" s="150"/>
      <c r="L140" s="151"/>
      <c r="M140" s="152" t="s">
        <v>1</v>
      </c>
      <c r="N140" s="153" t="s">
        <v>38</v>
      </c>
      <c r="P140" s="139">
        <f t="shared" si="1"/>
        <v>0</v>
      </c>
      <c r="Q140" s="139">
        <v>0</v>
      </c>
      <c r="R140" s="139">
        <f t="shared" si="2"/>
        <v>0</v>
      </c>
      <c r="S140" s="139">
        <v>0</v>
      </c>
      <c r="T140" s="140">
        <f t="shared" si="3"/>
        <v>0</v>
      </c>
      <c r="AR140" s="141" t="s">
        <v>129</v>
      </c>
      <c r="AT140" s="141" t="s">
        <v>126</v>
      </c>
      <c r="AU140" s="141" t="s">
        <v>82</v>
      </c>
      <c r="AY140" s="13" t="s">
        <v>118</v>
      </c>
      <c r="BE140" s="142">
        <f t="shared" si="4"/>
        <v>0</v>
      </c>
      <c r="BF140" s="142">
        <f t="shared" si="5"/>
        <v>0</v>
      </c>
      <c r="BG140" s="142">
        <f t="shared" si="6"/>
        <v>0</v>
      </c>
      <c r="BH140" s="142">
        <f t="shared" si="7"/>
        <v>0</v>
      </c>
      <c r="BI140" s="142">
        <f t="shared" si="8"/>
        <v>0</v>
      </c>
      <c r="BJ140" s="13" t="s">
        <v>80</v>
      </c>
      <c r="BK140" s="142">
        <f t="shared" si="9"/>
        <v>0</v>
      </c>
      <c r="BL140" s="13" t="s">
        <v>125</v>
      </c>
      <c r="BM140" s="141" t="s">
        <v>188</v>
      </c>
    </row>
    <row r="141" spans="2:65" s="1" customFormat="1" ht="16.5" customHeight="1">
      <c r="B141" s="28"/>
      <c r="C141" s="129" t="s">
        <v>7</v>
      </c>
      <c r="D141" s="129" t="s">
        <v>121</v>
      </c>
      <c r="E141" s="130" t="s">
        <v>758</v>
      </c>
      <c r="F141" s="131" t="s">
        <v>759</v>
      </c>
      <c r="G141" s="132" t="s">
        <v>124</v>
      </c>
      <c r="H141" s="133">
        <v>1</v>
      </c>
      <c r="I141" s="134"/>
      <c r="J141" s="135">
        <f t="shared" si="0"/>
        <v>0</v>
      </c>
      <c r="K141" s="136"/>
      <c r="L141" s="28"/>
      <c r="M141" s="137" t="s">
        <v>1</v>
      </c>
      <c r="N141" s="138" t="s">
        <v>38</v>
      </c>
      <c r="P141" s="139">
        <f t="shared" si="1"/>
        <v>0</v>
      </c>
      <c r="Q141" s="139">
        <v>0</v>
      </c>
      <c r="R141" s="139">
        <f t="shared" si="2"/>
        <v>0</v>
      </c>
      <c r="S141" s="139">
        <v>0</v>
      </c>
      <c r="T141" s="140">
        <f t="shared" si="3"/>
        <v>0</v>
      </c>
      <c r="AR141" s="141" t="s">
        <v>125</v>
      </c>
      <c r="AT141" s="141" t="s">
        <v>121</v>
      </c>
      <c r="AU141" s="141" t="s">
        <v>82</v>
      </c>
      <c r="AY141" s="13" t="s">
        <v>118</v>
      </c>
      <c r="BE141" s="142">
        <f t="shared" si="4"/>
        <v>0</v>
      </c>
      <c r="BF141" s="142">
        <f t="shared" si="5"/>
        <v>0</v>
      </c>
      <c r="BG141" s="142">
        <f t="shared" si="6"/>
        <v>0</v>
      </c>
      <c r="BH141" s="142">
        <f t="shared" si="7"/>
        <v>0</v>
      </c>
      <c r="BI141" s="142">
        <f t="shared" si="8"/>
        <v>0</v>
      </c>
      <c r="BJ141" s="13" t="s">
        <v>80</v>
      </c>
      <c r="BK141" s="142">
        <f t="shared" si="9"/>
        <v>0</v>
      </c>
      <c r="BL141" s="13" t="s">
        <v>125</v>
      </c>
      <c r="BM141" s="141" t="s">
        <v>191</v>
      </c>
    </row>
    <row r="142" spans="2:65" s="1" customFormat="1" ht="16.5" customHeight="1">
      <c r="B142" s="28"/>
      <c r="C142" s="129" t="s">
        <v>159</v>
      </c>
      <c r="D142" s="129" t="s">
        <v>121</v>
      </c>
      <c r="E142" s="130" t="s">
        <v>760</v>
      </c>
      <c r="F142" s="131" t="s">
        <v>761</v>
      </c>
      <c r="G142" s="132" t="s">
        <v>124</v>
      </c>
      <c r="H142" s="133">
        <v>1</v>
      </c>
      <c r="I142" s="134"/>
      <c r="J142" s="135">
        <f t="shared" si="0"/>
        <v>0</v>
      </c>
      <c r="K142" s="136"/>
      <c r="L142" s="28"/>
      <c r="M142" s="137" t="s">
        <v>1</v>
      </c>
      <c r="N142" s="138" t="s">
        <v>38</v>
      </c>
      <c r="P142" s="139">
        <f t="shared" si="1"/>
        <v>0</v>
      </c>
      <c r="Q142" s="139">
        <v>0</v>
      </c>
      <c r="R142" s="139">
        <f t="shared" si="2"/>
        <v>0</v>
      </c>
      <c r="S142" s="139">
        <v>0</v>
      </c>
      <c r="T142" s="140">
        <f t="shared" si="3"/>
        <v>0</v>
      </c>
      <c r="AR142" s="141" t="s">
        <v>125</v>
      </c>
      <c r="AT142" s="141" t="s">
        <v>121</v>
      </c>
      <c r="AU142" s="141" t="s">
        <v>82</v>
      </c>
      <c r="AY142" s="13" t="s">
        <v>118</v>
      </c>
      <c r="BE142" s="142">
        <f t="shared" si="4"/>
        <v>0</v>
      </c>
      <c r="BF142" s="142">
        <f t="shared" si="5"/>
        <v>0</v>
      </c>
      <c r="BG142" s="142">
        <f t="shared" si="6"/>
        <v>0</v>
      </c>
      <c r="BH142" s="142">
        <f t="shared" si="7"/>
        <v>0</v>
      </c>
      <c r="BI142" s="142">
        <f t="shared" si="8"/>
        <v>0</v>
      </c>
      <c r="BJ142" s="13" t="s">
        <v>80</v>
      </c>
      <c r="BK142" s="142">
        <f t="shared" si="9"/>
        <v>0</v>
      </c>
      <c r="BL142" s="13" t="s">
        <v>125</v>
      </c>
      <c r="BM142" s="141" t="s">
        <v>194</v>
      </c>
    </row>
    <row r="143" spans="2:65" s="1" customFormat="1" ht="16.5" customHeight="1">
      <c r="B143" s="28"/>
      <c r="C143" s="129" t="s">
        <v>195</v>
      </c>
      <c r="D143" s="129" t="s">
        <v>121</v>
      </c>
      <c r="E143" s="130" t="s">
        <v>762</v>
      </c>
      <c r="F143" s="131" t="s">
        <v>763</v>
      </c>
      <c r="G143" s="132" t="s">
        <v>124</v>
      </c>
      <c r="H143" s="133">
        <v>1</v>
      </c>
      <c r="I143" s="134"/>
      <c r="J143" s="135">
        <f t="shared" si="0"/>
        <v>0</v>
      </c>
      <c r="K143" s="136"/>
      <c r="L143" s="28"/>
      <c r="M143" s="137" t="s">
        <v>1</v>
      </c>
      <c r="N143" s="138" t="s">
        <v>38</v>
      </c>
      <c r="P143" s="139">
        <f t="shared" si="1"/>
        <v>0</v>
      </c>
      <c r="Q143" s="139">
        <v>0</v>
      </c>
      <c r="R143" s="139">
        <f t="shared" si="2"/>
        <v>0</v>
      </c>
      <c r="S143" s="139">
        <v>0</v>
      </c>
      <c r="T143" s="140">
        <f t="shared" si="3"/>
        <v>0</v>
      </c>
      <c r="AR143" s="141" t="s">
        <v>125</v>
      </c>
      <c r="AT143" s="141" t="s">
        <v>121</v>
      </c>
      <c r="AU143" s="141" t="s">
        <v>82</v>
      </c>
      <c r="AY143" s="13" t="s">
        <v>118</v>
      </c>
      <c r="BE143" s="142">
        <f t="shared" si="4"/>
        <v>0</v>
      </c>
      <c r="BF143" s="142">
        <f t="shared" si="5"/>
        <v>0</v>
      </c>
      <c r="BG143" s="142">
        <f t="shared" si="6"/>
        <v>0</v>
      </c>
      <c r="BH143" s="142">
        <f t="shared" si="7"/>
        <v>0</v>
      </c>
      <c r="BI143" s="142">
        <f t="shared" si="8"/>
        <v>0</v>
      </c>
      <c r="BJ143" s="13" t="s">
        <v>80</v>
      </c>
      <c r="BK143" s="142">
        <f t="shared" si="9"/>
        <v>0</v>
      </c>
      <c r="BL143" s="13" t="s">
        <v>125</v>
      </c>
      <c r="BM143" s="141" t="s">
        <v>198</v>
      </c>
    </row>
    <row r="144" spans="2:65" s="1" customFormat="1" ht="16.5" customHeight="1">
      <c r="B144" s="28"/>
      <c r="C144" s="129" t="s">
        <v>162</v>
      </c>
      <c r="D144" s="129" t="s">
        <v>121</v>
      </c>
      <c r="E144" s="130" t="s">
        <v>579</v>
      </c>
      <c r="F144" s="131" t="s">
        <v>764</v>
      </c>
      <c r="G144" s="132" t="s">
        <v>573</v>
      </c>
      <c r="H144" s="133">
        <v>800</v>
      </c>
      <c r="I144" s="134"/>
      <c r="J144" s="135">
        <f t="shared" si="0"/>
        <v>0</v>
      </c>
      <c r="K144" s="136"/>
      <c r="L144" s="28"/>
      <c r="M144" s="137" t="s">
        <v>1</v>
      </c>
      <c r="N144" s="138" t="s">
        <v>38</v>
      </c>
      <c r="P144" s="139">
        <f t="shared" si="1"/>
        <v>0</v>
      </c>
      <c r="Q144" s="139">
        <v>0</v>
      </c>
      <c r="R144" s="139">
        <f t="shared" si="2"/>
        <v>0</v>
      </c>
      <c r="S144" s="139">
        <v>0</v>
      </c>
      <c r="T144" s="140">
        <f t="shared" si="3"/>
        <v>0</v>
      </c>
      <c r="AR144" s="141" t="s">
        <v>125</v>
      </c>
      <c r="AT144" s="141" t="s">
        <v>121</v>
      </c>
      <c r="AU144" s="141" t="s">
        <v>82</v>
      </c>
      <c r="AY144" s="13" t="s">
        <v>118</v>
      </c>
      <c r="BE144" s="142">
        <f t="shared" si="4"/>
        <v>0</v>
      </c>
      <c r="BF144" s="142">
        <f t="shared" si="5"/>
        <v>0</v>
      </c>
      <c r="BG144" s="142">
        <f t="shared" si="6"/>
        <v>0</v>
      </c>
      <c r="BH144" s="142">
        <f t="shared" si="7"/>
        <v>0</v>
      </c>
      <c r="BI144" s="142">
        <f t="shared" si="8"/>
        <v>0</v>
      </c>
      <c r="BJ144" s="13" t="s">
        <v>80</v>
      </c>
      <c r="BK144" s="142">
        <f t="shared" si="9"/>
        <v>0</v>
      </c>
      <c r="BL144" s="13" t="s">
        <v>125</v>
      </c>
      <c r="BM144" s="141" t="s">
        <v>201</v>
      </c>
    </row>
    <row r="145" spans="2:65" s="1" customFormat="1" ht="16.5" customHeight="1">
      <c r="B145" s="28"/>
      <c r="C145" s="143" t="s">
        <v>202</v>
      </c>
      <c r="D145" s="143" t="s">
        <v>126</v>
      </c>
      <c r="E145" s="144" t="s">
        <v>765</v>
      </c>
      <c r="F145" s="145" t="s">
        <v>766</v>
      </c>
      <c r="G145" s="146" t="s">
        <v>573</v>
      </c>
      <c r="H145" s="147">
        <v>800</v>
      </c>
      <c r="I145" s="148"/>
      <c r="J145" s="149">
        <f t="shared" si="0"/>
        <v>0</v>
      </c>
      <c r="K145" s="150"/>
      <c r="L145" s="151"/>
      <c r="M145" s="152" t="s">
        <v>1</v>
      </c>
      <c r="N145" s="153" t="s">
        <v>38</v>
      </c>
      <c r="P145" s="139">
        <f t="shared" si="1"/>
        <v>0</v>
      </c>
      <c r="Q145" s="139">
        <v>0</v>
      </c>
      <c r="R145" s="139">
        <f t="shared" si="2"/>
        <v>0</v>
      </c>
      <c r="S145" s="139">
        <v>0</v>
      </c>
      <c r="T145" s="140">
        <f t="shared" si="3"/>
        <v>0</v>
      </c>
      <c r="AR145" s="141" t="s">
        <v>129</v>
      </c>
      <c r="AT145" s="141" t="s">
        <v>126</v>
      </c>
      <c r="AU145" s="141" t="s">
        <v>82</v>
      </c>
      <c r="AY145" s="13" t="s">
        <v>118</v>
      </c>
      <c r="BE145" s="142">
        <f t="shared" si="4"/>
        <v>0</v>
      </c>
      <c r="BF145" s="142">
        <f t="shared" si="5"/>
        <v>0</v>
      </c>
      <c r="BG145" s="142">
        <f t="shared" si="6"/>
        <v>0</v>
      </c>
      <c r="BH145" s="142">
        <f t="shared" si="7"/>
        <v>0</v>
      </c>
      <c r="BI145" s="142">
        <f t="shared" si="8"/>
        <v>0</v>
      </c>
      <c r="BJ145" s="13" t="s">
        <v>80</v>
      </c>
      <c r="BK145" s="142">
        <f t="shared" si="9"/>
        <v>0</v>
      </c>
      <c r="BL145" s="13" t="s">
        <v>125</v>
      </c>
      <c r="BM145" s="141" t="s">
        <v>205</v>
      </c>
    </row>
    <row r="146" spans="2:65" s="1" customFormat="1" ht="16.5" customHeight="1">
      <c r="B146" s="28"/>
      <c r="C146" s="129" t="s">
        <v>166</v>
      </c>
      <c r="D146" s="129" t="s">
        <v>121</v>
      </c>
      <c r="E146" s="130" t="s">
        <v>591</v>
      </c>
      <c r="F146" s="131" t="s">
        <v>767</v>
      </c>
      <c r="G146" s="132" t="s">
        <v>573</v>
      </c>
      <c r="H146" s="133">
        <v>2300</v>
      </c>
      <c r="I146" s="134"/>
      <c r="J146" s="135">
        <f t="shared" si="0"/>
        <v>0</v>
      </c>
      <c r="K146" s="136"/>
      <c r="L146" s="28"/>
      <c r="M146" s="137" t="s">
        <v>1</v>
      </c>
      <c r="N146" s="138" t="s">
        <v>38</v>
      </c>
      <c r="P146" s="139">
        <f t="shared" si="1"/>
        <v>0</v>
      </c>
      <c r="Q146" s="139">
        <v>0</v>
      </c>
      <c r="R146" s="139">
        <f t="shared" si="2"/>
        <v>0</v>
      </c>
      <c r="S146" s="139">
        <v>0</v>
      </c>
      <c r="T146" s="140">
        <f t="shared" si="3"/>
        <v>0</v>
      </c>
      <c r="AR146" s="141" t="s">
        <v>125</v>
      </c>
      <c r="AT146" s="141" t="s">
        <v>121</v>
      </c>
      <c r="AU146" s="141" t="s">
        <v>82</v>
      </c>
      <c r="AY146" s="13" t="s">
        <v>118</v>
      </c>
      <c r="BE146" s="142">
        <f t="shared" si="4"/>
        <v>0</v>
      </c>
      <c r="BF146" s="142">
        <f t="shared" si="5"/>
        <v>0</v>
      </c>
      <c r="BG146" s="142">
        <f t="shared" si="6"/>
        <v>0</v>
      </c>
      <c r="BH146" s="142">
        <f t="shared" si="7"/>
        <v>0</v>
      </c>
      <c r="BI146" s="142">
        <f t="shared" si="8"/>
        <v>0</v>
      </c>
      <c r="BJ146" s="13" t="s">
        <v>80</v>
      </c>
      <c r="BK146" s="142">
        <f t="shared" si="9"/>
        <v>0</v>
      </c>
      <c r="BL146" s="13" t="s">
        <v>125</v>
      </c>
      <c r="BM146" s="141" t="s">
        <v>208</v>
      </c>
    </row>
    <row r="147" spans="2:65" s="1" customFormat="1" ht="16.5" customHeight="1">
      <c r="B147" s="28"/>
      <c r="C147" s="143" t="s">
        <v>209</v>
      </c>
      <c r="D147" s="143" t="s">
        <v>126</v>
      </c>
      <c r="E147" s="144" t="s">
        <v>768</v>
      </c>
      <c r="F147" s="145" t="s">
        <v>769</v>
      </c>
      <c r="G147" s="146" t="s">
        <v>573</v>
      </c>
      <c r="H147" s="147">
        <v>90</v>
      </c>
      <c r="I147" s="148"/>
      <c r="J147" s="149">
        <f t="shared" si="0"/>
        <v>0</v>
      </c>
      <c r="K147" s="150"/>
      <c r="L147" s="151"/>
      <c r="M147" s="152" t="s">
        <v>1</v>
      </c>
      <c r="N147" s="153" t="s">
        <v>38</v>
      </c>
      <c r="P147" s="139">
        <f t="shared" si="1"/>
        <v>0</v>
      </c>
      <c r="Q147" s="139">
        <v>0</v>
      </c>
      <c r="R147" s="139">
        <f t="shared" si="2"/>
        <v>0</v>
      </c>
      <c r="S147" s="139">
        <v>0</v>
      </c>
      <c r="T147" s="140">
        <f t="shared" si="3"/>
        <v>0</v>
      </c>
      <c r="AR147" s="141" t="s">
        <v>129</v>
      </c>
      <c r="AT147" s="141" t="s">
        <v>126</v>
      </c>
      <c r="AU147" s="141" t="s">
        <v>82</v>
      </c>
      <c r="AY147" s="13" t="s">
        <v>118</v>
      </c>
      <c r="BE147" s="142">
        <f t="shared" si="4"/>
        <v>0</v>
      </c>
      <c r="BF147" s="142">
        <f t="shared" si="5"/>
        <v>0</v>
      </c>
      <c r="BG147" s="142">
        <f t="shared" si="6"/>
        <v>0</v>
      </c>
      <c r="BH147" s="142">
        <f t="shared" si="7"/>
        <v>0</v>
      </c>
      <c r="BI147" s="142">
        <f t="shared" si="8"/>
        <v>0</v>
      </c>
      <c r="BJ147" s="13" t="s">
        <v>80</v>
      </c>
      <c r="BK147" s="142">
        <f t="shared" si="9"/>
        <v>0</v>
      </c>
      <c r="BL147" s="13" t="s">
        <v>125</v>
      </c>
      <c r="BM147" s="141" t="s">
        <v>212</v>
      </c>
    </row>
    <row r="148" spans="2:65" s="1" customFormat="1" ht="16.5" customHeight="1">
      <c r="B148" s="28"/>
      <c r="C148" s="129" t="s">
        <v>169</v>
      </c>
      <c r="D148" s="129" t="s">
        <v>121</v>
      </c>
      <c r="E148" s="130" t="s">
        <v>571</v>
      </c>
      <c r="F148" s="131" t="s">
        <v>770</v>
      </c>
      <c r="G148" s="132" t="s">
        <v>573</v>
      </c>
      <c r="H148" s="133">
        <v>90</v>
      </c>
      <c r="I148" s="134"/>
      <c r="J148" s="135">
        <f t="shared" si="0"/>
        <v>0</v>
      </c>
      <c r="K148" s="136"/>
      <c r="L148" s="28"/>
      <c r="M148" s="137" t="s">
        <v>1</v>
      </c>
      <c r="N148" s="138" t="s">
        <v>38</v>
      </c>
      <c r="P148" s="139">
        <f t="shared" si="1"/>
        <v>0</v>
      </c>
      <c r="Q148" s="139">
        <v>0</v>
      </c>
      <c r="R148" s="139">
        <f t="shared" si="2"/>
        <v>0</v>
      </c>
      <c r="S148" s="139">
        <v>0</v>
      </c>
      <c r="T148" s="140">
        <f t="shared" si="3"/>
        <v>0</v>
      </c>
      <c r="AR148" s="141" t="s">
        <v>125</v>
      </c>
      <c r="AT148" s="141" t="s">
        <v>121</v>
      </c>
      <c r="AU148" s="141" t="s">
        <v>82</v>
      </c>
      <c r="AY148" s="13" t="s">
        <v>118</v>
      </c>
      <c r="BE148" s="142">
        <f t="shared" si="4"/>
        <v>0</v>
      </c>
      <c r="BF148" s="142">
        <f t="shared" si="5"/>
        <v>0</v>
      </c>
      <c r="BG148" s="142">
        <f t="shared" si="6"/>
        <v>0</v>
      </c>
      <c r="BH148" s="142">
        <f t="shared" si="7"/>
        <v>0</v>
      </c>
      <c r="BI148" s="142">
        <f t="shared" si="8"/>
        <v>0</v>
      </c>
      <c r="BJ148" s="13" t="s">
        <v>80</v>
      </c>
      <c r="BK148" s="142">
        <f t="shared" si="9"/>
        <v>0</v>
      </c>
      <c r="BL148" s="13" t="s">
        <v>125</v>
      </c>
      <c r="BM148" s="141" t="s">
        <v>215</v>
      </c>
    </row>
    <row r="149" spans="2:65" s="1" customFormat="1" ht="16.5" customHeight="1">
      <c r="B149" s="28"/>
      <c r="C149" s="143" t="s">
        <v>216</v>
      </c>
      <c r="D149" s="143" t="s">
        <v>126</v>
      </c>
      <c r="E149" s="144" t="s">
        <v>771</v>
      </c>
      <c r="F149" s="145" t="s">
        <v>772</v>
      </c>
      <c r="G149" s="146" t="s">
        <v>573</v>
      </c>
      <c r="H149" s="147">
        <v>1800</v>
      </c>
      <c r="I149" s="148"/>
      <c r="J149" s="149">
        <f t="shared" si="0"/>
        <v>0</v>
      </c>
      <c r="K149" s="150"/>
      <c r="L149" s="151"/>
      <c r="M149" s="152" t="s">
        <v>1</v>
      </c>
      <c r="N149" s="153" t="s">
        <v>38</v>
      </c>
      <c r="P149" s="139">
        <f t="shared" si="1"/>
        <v>0</v>
      </c>
      <c r="Q149" s="139">
        <v>0</v>
      </c>
      <c r="R149" s="139">
        <f t="shared" si="2"/>
        <v>0</v>
      </c>
      <c r="S149" s="139">
        <v>0</v>
      </c>
      <c r="T149" s="140">
        <f t="shared" si="3"/>
        <v>0</v>
      </c>
      <c r="AR149" s="141" t="s">
        <v>129</v>
      </c>
      <c r="AT149" s="141" t="s">
        <v>126</v>
      </c>
      <c r="AU149" s="141" t="s">
        <v>82</v>
      </c>
      <c r="AY149" s="13" t="s">
        <v>118</v>
      </c>
      <c r="BE149" s="142">
        <f t="shared" si="4"/>
        <v>0</v>
      </c>
      <c r="BF149" s="142">
        <f t="shared" si="5"/>
        <v>0</v>
      </c>
      <c r="BG149" s="142">
        <f t="shared" si="6"/>
        <v>0</v>
      </c>
      <c r="BH149" s="142">
        <f t="shared" si="7"/>
        <v>0</v>
      </c>
      <c r="BI149" s="142">
        <f t="shared" si="8"/>
        <v>0</v>
      </c>
      <c r="BJ149" s="13" t="s">
        <v>80</v>
      </c>
      <c r="BK149" s="142">
        <f t="shared" si="9"/>
        <v>0</v>
      </c>
      <c r="BL149" s="13" t="s">
        <v>125</v>
      </c>
      <c r="BM149" s="141" t="s">
        <v>217</v>
      </c>
    </row>
    <row r="150" spans="2:65" s="1" customFormat="1" ht="16.5" customHeight="1">
      <c r="B150" s="28"/>
      <c r="C150" s="143" t="s">
        <v>173</v>
      </c>
      <c r="D150" s="143" t="s">
        <v>126</v>
      </c>
      <c r="E150" s="144" t="s">
        <v>773</v>
      </c>
      <c r="F150" s="145" t="s">
        <v>774</v>
      </c>
      <c r="G150" s="146" t="s">
        <v>573</v>
      </c>
      <c r="H150" s="147">
        <v>200</v>
      </c>
      <c r="I150" s="148"/>
      <c r="J150" s="149">
        <f t="shared" si="0"/>
        <v>0</v>
      </c>
      <c r="K150" s="150"/>
      <c r="L150" s="151"/>
      <c r="M150" s="152" t="s">
        <v>1</v>
      </c>
      <c r="N150" s="153" t="s">
        <v>38</v>
      </c>
      <c r="P150" s="139">
        <f t="shared" si="1"/>
        <v>0</v>
      </c>
      <c r="Q150" s="139">
        <v>0</v>
      </c>
      <c r="R150" s="139">
        <f t="shared" si="2"/>
        <v>0</v>
      </c>
      <c r="S150" s="139">
        <v>0</v>
      </c>
      <c r="T150" s="140">
        <f t="shared" si="3"/>
        <v>0</v>
      </c>
      <c r="AR150" s="141" t="s">
        <v>129</v>
      </c>
      <c r="AT150" s="141" t="s">
        <v>126</v>
      </c>
      <c r="AU150" s="141" t="s">
        <v>82</v>
      </c>
      <c r="AY150" s="13" t="s">
        <v>118</v>
      </c>
      <c r="BE150" s="142">
        <f t="shared" si="4"/>
        <v>0</v>
      </c>
      <c r="BF150" s="142">
        <f t="shared" si="5"/>
        <v>0</v>
      </c>
      <c r="BG150" s="142">
        <f t="shared" si="6"/>
        <v>0</v>
      </c>
      <c r="BH150" s="142">
        <f t="shared" si="7"/>
        <v>0</v>
      </c>
      <c r="BI150" s="142">
        <f t="shared" si="8"/>
        <v>0</v>
      </c>
      <c r="BJ150" s="13" t="s">
        <v>80</v>
      </c>
      <c r="BK150" s="142">
        <f t="shared" si="9"/>
        <v>0</v>
      </c>
      <c r="BL150" s="13" t="s">
        <v>125</v>
      </c>
      <c r="BM150" s="141" t="s">
        <v>220</v>
      </c>
    </row>
    <row r="151" spans="2:65" s="1" customFormat="1" ht="16.5" customHeight="1">
      <c r="B151" s="28"/>
      <c r="C151" s="143" t="s">
        <v>221</v>
      </c>
      <c r="D151" s="143" t="s">
        <v>126</v>
      </c>
      <c r="E151" s="144" t="s">
        <v>775</v>
      </c>
      <c r="F151" s="145" t="s">
        <v>776</v>
      </c>
      <c r="G151" s="146" t="s">
        <v>573</v>
      </c>
      <c r="H151" s="147">
        <v>50</v>
      </c>
      <c r="I151" s="148"/>
      <c r="J151" s="149">
        <f t="shared" si="0"/>
        <v>0</v>
      </c>
      <c r="K151" s="150"/>
      <c r="L151" s="151"/>
      <c r="M151" s="152" t="s">
        <v>1</v>
      </c>
      <c r="N151" s="153" t="s">
        <v>38</v>
      </c>
      <c r="P151" s="139">
        <f t="shared" si="1"/>
        <v>0</v>
      </c>
      <c r="Q151" s="139">
        <v>0</v>
      </c>
      <c r="R151" s="139">
        <f t="shared" si="2"/>
        <v>0</v>
      </c>
      <c r="S151" s="139">
        <v>0</v>
      </c>
      <c r="T151" s="140">
        <f t="shared" si="3"/>
        <v>0</v>
      </c>
      <c r="AR151" s="141" t="s">
        <v>129</v>
      </c>
      <c r="AT151" s="141" t="s">
        <v>126</v>
      </c>
      <c r="AU151" s="141" t="s">
        <v>82</v>
      </c>
      <c r="AY151" s="13" t="s">
        <v>118</v>
      </c>
      <c r="BE151" s="142">
        <f t="shared" si="4"/>
        <v>0</v>
      </c>
      <c r="BF151" s="142">
        <f t="shared" si="5"/>
        <v>0</v>
      </c>
      <c r="BG151" s="142">
        <f t="shared" si="6"/>
        <v>0</v>
      </c>
      <c r="BH151" s="142">
        <f t="shared" si="7"/>
        <v>0</v>
      </c>
      <c r="BI151" s="142">
        <f t="shared" si="8"/>
        <v>0</v>
      </c>
      <c r="BJ151" s="13" t="s">
        <v>80</v>
      </c>
      <c r="BK151" s="142">
        <f t="shared" si="9"/>
        <v>0</v>
      </c>
      <c r="BL151" s="13" t="s">
        <v>125</v>
      </c>
      <c r="BM151" s="141" t="s">
        <v>224</v>
      </c>
    </row>
    <row r="152" spans="2:65" s="1" customFormat="1" ht="16.5" customHeight="1">
      <c r="B152" s="28"/>
      <c r="C152" s="143" t="s">
        <v>176</v>
      </c>
      <c r="D152" s="143" t="s">
        <v>126</v>
      </c>
      <c r="E152" s="144" t="s">
        <v>777</v>
      </c>
      <c r="F152" s="145" t="s">
        <v>778</v>
      </c>
      <c r="G152" s="146" t="s">
        <v>708</v>
      </c>
      <c r="H152" s="147">
        <v>1</v>
      </c>
      <c r="I152" s="148"/>
      <c r="J152" s="149">
        <f t="shared" si="0"/>
        <v>0</v>
      </c>
      <c r="K152" s="150"/>
      <c r="L152" s="151"/>
      <c r="M152" s="152" t="s">
        <v>1</v>
      </c>
      <c r="N152" s="153" t="s">
        <v>38</v>
      </c>
      <c r="P152" s="139">
        <f t="shared" si="1"/>
        <v>0</v>
      </c>
      <c r="Q152" s="139">
        <v>0</v>
      </c>
      <c r="R152" s="139">
        <f t="shared" si="2"/>
        <v>0</v>
      </c>
      <c r="S152" s="139">
        <v>0</v>
      </c>
      <c r="T152" s="140">
        <f t="shared" si="3"/>
        <v>0</v>
      </c>
      <c r="AR152" s="141" t="s">
        <v>129</v>
      </c>
      <c r="AT152" s="141" t="s">
        <v>126</v>
      </c>
      <c r="AU152" s="141" t="s">
        <v>82</v>
      </c>
      <c r="AY152" s="13" t="s">
        <v>118</v>
      </c>
      <c r="BE152" s="142">
        <f t="shared" si="4"/>
        <v>0</v>
      </c>
      <c r="BF152" s="142">
        <f t="shared" si="5"/>
        <v>0</v>
      </c>
      <c r="BG152" s="142">
        <f t="shared" si="6"/>
        <v>0</v>
      </c>
      <c r="BH152" s="142">
        <f t="shared" si="7"/>
        <v>0</v>
      </c>
      <c r="BI152" s="142">
        <f t="shared" si="8"/>
        <v>0</v>
      </c>
      <c r="BJ152" s="13" t="s">
        <v>80</v>
      </c>
      <c r="BK152" s="142">
        <f t="shared" si="9"/>
        <v>0</v>
      </c>
      <c r="BL152" s="13" t="s">
        <v>125</v>
      </c>
      <c r="BM152" s="141" t="s">
        <v>227</v>
      </c>
    </row>
    <row r="153" spans="2:65" s="1" customFormat="1" ht="16.5" customHeight="1">
      <c r="B153" s="28"/>
      <c r="C153" s="129" t="s">
        <v>228</v>
      </c>
      <c r="D153" s="129" t="s">
        <v>121</v>
      </c>
      <c r="E153" s="130" t="s">
        <v>779</v>
      </c>
      <c r="F153" s="131" t="s">
        <v>780</v>
      </c>
      <c r="G153" s="132" t="s">
        <v>708</v>
      </c>
      <c r="H153" s="133">
        <v>1</v>
      </c>
      <c r="I153" s="134"/>
      <c r="J153" s="135">
        <f t="shared" si="0"/>
        <v>0</v>
      </c>
      <c r="K153" s="136"/>
      <c r="L153" s="28"/>
      <c r="M153" s="137" t="s">
        <v>1</v>
      </c>
      <c r="N153" s="138" t="s">
        <v>38</v>
      </c>
      <c r="P153" s="139">
        <f t="shared" si="1"/>
        <v>0</v>
      </c>
      <c r="Q153" s="139">
        <v>0</v>
      </c>
      <c r="R153" s="139">
        <f t="shared" si="2"/>
        <v>0</v>
      </c>
      <c r="S153" s="139">
        <v>0</v>
      </c>
      <c r="T153" s="140">
        <f t="shared" si="3"/>
        <v>0</v>
      </c>
      <c r="AR153" s="141" t="s">
        <v>125</v>
      </c>
      <c r="AT153" s="141" t="s">
        <v>121</v>
      </c>
      <c r="AU153" s="141" t="s">
        <v>82</v>
      </c>
      <c r="AY153" s="13" t="s">
        <v>118</v>
      </c>
      <c r="BE153" s="142">
        <f t="shared" si="4"/>
        <v>0</v>
      </c>
      <c r="BF153" s="142">
        <f t="shared" si="5"/>
        <v>0</v>
      </c>
      <c r="BG153" s="142">
        <f t="shared" si="6"/>
        <v>0</v>
      </c>
      <c r="BH153" s="142">
        <f t="shared" si="7"/>
        <v>0</v>
      </c>
      <c r="BI153" s="142">
        <f t="shared" si="8"/>
        <v>0</v>
      </c>
      <c r="BJ153" s="13" t="s">
        <v>80</v>
      </c>
      <c r="BK153" s="142">
        <f t="shared" si="9"/>
        <v>0</v>
      </c>
      <c r="BL153" s="13" t="s">
        <v>125</v>
      </c>
      <c r="BM153" s="141" t="s">
        <v>231</v>
      </c>
    </row>
    <row r="154" spans="2:65" s="1" customFormat="1" ht="16.5" customHeight="1">
      <c r="B154" s="28"/>
      <c r="C154" s="129" t="s">
        <v>178</v>
      </c>
      <c r="D154" s="129" t="s">
        <v>121</v>
      </c>
      <c r="E154" s="130" t="s">
        <v>781</v>
      </c>
      <c r="F154" s="131" t="s">
        <v>782</v>
      </c>
      <c r="G154" s="132" t="s">
        <v>708</v>
      </c>
      <c r="H154" s="133">
        <v>1</v>
      </c>
      <c r="I154" s="134"/>
      <c r="J154" s="135">
        <f t="shared" si="0"/>
        <v>0</v>
      </c>
      <c r="K154" s="136"/>
      <c r="L154" s="28"/>
      <c r="M154" s="137" t="s">
        <v>1</v>
      </c>
      <c r="N154" s="138" t="s">
        <v>38</v>
      </c>
      <c r="P154" s="139">
        <f t="shared" si="1"/>
        <v>0</v>
      </c>
      <c r="Q154" s="139">
        <v>0</v>
      </c>
      <c r="R154" s="139">
        <f t="shared" si="2"/>
        <v>0</v>
      </c>
      <c r="S154" s="139">
        <v>0</v>
      </c>
      <c r="T154" s="140">
        <f t="shared" si="3"/>
        <v>0</v>
      </c>
      <c r="AR154" s="141" t="s">
        <v>125</v>
      </c>
      <c r="AT154" s="141" t="s">
        <v>121</v>
      </c>
      <c r="AU154" s="141" t="s">
        <v>82</v>
      </c>
      <c r="AY154" s="13" t="s">
        <v>118</v>
      </c>
      <c r="BE154" s="142">
        <f t="shared" si="4"/>
        <v>0</v>
      </c>
      <c r="BF154" s="142">
        <f t="shared" si="5"/>
        <v>0</v>
      </c>
      <c r="BG154" s="142">
        <f t="shared" si="6"/>
        <v>0</v>
      </c>
      <c r="BH154" s="142">
        <f t="shared" si="7"/>
        <v>0</v>
      </c>
      <c r="BI154" s="142">
        <f t="shared" si="8"/>
        <v>0</v>
      </c>
      <c r="BJ154" s="13" t="s">
        <v>80</v>
      </c>
      <c r="BK154" s="142">
        <f t="shared" si="9"/>
        <v>0</v>
      </c>
      <c r="BL154" s="13" t="s">
        <v>125</v>
      </c>
      <c r="BM154" s="141" t="s">
        <v>234</v>
      </c>
    </row>
    <row r="155" spans="2:65" s="1" customFormat="1" ht="16.5" customHeight="1">
      <c r="B155" s="28"/>
      <c r="C155" s="129" t="s">
        <v>235</v>
      </c>
      <c r="D155" s="129" t="s">
        <v>121</v>
      </c>
      <c r="E155" s="130" t="s">
        <v>783</v>
      </c>
      <c r="F155" s="131" t="s">
        <v>784</v>
      </c>
      <c r="G155" s="132" t="s">
        <v>334</v>
      </c>
      <c r="H155" s="133">
        <v>40</v>
      </c>
      <c r="I155" s="134"/>
      <c r="J155" s="135">
        <f t="shared" si="0"/>
        <v>0</v>
      </c>
      <c r="K155" s="136"/>
      <c r="L155" s="28"/>
      <c r="M155" s="137" t="s">
        <v>1</v>
      </c>
      <c r="N155" s="138" t="s">
        <v>38</v>
      </c>
      <c r="P155" s="139">
        <f t="shared" si="1"/>
        <v>0</v>
      </c>
      <c r="Q155" s="139">
        <v>0</v>
      </c>
      <c r="R155" s="139">
        <f t="shared" si="2"/>
        <v>0</v>
      </c>
      <c r="S155" s="139">
        <v>0</v>
      </c>
      <c r="T155" s="140">
        <f t="shared" si="3"/>
        <v>0</v>
      </c>
      <c r="AR155" s="141" t="s">
        <v>125</v>
      </c>
      <c r="AT155" s="141" t="s">
        <v>121</v>
      </c>
      <c r="AU155" s="141" t="s">
        <v>82</v>
      </c>
      <c r="AY155" s="13" t="s">
        <v>118</v>
      </c>
      <c r="BE155" s="142">
        <f t="shared" si="4"/>
        <v>0</v>
      </c>
      <c r="BF155" s="142">
        <f t="shared" si="5"/>
        <v>0</v>
      </c>
      <c r="BG155" s="142">
        <f t="shared" si="6"/>
        <v>0</v>
      </c>
      <c r="BH155" s="142">
        <f t="shared" si="7"/>
        <v>0</v>
      </c>
      <c r="BI155" s="142">
        <f t="shared" si="8"/>
        <v>0</v>
      </c>
      <c r="BJ155" s="13" t="s">
        <v>80</v>
      </c>
      <c r="BK155" s="142">
        <f t="shared" si="9"/>
        <v>0</v>
      </c>
      <c r="BL155" s="13" t="s">
        <v>125</v>
      </c>
      <c r="BM155" s="141" t="s">
        <v>238</v>
      </c>
    </row>
    <row r="156" spans="2:65" s="1" customFormat="1" ht="16.5" customHeight="1">
      <c r="B156" s="28"/>
      <c r="C156" s="129" t="s">
        <v>181</v>
      </c>
      <c r="D156" s="129" t="s">
        <v>121</v>
      </c>
      <c r="E156" s="130" t="s">
        <v>785</v>
      </c>
      <c r="F156" s="131" t="s">
        <v>786</v>
      </c>
      <c r="G156" s="132" t="s">
        <v>708</v>
      </c>
      <c r="H156" s="133">
        <v>1</v>
      </c>
      <c r="I156" s="134"/>
      <c r="J156" s="135">
        <f t="shared" si="0"/>
        <v>0</v>
      </c>
      <c r="K156" s="136"/>
      <c r="L156" s="28"/>
      <c r="M156" s="137" t="s">
        <v>1</v>
      </c>
      <c r="N156" s="138" t="s">
        <v>38</v>
      </c>
      <c r="P156" s="139">
        <f t="shared" si="1"/>
        <v>0</v>
      </c>
      <c r="Q156" s="139">
        <v>0</v>
      </c>
      <c r="R156" s="139">
        <f t="shared" si="2"/>
        <v>0</v>
      </c>
      <c r="S156" s="139">
        <v>0</v>
      </c>
      <c r="T156" s="140">
        <f t="shared" si="3"/>
        <v>0</v>
      </c>
      <c r="AR156" s="141" t="s">
        <v>125</v>
      </c>
      <c r="AT156" s="141" t="s">
        <v>121</v>
      </c>
      <c r="AU156" s="141" t="s">
        <v>82</v>
      </c>
      <c r="AY156" s="13" t="s">
        <v>118</v>
      </c>
      <c r="BE156" s="142">
        <f t="shared" si="4"/>
        <v>0</v>
      </c>
      <c r="BF156" s="142">
        <f t="shared" si="5"/>
        <v>0</v>
      </c>
      <c r="BG156" s="142">
        <f t="shared" si="6"/>
        <v>0</v>
      </c>
      <c r="BH156" s="142">
        <f t="shared" si="7"/>
        <v>0</v>
      </c>
      <c r="BI156" s="142">
        <f t="shared" si="8"/>
        <v>0</v>
      </c>
      <c r="BJ156" s="13" t="s">
        <v>80</v>
      </c>
      <c r="BK156" s="142">
        <f t="shared" si="9"/>
        <v>0</v>
      </c>
      <c r="BL156" s="13" t="s">
        <v>125</v>
      </c>
      <c r="BM156" s="141" t="s">
        <v>241</v>
      </c>
    </row>
    <row r="157" spans="2:65" s="1" customFormat="1" ht="16.5" customHeight="1">
      <c r="B157" s="28"/>
      <c r="C157" s="129" t="s">
        <v>242</v>
      </c>
      <c r="D157" s="129" t="s">
        <v>121</v>
      </c>
      <c r="E157" s="130" t="s">
        <v>706</v>
      </c>
      <c r="F157" s="131" t="s">
        <v>707</v>
      </c>
      <c r="G157" s="132" t="s">
        <v>708</v>
      </c>
      <c r="H157" s="133">
        <v>1</v>
      </c>
      <c r="I157" s="134"/>
      <c r="J157" s="135">
        <f t="shared" si="0"/>
        <v>0</v>
      </c>
      <c r="K157" s="136"/>
      <c r="L157" s="28"/>
      <c r="M157" s="137" t="s">
        <v>1</v>
      </c>
      <c r="N157" s="138" t="s">
        <v>38</v>
      </c>
      <c r="P157" s="139">
        <f t="shared" si="1"/>
        <v>0</v>
      </c>
      <c r="Q157" s="139">
        <v>0</v>
      </c>
      <c r="R157" s="139">
        <f t="shared" si="2"/>
        <v>0</v>
      </c>
      <c r="S157" s="139">
        <v>0</v>
      </c>
      <c r="T157" s="140">
        <f t="shared" si="3"/>
        <v>0</v>
      </c>
      <c r="AR157" s="141" t="s">
        <v>125</v>
      </c>
      <c r="AT157" s="141" t="s">
        <v>121</v>
      </c>
      <c r="AU157" s="141" t="s">
        <v>82</v>
      </c>
      <c r="AY157" s="13" t="s">
        <v>118</v>
      </c>
      <c r="BE157" s="142">
        <f t="shared" si="4"/>
        <v>0</v>
      </c>
      <c r="BF157" s="142">
        <f t="shared" si="5"/>
        <v>0</v>
      </c>
      <c r="BG157" s="142">
        <f t="shared" si="6"/>
        <v>0</v>
      </c>
      <c r="BH157" s="142">
        <f t="shared" si="7"/>
        <v>0</v>
      </c>
      <c r="BI157" s="142">
        <f t="shared" si="8"/>
        <v>0</v>
      </c>
      <c r="BJ157" s="13" t="s">
        <v>80</v>
      </c>
      <c r="BK157" s="142">
        <f t="shared" si="9"/>
        <v>0</v>
      </c>
      <c r="BL157" s="13" t="s">
        <v>125</v>
      </c>
      <c r="BM157" s="141" t="s">
        <v>245</v>
      </c>
    </row>
    <row r="158" spans="2:65" s="1" customFormat="1" ht="16.5" customHeight="1">
      <c r="B158" s="28"/>
      <c r="C158" s="129" t="s">
        <v>185</v>
      </c>
      <c r="D158" s="129" t="s">
        <v>121</v>
      </c>
      <c r="E158" s="130" t="s">
        <v>710</v>
      </c>
      <c r="F158" s="131" t="s">
        <v>787</v>
      </c>
      <c r="G158" s="132" t="s">
        <v>708</v>
      </c>
      <c r="H158" s="133">
        <v>1</v>
      </c>
      <c r="I158" s="134"/>
      <c r="J158" s="135">
        <f t="shared" si="0"/>
        <v>0</v>
      </c>
      <c r="K158" s="136"/>
      <c r="L158" s="28"/>
      <c r="M158" s="137" t="s">
        <v>1</v>
      </c>
      <c r="N158" s="138" t="s">
        <v>38</v>
      </c>
      <c r="P158" s="139">
        <f t="shared" si="1"/>
        <v>0</v>
      </c>
      <c r="Q158" s="139">
        <v>0</v>
      </c>
      <c r="R158" s="139">
        <f t="shared" si="2"/>
        <v>0</v>
      </c>
      <c r="S158" s="139">
        <v>0</v>
      </c>
      <c r="T158" s="140">
        <f t="shared" si="3"/>
        <v>0</v>
      </c>
      <c r="AR158" s="141" t="s">
        <v>125</v>
      </c>
      <c r="AT158" s="141" t="s">
        <v>121</v>
      </c>
      <c r="AU158" s="141" t="s">
        <v>82</v>
      </c>
      <c r="AY158" s="13" t="s">
        <v>118</v>
      </c>
      <c r="BE158" s="142">
        <f t="shared" si="4"/>
        <v>0</v>
      </c>
      <c r="BF158" s="142">
        <f t="shared" si="5"/>
        <v>0</v>
      </c>
      <c r="BG158" s="142">
        <f t="shared" si="6"/>
        <v>0</v>
      </c>
      <c r="BH158" s="142">
        <f t="shared" si="7"/>
        <v>0</v>
      </c>
      <c r="BI158" s="142">
        <f t="shared" si="8"/>
        <v>0</v>
      </c>
      <c r="BJ158" s="13" t="s">
        <v>80</v>
      </c>
      <c r="BK158" s="142">
        <f t="shared" si="9"/>
        <v>0</v>
      </c>
      <c r="BL158" s="13" t="s">
        <v>125</v>
      </c>
      <c r="BM158" s="141" t="s">
        <v>248</v>
      </c>
    </row>
    <row r="159" spans="2:65" s="1" customFormat="1" ht="16.5" customHeight="1">
      <c r="B159" s="28"/>
      <c r="C159" s="129" t="s">
        <v>249</v>
      </c>
      <c r="D159" s="129" t="s">
        <v>121</v>
      </c>
      <c r="E159" s="130" t="s">
        <v>788</v>
      </c>
      <c r="F159" s="131" t="s">
        <v>789</v>
      </c>
      <c r="G159" s="132" t="s">
        <v>124</v>
      </c>
      <c r="H159" s="133">
        <v>1</v>
      </c>
      <c r="I159" s="134"/>
      <c r="J159" s="135">
        <f t="shared" si="0"/>
        <v>0</v>
      </c>
      <c r="K159" s="136"/>
      <c r="L159" s="28"/>
      <c r="M159" s="137" t="s">
        <v>1</v>
      </c>
      <c r="N159" s="138" t="s">
        <v>38</v>
      </c>
      <c r="P159" s="139">
        <f t="shared" si="1"/>
        <v>0</v>
      </c>
      <c r="Q159" s="139">
        <v>0</v>
      </c>
      <c r="R159" s="139">
        <f t="shared" si="2"/>
        <v>0</v>
      </c>
      <c r="S159" s="139">
        <v>0</v>
      </c>
      <c r="T159" s="140">
        <f t="shared" si="3"/>
        <v>0</v>
      </c>
      <c r="AR159" s="141" t="s">
        <v>125</v>
      </c>
      <c r="AT159" s="141" t="s">
        <v>121</v>
      </c>
      <c r="AU159" s="141" t="s">
        <v>82</v>
      </c>
      <c r="AY159" s="13" t="s">
        <v>118</v>
      </c>
      <c r="BE159" s="142">
        <f t="shared" si="4"/>
        <v>0</v>
      </c>
      <c r="BF159" s="142">
        <f t="shared" si="5"/>
        <v>0</v>
      </c>
      <c r="BG159" s="142">
        <f t="shared" si="6"/>
        <v>0</v>
      </c>
      <c r="BH159" s="142">
        <f t="shared" si="7"/>
        <v>0</v>
      </c>
      <c r="BI159" s="142">
        <f t="shared" si="8"/>
        <v>0</v>
      </c>
      <c r="BJ159" s="13" t="s">
        <v>80</v>
      </c>
      <c r="BK159" s="142">
        <f t="shared" si="9"/>
        <v>0</v>
      </c>
      <c r="BL159" s="13" t="s">
        <v>125</v>
      </c>
      <c r="BM159" s="141" t="s">
        <v>252</v>
      </c>
    </row>
    <row r="160" spans="2:65" s="1" customFormat="1" ht="16.5" customHeight="1">
      <c r="B160" s="28"/>
      <c r="C160" s="129" t="s">
        <v>188</v>
      </c>
      <c r="D160" s="129" t="s">
        <v>121</v>
      </c>
      <c r="E160" s="130" t="s">
        <v>546</v>
      </c>
      <c r="F160" s="131" t="s">
        <v>790</v>
      </c>
      <c r="G160" s="132" t="s">
        <v>548</v>
      </c>
      <c r="H160" s="133">
        <v>1.796</v>
      </c>
      <c r="I160" s="134"/>
      <c r="J160" s="135">
        <f t="shared" si="0"/>
        <v>0</v>
      </c>
      <c r="K160" s="136"/>
      <c r="L160" s="28"/>
      <c r="M160" s="137" t="s">
        <v>1</v>
      </c>
      <c r="N160" s="138" t="s">
        <v>38</v>
      </c>
      <c r="P160" s="139">
        <f t="shared" si="1"/>
        <v>0</v>
      </c>
      <c r="Q160" s="139">
        <v>0</v>
      </c>
      <c r="R160" s="139">
        <f t="shared" si="2"/>
        <v>0</v>
      </c>
      <c r="S160" s="139">
        <v>0</v>
      </c>
      <c r="T160" s="140">
        <f t="shared" si="3"/>
        <v>0</v>
      </c>
      <c r="AR160" s="141" t="s">
        <v>125</v>
      </c>
      <c r="AT160" s="141" t="s">
        <v>121</v>
      </c>
      <c r="AU160" s="141" t="s">
        <v>82</v>
      </c>
      <c r="AY160" s="13" t="s">
        <v>118</v>
      </c>
      <c r="BE160" s="142">
        <f t="shared" si="4"/>
        <v>0</v>
      </c>
      <c r="BF160" s="142">
        <f t="shared" si="5"/>
        <v>0</v>
      </c>
      <c r="BG160" s="142">
        <f t="shared" si="6"/>
        <v>0</v>
      </c>
      <c r="BH160" s="142">
        <f t="shared" si="7"/>
        <v>0</v>
      </c>
      <c r="BI160" s="142">
        <f t="shared" si="8"/>
        <v>0</v>
      </c>
      <c r="BJ160" s="13" t="s">
        <v>80</v>
      </c>
      <c r="BK160" s="142">
        <f t="shared" si="9"/>
        <v>0</v>
      </c>
      <c r="BL160" s="13" t="s">
        <v>125</v>
      </c>
      <c r="BM160" s="141" t="s">
        <v>255</v>
      </c>
    </row>
    <row r="161" spans="2:65" s="1" customFormat="1" ht="16.5" customHeight="1">
      <c r="B161" s="28"/>
      <c r="C161" s="129" t="s">
        <v>256</v>
      </c>
      <c r="D161" s="129" t="s">
        <v>121</v>
      </c>
      <c r="E161" s="130" t="s">
        <v>791</v>
      </c>
      <c r="F161" s="131" t="s">
        <v>792</v>
      </c>
      <c r="G161" s="132" t="s">
        <v>700</v>
      </c>
      <c r="H161" s="133">
        <v>1</v>
      </c>
      <c r="I161" s="134"/>
      <c r="J161" s="135">
        <f t="shared" si="0"/>
        <v>0</v>
      </c>
      <c r="K161" s="136"/>
      <c r="L161" s="28"/>
      <c r="M161" s="137" t="s">
        <v>1</v>
      </c>
      <c r="N161" s="138" t="s">
        <v>38</v>
      </c>
      <c r="P161" s="139">
        <f t="shared" si="1"/>
        <v>0</v>
      </c>
      <c r="Q161" s="139">
        <v>0</v>
      </c>
      <c r="R161" s="139">
        <f t="shared" si="2"/>
        <v>0</v>
      </c>
      <c r="S161" s="139">
        <v>0</v>
      </c>
      <c r="T161" s="140">
        <f t="shared" si="3"/>
        <v>0</v>
      </c>
      <c r="AR161" s="141" t="s">
        <v>125</v>
      </c>
      <c r="AT161" s="141" t="s">
        <v>121</v>
      </c>
      <c r="AU161" s="141" t="s">
        <v>82</v>
      </c>
      <c r="AY161" s="13" t="s">
        <v>118</v>
      </c>
      <c r="BE161" s="142">
        <f t="shared" si="4"/>
        <v>0</v>
      </c>
      <c r="BF161" s="142">
        <f t="shared" si="5"/>
        <v>0</v>
      </c>
      <c r="BG161" s="142">
        <f t="shared" si="6"/>
        <v>0</v>
      </c>
      <c r="BH161" s="142">
        <f t="shared" si="7"/>
        <v>0</v>
      </c>
      <c r="BI161" s="142">
        <f t="shared" si="8"/>
        <v>0</v>
      </c>
      <c r="BJ161" s="13" t="s">
        <v>80</v>
      </c>
      <c r="BK161" s="142">
        <f t="shared" si="9"/>
        <v>0</v>
      </c>
      <c r="BL161" s="13" t="s">
        <v>125</v>
      </c>
      <c r="BM161" s="141" t="s">
        <v>259</v>
      </c>
    </row>
    <row r="162" spans="2:65" s="1" customFormat="1" ht="16.5" customHeight="1">
      <c r="B162" s="28"/>
      <c r="C162" s="129" t="s">
        <v>191</v>
      </c>
      <c r="D162" s="129" t="s">
        <v>121</v>
      </c>
      <c r="E162" s="130" t="s">
        <v>689</v>
      </c>
      <c r="F162" s="131" t="s">
        <v>793</v>
      </c>
      <c r="G162" s="132" t="s">
        <v>334</v>
      </c>
      <c r="H162" s="133">
        <v>70</v>
      </c>
      <c r="I162" s="134"/>
      <c r="J162" s="135">
        <f t="shared" si="0"/>
        <v>0</v>
      </c>
      <c r="K162" s="136"/>
      <c r="L162" s="28"/>
      <c r="M162" s="137" t="s">
        <v>1</v>
      </c>
      <c r="N162" s="138" t="s">
        <v>38</v>
      </c>
      <c r="P162" s="139">
        <f t="shared" si="1"/>
        <v>0</v>
      </c>
      <c r="Q162" s="139">
        <v>0</v>
      </c>
      <c r="R162" s="139">
        <f t="shared" si="2"/>
        <v>0</v>
      </c>
      <c r="S162" s="139">
        <v>0</v>
      </c>
      <c r="T162" s="140">
        <f t="shared" si="3"/>
        <v>0</v>
      </c>
      <c r="AR162" s="141" t="s">
        <v>125</v>
      </c>
      <c r="AT162" s="141" t="s">
        <v>121</v>
      </c>
      <c r="AU162" s="141" t="s">
        <v>82</v>
      </c>
      <c r="AY162" s="13" t="s">
        <v>118</v>
      </c>
      <c r="BE162" s="142">
        <f t="shared" si="4"/>
        <v>0</v>
      </c>
      <c r="BF162" s="142">
        <f t="shared" si="5"/>
        <v>0</v>
      </c>
      <c r="BG162" s="142">
        <f t="shared" si="6"/>
        <v>0</v>
      </c>
      <c r="BH162" s="142">
        <f t="shared" si="7"/>
        <v>0</v>
      </c>
      <c r="BI162" s="142">
        <f t="shared" si="8"/>
        <v>0</v>
      </c>
      <c r="BJ162" s="13" t="s">
        <v>80</v>
      </c>
      <c r="BK162" s="142">
        <f t="shared" si="9"/>
        <v>0</v>
      </c>
      <c r="BL162" s="13" t="s">
        <v>125</v>
      </c>
      <c r="BM162" s="141" t="s">
        <v>262</v>
      </c>
    </row>
    <row r="163" spans="2:65" s="1" customFormat="1" ht="16.5" customHeight="1">
      <c r="B163" s="28"/>
      <c r="C163" s="129" t="s">
        <v>263</v>
      </c>
      <c r="D163" s="129" t="s">
        <v>121</v>
      </c>
      <c r="E163" s="130" t="s">
        <v>794</v>
      </c>
      <c r="F163" s="131" t="s">
        <v>795</v>
      </c>
      <c r="G163" s="132" t="s">
        <v>700</v>
      </c>
      <c r="H163" s="133">
        <v>1</v>
      </c>
      <c r="I163" s="134"/>
      <c r="J163" s="135">
        <f t="shared" si="0"/>
        <v>0</v>
      </c>
      <c r="K163" s="136"/>
      <c r="L163" s="28"/>
      <c r="M163" s="137" t="s">
        <v>1</v>
      </c>
      <c r="N163" s="138" t="s">
        <v>38</v>
      </c>
      <c r="P163" s="139">
        <f t="shared" si="1"/>
        <v>0</v>
      </c>
      <c r="Q163" s="139">
        <v>0</v>
      </c>
      <c r="R163" s="139">
        <f t="shared" si="2"/>
        <v>0</v>
      </c>
      <c r="S163" s="139">
        <v>0</v>
      </c>
      <c r="T163" s="140">
        <f t="shared" si="3"/>
        <v>0</v>
      </c>
      <c r="AR163" s="141" t="s">
        <v>125</v>
      </c>
      <c r="AT163" s="141" t="s">
        <v>121</v>
      </c>
      <c r="AU163" s="141" t="s">
        <v>82</v>
      </c>
      <c r="AY163" s="13" t="s">
        <v>118</v>
      </c>
      <c r="BE163" s="142">
        <f t="shared" si="4"/>
        <v>0</v>
      </c>
      <c r="BF163" s="142">
        <f t="shared" si="5"/>
        <v>0</v>
      </c>
      <c r="BG163" s="142">
        <f t="shared" si="6"/>
        <v>0</v>
      </c>
      <c r="BH163" s="142">
        <f t="shared" si="7"/>
        <v>0</v>
      </c>
      <c r="BI163" s="142">
        <f t="shared" si="8"/>
        <v>0</v>
      </c>
      <c r="BJ163" s="13" t="s">
        <v>80</v>
      </c>
      <c r="BK163" s="142">
        <f t="shared" si="9"/>
        <v>0</v>
      </c>
      <c r="BL163" s="13" t="s">
        <v>125</v>
      </c>
      <c r="BM163" s="141" t="s">
        <v>266</v>
      </c>
    </row>
    <row r="164" spans="2:65" s="1" customFormat="1" ht="16.5" customHeight="1">
      <c r="B164" s="28"/>
      <c r="C164" s="129" t="s">
        <v>194</v>
      </c>
      <c r="D164" s="129" t="s">
        <v>121</v>
      </c>
      <c r="E164" s="130" t="s">
        <v>796</v>
      </c>
      <c r="F164" s="131" t="s">
        <v>797</v>
      </c>
      <c r="G164" s="132" t="s">
        <v>798</v>
      </c>
      <c r="H164" s="133">
        <v>20</v>
      </c>
      <c r="I164" s="134"/>
      <c r="J164" s="135">
        <f t="shared" si="0"/>
        <v>0</v>
      </c>
      <c r="K164" s="136"/>
      <c r="L164" s="28"/>
      <c r="M164" s="137" t="s">
        <v>1</v>
      </c>
      <c r="N164" s="138" t="s">
        <v>38</v>
      </c>
      <c r="P164" s="139">
        <f t="shared" si="1"/>
        <v>0</v>
      </c>
      <c r="Q164" s="139">
        <v>0</v>
      </c>
      <c r="R164" s="139">
        <f t="shared" si="2"/>
        <v>0</v>
      </c>
      <c r="S164" s="139">
        <v>0</v>
      </c>
      <c r="T164" s="140">
        <f t="shared" si="3"/>
        <v>0</v>
      </c>
      <c r="AR164" s="141" t="s">
        <v>125</v>
      </c>
      <c r="AT164" s="141" t="s">
        <v>121</v>
      </c>
      <c r="AU164" s="141" t="s">
        <v>82</v>
      </c>
      <c r="AY164" s="13" t="s">
        <v>118</v>
      </c>
      <c r="BE164" s="142">
        <f t="shared" si="4"/>
        <v>0</v>
      </c>
      <c r="BF164" s="142">
        <f t="shared" si="5"/>
        <v>0</v>
      </c>
      <c r="BG164" s="142">
        <f t="shared" si="6"/>
        <v>0</v>
      </c>
      <c r="BH164" s="142">
        <f t="shared" si="7"/>
        <v>0</v>
      </c>
      <c r="BI164" s="142">
        <f t="shared" si="8"/>
        <v>0</v>
      </c>
      <c r="BJ164" s="13" t="s">
        <v>80</v>
      </c>
      <c r="BK164" s="142">
        <f t="shared" si="9"/>
        <v>0</v>
      </c>
      <c r="BL164" s="13" t="s">
        <v>125</v>
      </c>
      <c r="BM164" s="141" t="s">
        <v>269</v>
      </c>
    </row>
    <row r="165" spans="2:65" s="1" customFormat="1" ht="16.5" customHeight="1">
      <c r="B165" s="28"/>
      <c r="C165" s="129" t="s">
        <v>272</v>
      </c>
      <c r="D165" s="129" t="s">
        <v>121</v>
      </c>
      <c r="E165" s="130" t="s">
        <v>799</v>
      </c>
      <c r="F165" s="131" t="s">
        <v>800</v>
      </c>
      <c r="G165" s="132" t="s">
        <v>708</v>
      </c>
      <c r="H165" s="133">
        <v>1</v>
      </c>
      <c r="I165" s="134"/>
      <c r="J165" s="135">
        <f t="shared" si="0"/>
        <v>0</v>
      </c>
      <c r="K165" s="136"/>
      <c r="L165" s="28"/>
      <c r="M165" s="154" t="s">
        <v>1</v>
      </c>
      <c r="N165" s="155" t="s">
        <v>38</v>
      </c>
      <c r="O165" s="156"/>
      <c r="P165" s="157">
        <f t="shared" si="1"/>
        <v>0</v>
      </c>
      <c r="Q165" s="157">
        <v>0</v>
      </c>
      <c r="R165" s="157">
        <f t="shared" si="2"/>
        <v>0</v>
      </c>
      <c r="S165" s="157">
        <v>0</v>
      </c>
      <c r="T165" s="158">
        <f t="shared" si="3"/>
        <v>0</v>
      </c>
      <c r="AR165" s="141" t="s">
        <v>125</v>
      </c>
      <c r="AT165" s="141" t="s">
        <v>121</v>
      </c>
      <c r="AU165" s="141" t="s">
        <v>82</v>
      </c>
      <c r="AY165" s="13" t="s">
        <v>118</v>
      </c>
      <c r="BE165" s="142">
        <f t="shared" si="4"/>
        <v>0</v>
      </c>
      <c r="BF165" s="142">
        <f t="shared" si="5"/>
        <v>0</v>
      </c>
      <c r="BG165" s="142">
        <f t="shared" si="6"/>
        <v>0</v>
      </c>
      <c r="BH165" s="142">
        <f t="shared" si="7"/>
        <v>0</v>
      </c>
      <c r="BI165" s="142">
        <f t="shared" si="8"/>
        <v>0</v>
      </c>
      <c r="BJ165" s="13" t="s">
        <v>80</v>
      </c>
      <c r="BK165" s="142">
        <f t="shared" si="9"/>
        <v>0</v>
      </c>
      <c r="BL165" s="13" t="s">
        <v>125</v>
      </c>
      <c r="BM165" s="141" t="s">
        <v>275</v>
      </c>
    </row>
    <row r="166" spans="2:65" s="1" customFormat="1" ht="6.95" customHeight="1">
      <c r="B166" s="40"/>
      <c r="C166" s="41"/>
      <c r="D166" s="41"/>
      <c r="E166" s="41"/>
      <c r="F166" s="41"/>
      <c r="G166" s="41"/>
      <c r="H166" s="41"/>
      <c r="I166" s="41"/>
      <c r="J166" s="41"/>
      <c r="K166" s="41"/>
      <c r="L166" s="28"/>
    </row>
  </sheetData>
  <sheetProtection algorithmName="SHA-512" hashValue="U8xDn+A7ct74ilfNQW59efdagynokJOywSAjmAigLyjLgeOVhwN2Rrm13dQO0vwRm53/3MRmtVPmMf4LziRB/A==" saltValue="Xmn0MNDHjBtY1kFvpwlOP3tFGIhbA8tL+z5QbbncZU9uNazu6CCVyv94HAJTynL7eloKr9BWoNWL5ythvjxaFQ==" spinCount="100000" sheet="1" objects="1" scenarios="1" formatColumns="0" formatRows="0" autoFilter="0"/>
  <autoFilter ref="C117:K165" xr:uid="{00000000-0009-0000-0000-000002000000}"/>
  <mergeCells count="9">
    <mergeCell ref="E87:H87"/>
    <mergeCell ref="E108:H108"/>
    <mergeCell ref="E110:H110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6</vt:i4>
      </vt:variant>
    </vt:vector>
  </HeadingPairs>
  <TitlesOfParts>
    <vt:vector size="9" baseType="lpstr">
      <vt:lpstr>Rekapitulace stavby</vt:lpstr>
      <vt:lpstr>Bezpečnostní systémy</vt:lpstr>
      <vt:lpstr>Rozhlas</vt:lpstr>
      <vt:lpstr>'Bezpečnostní systémy'!Názvy_tisku</vt:lpstr>
      <vt:lpstr>'Rekapitulace stavby'!Názvy_tisku</vt:lpstr>
      <vt:lpstr>Rozhlas!Názvy_tisku</vt:lpstr>
      <vt:lpstr>'Bezpečnostní systémy'!Oblast_tisku</vt:lpstr>
      <vt:lpstr>'Rekapitulace stavby'!Oblast_tisku</vt:lpstr>
      <vt:lpstr>Rozhlas!Oblast_tisku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Beitl</dc:creator>
  <cp:lastModifiedBy>Jana Beitlová</cp:lastModifiedBy>
  <dcterms:created xsi:type="dcterms:W3CDTF">2026-02-12T14:55:24Z</dcterms:created>
  <dcterms:modified xsi:type="dcterms:W3CDTF">2026-02-12T14:58:20Z</dcterms:modified>
</cp:coreProperties>
</file>