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K:\IV.VZ\Zakazky\Stavební_práce\CZ\Domov pro seniory SPÁLENIŠTĚ\Rekonstrukce všech centrálních koupelen\ZD\"/>
    </mc:Choice>
  </mc:AlternateContent>
  <xr:revisionPtr revIDLastSave="0" documentId="8_{8605008B-DB67-467E-B9FC-1F20057B064E}" xr6:coauthVersionLast="47" xr6:coauthVersionMax="47" xr10:uidLastSave="{00000000-0000-0000-0000-000000000000}"/>
  <bookViews>
    <workbookView xWindow="1140" yWindow="120" windowWidth="26415" windowHeight="15360" xr2:uid="{00000000-000D-0000-FFFF-FFFF00000000}"/>
  </bookViews>
  <sheets>
    <sheet name="Rekapitulace stavby" sheetId="1" r:id="rId1"/>
    <sheet name="LS2025-088 - Rekonstrukce..." sheetId="2" r:id="rId2"/>
  </sheets>
  <definedNames>
    <definedName name="_xlnm._FilterDatabase" localSheetId="1" hidden="1">'LS2025-088 - Rekonstrukce...'!$C$135:$K$579</definedName>
    <definedName name="_xlnm.Print_Titles" localSheetId="1">'LS2025-088 - Rekonstrukce...'!$135:$135</definedName>
    <definedName name="_xlnm.Print_Titles" localSheetId="0">'Rekapitulace stavby'!$92:$92</definedName>
    <definedName name="_xlnm.Print_Area" localSheetId="1">'LS2025-088 - Rekonstrukce...'!$C$4:$J$76,'LS2025-088 - Rekonstrukce...'!$C$82:$J$119,'LS2025-088 - Rekonstrukce...'!$C$125:$K$579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579" i="2"/>
  <c r="BH579" i="2"/>
  <c r="BG579" i="2"/>
  <c r="BE579" i="2"/>
  <c r="T579" i="2"/>
  <c r="T578" i="2" s="1"/>
  <c r="T577" i="2" s="1"/>
  <c r="R579" i="2"/>
  <c r="R578" i="2" s="1"/>
  <c r="R577" i="2" s="1"/>
  <c r="P579" i="2"/>
  <c r="P578" i="2" s="1"/>
  <c r="P577" i="2" s="1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3" i="2"/>
  <c r="BH573" i="2"/>
  <c r="BG573" i="2"/>
  <c r="BE573" i="2"/>
  <c r="T573" i="2"/>
  <c r="R573" i="2"/>
  <c r="P573" i="2"/>
  <c r="BI564" i="2"/>
  <c r="BH564" i="2"/>
  <c r="BG564" i="2"/>
  <c r="BE564" i="2"/>
  <c r="T564" i="2"/>
  <c r="R564" i="2"/>
  <c r="P564" i="2"/>
  <c r="BI561" i="2"/>
  <c r="BH561" i="2"/>
  <c r="BG561" i="2"/>
  <c r="BE561" i="2"/>
  <c r="T561" i="2"/>
  <c r="R561" i="2"/>
  <c r="P561" i="2"/>
  <c r="BI553" i="2"/>
  <c r="BH553" i="2"/>
  <c r="BG553" i="2"/>
  <c r="BE553" i="2"/>
  <c r="T553" i="2"/>
  <c r="R553" i="2"/>
  <c r="P553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6" i="2"/>
  <c r="BH546" i="2"/>
  <c r="BG546" i="2"/>
  <c r="BE546" i="2"/>
  <c r="T546" i="2"/>
  <c r="R546" i="2"/>
  <c r="P546" i="2"/>
  <c r="BI543" i="2"/>
  <c r="BH543" i="2"/>
  <c r="BG543" i="2"/>
  <c r="BE543" i="2"/>
  <c r="T543" i="2"/>
  <c r="R543" i="2"/>
  <c r="P543" i="2"/>
  <c r="BI541" i="2"/>
  <c r="BH541" i="2"/>
  <c r="BG541" i="2"/>
  <c r="BE541" i="2"/>
  <c r="T541" i="2"/>
  <c r="R541" i="2"/>
  <c r="P541" i="2"/>
  <c r="BI539" i="2"/>
  <c r="BH539" i="2"/>
  <c r="BG539" i="2"/>
  <c r="BE539" i="2"/>
  <c r="T539" i="2"/>
  <c r="R539" i="2"/>
  <c r="P539" i="2"/>
  <c r="BI537" i="2"/>
  <c r="BH537" i="2"/>
  <c r="BG537" i="2"/>
  <c r="BE537" i="2"/>
  <c r="T537" i="2"/>
  <c r="R537" i="2"/>
  <c r="P537" i="2"/>
  <c r="BI535" i="2"/>
  <c r="BH535" i="2"/>
  <c r="BG535" i="2"/>
  <c r="BE535" i="2"/>
  <c r="T535" i="2"/>
  <c r="R535" i="2"/>
  <c r="P535" i="2"/>
  <c r="BI533" i="2"/>
  <c r="BH533" i="2"/>
  <c r="BG533" i="2"/>
  <c r="BE533" i="2"/>
  <c r="T533" i="2"/>
  <c r="R533" i="2"/>
  <c r="P533" i="2"/>
  <c r="BI531" i="2"/>
  <c r="BH531" i="2"/>
  <c r="BG531" i="2"/>
  <c r="BE531" i="2"/>
  <c r="T531" i="2"/>
  <c r="R531" i="2"/>
  <c r="P531" i="2"/>
  <c r="BI528" i="2"/>
  <c r="BH528" i="2"/>
  <c r="BG528" i="2"/>
  <c r="BE528" i="2"/>
  <c r="T528" i="2"/>
  <c r="R528" i="2"/>
  <c r="P528" i="2"/>
  <c r="BI525" i="2"/>
  <c r="BH525" i="2"/>
  <c r="BG525" i="2"/>
  <c r="BE525" i="2"/>
  <c r="T525" i="2"/>
  <c r="R525" i="2"/>
  <c r="P525" i="2"/>
  <c r="BI523" i="2"/>
  <c r="BH523" i="2"/>
  <c r="BG523" i="2"/>
  <c r="BE523" i="2"/>
  <c r="T523" i="2"/>
  <c r="R523" i="2"/>
  <c r="P523" i="2"/>
  <c r="BI517" i="2"/>
  <c r="BH517" i="2"/>
  <c r="BG517" i="2"/>
  <c r="BE517" i="2"/>
  <c r="T517" i="2"/>
  <c r="R517" i="2"/>
  <c r="P517" i="2"/>
  <c r="BI514" i="2"/>
  <c r="BH514" i="2"/>
  <c r="BG514" i="2"/>
  <c r="BE514" i="2"/>
  <c r="T514" i="2"/>
  <c r="R514" i="2"/>
  <c r="P514" i="2"/>
  <c r="BI511" i="2"/>
  <c r="BH511" i="2"/>
  <c r="BG511" i="2"/>
  <c r="BE511" i="2"/>
  <c r="T511" i="2"/>
  <c r="R511" i="2"/>
  <c r="P511" i="2"/>
  <c r="BI505" i="2"/>
  <c r="BH505" i="2"/>
  <c r="BG505" i="2"/>
  <c r="BE505" i="2"/>
  <c r="T505" i="2"/>
  <c r="R505" i="2"/>
  <c r="P505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4" i="2"/>
  <c r="BH494" i="2"/>
  <c r="BG494" i="2"/>
  <c r="BE494" i="2"/>
  <c r="T494" i="2"/>
  <c r="R494" i="2"/>
  <c r="P494" i="2"/>
  <c r="BI491" i="2"/>
  <c r="BH491" i="2"/>
  <c r="BG491" i="2"/>
  <c r="BE491" i="2"/>
  <c r="T491" i="2"/>
  <c r="R491" i="2"/>
  <c r="P491" i="2"/>
  <c r="BI485" i="2"/>
  <c r="BH485" i="2"/>
  <c r="BG485" i="2"/>
  <c r="BE485" i="2"/>
  <c r="T485" i="2"/>
  <c r="R485" i="2"/>
  <c r="P485" i="2"/>
  <c r="BI483" i="2"/>
  <c r="BH483" i="2"/>
  <c r="BG483" i="2"/>
  <c r="BE483" i="2"/>
  <c r="T483" i="2"/>
  <c r="R483" i="2"/>
  <c r="P483" i="2"/>
  <c r="BI477" i="2"/>
  <c r="BH477" i="2"/>
  <c r="BG477" i="2"/>
  <c r="BE477" i="2"/>
  <c r="T477" i="2"/>
  <c r="R477" i="2"/>
  <c r="P477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R461" i="2"/>
  <c r="P461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3" i="2"/>
  <c r="BH433" i="2"/>
  <c r="BG433" i="2"/>
  <c r="BE433" i="2"/>
  <c r="T433" i="2"/>
  <c r="R433" i="2"/>
  <c r="P433" i="2"/>
  <c r="BI431" i="2"/>
  <c r="BH431" i="2"/>
  <c r="BG431" i="2"/>
  <c r="BE431" i="2"/>
  <c r="T431" i="2"/>
  <c r="R431" i="2"/>
  <c r="P431" i="2"/>
  <c r="BI423" i="2"/>
  <c r="BH423" i="2"/>
  <c r="BG423" i="2"/>
  <c r="BE423" i="2"/>
  <c r="T423" i="2"/>
  <c r="R423" i="2"/>
  <c r="P423" i="2"/>
  <c r="BI417" i="2"/>
  <c r="BH417" i="2"/>
  <c r="BG417" i="2"/>
  <c r="BE417" i="2"/>
  <c r="T417" i="2"/>
  <c r="R417" i="2"/>
  <c r="P417" i="2"/>
  <c r="BI409" i="2"/>
  <c r="BH409" i="2"/>
  <c r="BG409" i="2"/>
  <c r="BE409" i="2"/>
  <c r="T409" i="2"/>
  <c r="R409" i="2"/>
  <c r="P409" i="2"/>
  <c r="BI406" i="2"/>
  <c r="BH406" i="2"/>
  <c r="BG406" i="2"/>
  <c r="BE406" i="2"/>
  <c r="T406" i="2"/>
  <c r="R406" i="2"/>
  <c r="P406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60" i="2"/>
  <c r="BH360" i="2"/>
  <c r="BG360" i="2"/>
  <c r="BE360" i="2"/>
  <c r="T360" i="2"/>
  <c r="R360" i="2"/>
  <c r="P360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9" i="2"/>
  <c r="BH349" i="2"/>
  <c r="BG349" i="2"/>
  <c r="BE349" i="2"/>
  <c r="T349" i="2"/>
  <c r="R349" i="2"/>
  <c r="P349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T254" i="2"/>
  <c r="R255" i="2"/>
  <c r="R254" i="2"/>
  <c r="P255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3" i="2"/>
  <c r="BH213" i="2"/>
  <c r="BG213" i="2"/>
  <c r="BE213" i="2"/>
  <c r="T213" i="2"/>
  <c r="R213" i="2"/>
  <c r="P213" i="2"/>
  <c r="BI205" i="2"/>
  <c r="BH205" i="2"/>
  <c r="BG205" i="2"/>
  <c r="BE205" i="2"/>
  <c r="T205" i="2"/>
  <c r="R205" i="2"/>
  <c r="P205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4" i="2"/>
  <c r="BH194" i="2"/>
  <c r="BG194" i="2"/>
  <c r="BE194" i="2"/>
  <c r="T194" i="2"/>
  <c r="R194" i="2"/>
  <c r="P194" i="2"/>
  <c r="BI188" i="2"/>
  <c r="BH188" i="2"/>
  <c r="BG188" i="2"/>
  <c r="BE188" i="2"/>
  <c r="T188" i="2"/>
  <c r="R188" i="2"/>
  <c r="P188" i="2"/>
  <c r="BI182" i="2"/>
  <c r="BH182" i="2"/>
  <c r="BG182" i="2"/>
  <c r="BE182" i="2"/>
  <c r="T182" i="2"/>
  <c r="R182" i="2"/>
  <c r="P182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J133" i="2"/>
  <c r="J132" i="2"/>
  <c r="F132" i="2"/>
  <c r="F130" i="2"/>
  <c r="E128" i="2"/>
  <c r="J90" i="2"/>
  <c r="J89" i="2"/>
  <c r="F89" i="2"/>
  <c r="F87" i="2"/>
  <c r="E85" i="2"/>
  <c r="J16" i="2"/>
  <c r="E16" i="2"/>
  <c r="F133" i="2" s="1"/>
  <c r="J15" i="2"/>
  <c r="J10" i="2"/>
  <c r="J87" i="2" s="1"/>
  <c r="L90" i="1"/>
  <c r="AM90" i="1"/>
  <c r="AM89" i="1"/>
  <c r="L89" i="1"/>
  <c r="AM87" i="1"/>
  <c r="L87" i="1"/>
  <c r="L85" i="1"/>
  <c r="L84" i="1"/>
  <c r="BK531" i="2"/>
  <c r="BK386" i="2"/>
  <c r="BK319" i="2"/>
  <c r="J266" i="2"/>
  <c r="BK167" i="2"/>
  <c r="J396" i="2"/>
  <c r="BK327" i="2"/>
  <c r="J294" i="2"/>
  <c r="J170" i="2"/>
  <c r="J467" i="2"/>
  <c r="BK384" i="2"/>
  <c r="BK289" i="2"/>
  <c r="BK157" i="2"/>
  <c r="BK464" i="2"/>
  <c r="BK409" i="2"/>
  <c r="J283" i="2"/>
  <c r="BK213" i="2"/>
  <c r="BK579" i="2"/>
  <c r="J553" i="2"/>
  <c r="J550" i="2"/>
  <c r="J431" i="2"/>
  <c r="J365" i="2"/>
  <c r="BK321" i="2"/>
  <c r="J261" i="2"/>
  <c r="J173" i="2"/>
  <c r="J454" i="2"/>
  <c r="J397" i="2"/>
  <c r="J324" i="2"/>
  <c r="BK291" i="2"/>
  <c r="BK250" i="2"/>
  <c r="BK381" i="2"/>
  <c r="J309" i="2"/>
  <c r="J251" i="2"/>
  <c r="BK154" i="2"/>
  <c r="BK535" i="2"/>
  <c r="J409" i="2"/>
  <c r="BK382" i="2"/>
  <c r="J354" i="2"/>
  <c r="BK241" i="2"/>
  <c r="BK483" i="2"/>
  <c r="BK454" i="2"/>
  <c r="J401" i="2"/>
  <c r="J383" i="2"/>
  <c r="J277" i="2"/>
  <c r="J199" i="2"/>
  <c r="BK491" i="2"/>
  <c r="BK403" i="2"/>
  <c r="BK354" i="2"/>
  <c r="BK312" i="2"/>
  <c r="J268" i="2"/>
  <c r="J543" i="2"/>
  <c r="BK497" i="2"/>
  <c r="BK440" i="2"/>
  <c r="J338" i="2"/>
  <c r="BK276" i="2"/>
  <c r="J161" i="2"/>
  <c r="J525" i="2"/>
  <c r="J440" i="2"/>
  <c r="BK377" i="2"/>
  <c r="BK253" i="2"/>
  <c r="J167" i="2"/>
  <c r="BK575" i="2"/>
  <c r="BK561" i="2"/>
  <c r="J549" i="2"/>
  <c r="J446" i="2"/>
  <c r="BK391" i="2"/>
  <c r="J360" i="2"/>
  <c r="BK339" i="2"/>
  <c r="J312" i="2"/>
  <c r="BK235" i="2"/>
  <c r="J148" i="2"/>
  <c r="J546" i="2"/>
  <c r="J400" i="2"/>
  <c r="J344" i="2"/>
  <c r="BK315" i="2"/>
  <c r="J295" i="2"/>
  <c r="BK263" i="2"/>
  <c r="J382" i="2"/>
  <c r="J339" i="2"/>
  <c r="BK255" i="2"/>
  <c r="BK176" i="2"/>
  <c r="J151" i="2"/>
  <c r="J497" i="2"/>
  <c r="BK379" i="2"/>
  <c r="J357" i="2"/>
  <c r="J250" i="2"/>
  <c r="BK151" i="2"/>
  <c r="BK467" i="2"/>
  <c r="BK441" i="2"/>
  <c r="J395" i="2"/>
  <c r="BK360" i="2"/>
  <c r="J259" i="2"/>
  <c r="J197" i="2"/>
  <c r="BK477" i="2"/>
  <c r="BK395" i="2"/>
  <c r="J314" i="2"/>
  <c r="J276" i="2"/>
  <c r="BK249" i="2"/>
  <c r="BK525" i="2"/>
  <c r="BK461" i="2"/>
  <c r="BK385" i="2"/>
  <c r="J322" i="2"/>
  <c r="BK268" i="2"/>
  <c r="J188" i="2"/>
  <c r="J511" i="2"/>
  <c r="BK399" i="2"/>
  <c r="J291" i="2"/>
  <c r="J235" i="2"/>
  <c r="J579" i="2"/>
  <c r="BK564" i="2"/>
  <c r="J551" i="2"/>
  <c r="J523" i="2"/>
  <c r="BK396" i="2"/>
  <c r="BK373" i="2"/>
  <c r="J329" i="2"/>
  <c r="BK314" i="2"/>
  <c r="J255" i="2"/>
  <c r="BK194" i="2"/>
  <c r="J499" i="2"/>
  <c r="J349" i="2"/>
  <c r="BK322" i="2"/>
  <c r="J287" i="2"/>
  <c r="BK258" i="2"/>
  <c r="BK388" i="2"/>
  <c r="BK326" i="2"/>
  <c r="BK266" i="2"/>
  <c r="J164" i="2"/>
  <c r="BK463" i="2"/>
  <c r="BK400" i="2"/>
  <c r="J368" i="2"/>
  <c r="BK294" i="2"/>
  <c r="BK505" i="2"/>
  <c r="BK397" i="2"/>
  <c r="J321" i="2"/>
  <c r="BK528" i="2"/>
  <c r="BK433" i="2"/>
  <c r="BK329" i="2"/>
  <c r="J281" i="2"/>
  <c r="J182" i="2"/>
  <c r="BK523" i="2"/>
  <c r="BK392" i="2"/>
  <c r="BK332" i="2"/>
  <c r="BK265" i="2"/>
  <c r="BK549" i="2"/>
  <c r="J441" i="2"/>
  <c r="BK324" i="2"/>
  <c r="BK270" i="2"/>
  <c r="BK182" i="2"/>
  <c r="J575" i="2"/>
  <c r="J561" i="2"/>
  <c r="J485" i="2"/>
  <c r="J388" i="2"/>
  <c r="BK349" i="2"/>
  <c r="J300" i="2"/>
  <c r="J232" i="2"/>
  <c r="AS94" i="1"/>
  <c r="J465" i="2"/>
  <c r="BK389" i="2"/>
  <c r="BK309" i="2"/>
  <c r="BK285" i="2"/>
  <c r="BK245" i="2"/>
  <c r="J403" i="2"/>
  <c r="BK313" i="2"/>
  <c r="J279" i="2"/>
  <c r="BK216" i="2"/>
  <c r="J157" i="2"/>
  <c r="J494" i="2"/>
  <c r="J406" i="2"/>
  <c r="J381" i="2"/>
  <c r="BK325" i="2"/>
  <c r="BK293" i="2"/>
  <c r="BK161" i="2"/>
  <c r="J469" i="2"/>
  <c r="BK439" i="2"/>
  <c r="BK365" i="2"/>
  <c r="BK232" i="2"/>
  <c r="BK170" i="2"/>
  <c r="BK465" i="2"/>
  <c r="BK393" i="2"/>
  <c r="BK318" i="2"/>
  <c r="J265" i="2"/>
  <c r="BK139" i="2"/>
  <c r="BK471" i="2"/>
  <c r="BK346" i="2"/>
  <c r="BK277" i="2"/>
  <c r="BK243" i="2"/>
  <c r="BK533" i="2"/>
  <c r="BK446" i="2"/>
  <c r="J390" i="2"/>
  <c r="J315" i="2"/>
  <c r="J241" i="2"/>
  <c r="BK576" i="2"/>
  <c r="J573" i="2"/>
  <c r="BK543" i="2"/>
  <c r="J461" i="2"/>
  <c r="J384" i="2"/>
  <c r="J352" i="2"/>
  <c r="J318" i="2"/>
  <c r="J289" i="2"/>
  <c r="J243" i="2"/>
  <c r="BK188" i="2"/>
  <c r="J423" i="2"/>
  <c r="BK383" i="2"/>
  <c r="J298" i="2"/>
  <c r="BK281" i="2"/>
  <c r="J238" i="2"/>
  <c r="BK223" i="2"/>
  <c r="J205" i="2"/>
  <c r="J176" i="2"/>
  <c r="J537" i="2"/>
  <c r="J531" i="2"/>
  <c r="J517" i="2"/>
  <c r="J491" i="2"/>
  <c r="J471" i="2"/>
  <c r="BK451" i="2"/>
  <c r="J375" i="2"/>
  <c r="J305" i="2"/>
  <c r="BK238" i="2"/>
  <c r="BK541" i="2"/>
  <c r="BK423" i="2"/>
  <c r="J389" i="2"/>
  <c r="J377" i="2"/>
  <c r="BK323" i="2"/>
  <c r="BK164" i="2"/>
  <c r="J455" i="2"/>
  <c r="BK406" i="2"/>
  <c r="BK371" i="2"/>
  <c r="J302" i="2"/>
  <c r="BK217" i="2"/>
  <c r="J483" i="2"/>
  <c r="BK443" i="2"/>
  <c r="BK342" i="2"/>
  <c r="BK308" i="2"/>
  <c r="BK259" i="2"/>
  <c r="J535" i="2"/>
  <c r="J450" i="2"/>
  <c r="BK375" i="2"/>
  <c r="J308" i="2"/>
  <c r="J253" i="2"/>
  <c r="J477" i="2"/>
  <c r="J394" i="2"/>
  <c r="J263" i="2"/>
  <c r="J145" i="2"/>
  <c r="J564" i="2"/>
  <c r="BK550" i="2"/>
  <c r="BK494" i="2"/>
  <c r="J393" i="2"/>
  <c r="J380" i="2"/>
  <c r="J342" i="2"/>
  <c r="BK298" i="2"/>
  <c r="J217" i="2"/>
  <c r="BK417" i="2"/>
  <c r="BK338" i="2"/>
  <c r="BK300" i="2"/>
  <c r="BK283" i="2"/>
  <c r="J386" i="2"/>
  <c r="J332" i="2"/>
  <c r="BK295" i="2"/>
  <c r="BK173" i="2"/>
  <c r="BK148" i="2"/>
  <c r="J433" i="2"/>
  <c r="BK387" i="2"/>
  <c r="BK363" i="2"/>
  <c r="J213" i="2"/>
  <c r="J443" i="2"/>
  <c r="J398" i="2"/>
  <c r="BK394" i="2"/>
  <c r="J323" i="2"/>
  <c r="J226" i="2"/>
  <c r="BK517" i="2"/>
  <c r="J439" i="2"/>
  <c r="BK368" i="2"/>
  <c r="J296" i="2"/>
  <c r="BK261" i="2"/>
  <c r="BK546" i="2"/>
  <c r="J514" i="2"/>
  <c r="BK401" i="2"/>
  <c r="J363" i="2"/>
  <c r="J313" i="2"/>
  <c r="J258" i="2"/>
  <c r="J539" i="2"/>
  <c r="J417" i="2"/>
  <c r="J326" i="2"/>
  <c r="BK279" i="2"/>
  <c r="BK199" i="2"/>
  <c r="J576" i="2"/>
  <c r="BK553" i="2"/>
  <c r="J533" i="2"/>
  <c r="J463" i="2"/>
  <c r="J385" i="2"/>
  <c r="J325" i="2"/>
  <c r="BK305" i="2"/>
  <c r="J270" i="2"/>
  <c r="J216" i="2"/>
  <c r="BK450" i="2"/>
  <c r="J392" i="2"/>
  <c r="J327" i="2"/>
  <c r="BK296" i="2"/>
  <c r="BK226" i="2"/>
  <c r="BK197" i="2"/>
  <c r="BK145" i="2"/>
  <c r="BK539" i="2"/>
  <c r="J528" i="2"/>
  <c r="BK514" i="2"/>
  <c r="BK511" i="2"/>
  <c r="BK485" i="2"/>
  <c r="J464" i="2"/>
  <c r="J391" i="2"/>
  <c r="J379" i="2"/>
  <c r="BK352" i="2"/>
  <c r="J316" i="2"/>
  <c r="J293" i="2"/>
  <c r="J194" i="2"/>
  <c r="BK537" i="2"/>
  <c r="BK447" i="2"/>
  <c r="BK390" i="2"/>
  <c r="J373" i="2"/>
  <c r="BK302" i="2"/>
  <c r="J139" i="2"/>
  <c r="J451" i="2"/>
  <c r="J399" i="2"/>
  <c r="BK344" i="2"/>
  <c r="J223" i="2"/>
  <c r="BK499" i="2"/>
  <c r="J447" i="2"/>
  <c r="J371" i="2"/>
  <c r="J285" i="2"/>
  <c r="BK251" i="2"/>
  <c r="J541" i="2"/>
  <c r="BK455" i="2"/>
  <c r="BK380" i="2"/>
  <c r="BK316" i="2"/>
  <c r="J245" i="2"/>
  <c r="BK469" i="2"/>
  <c r="BK431" i="2"/>
  <c r="J346" i="2"/>
  <c r="J249" i="2"/>
  <c r="J154" i="2"/>
  <c r="BK573" i="2"/>
  <c r="BK551" i="2"/>
  <c r="J505" i="2"/>
  <c r="BK398" i="2"/>
  <c r="J387" i="2"/>
  <c r="BK357" i="2"/>
  <c r="J319" i="2"/>
  <c r="BK287" i="2"/>
  <c r="BK205" i="2"/>
  <c r="BK138" i="2" l="1"/>
  <c r="J138" i="2" s="1"/>
  <c r="J96" i="2" s="1"/>
  <c r="BK198" i="2"/>
  <c r="J198" i="2" s="1"/>
  <c r="J98" i="2" s="1"/>
  <c r="R248" i="2"/>
  <c r="T301" i="2"/>
  <c r="P138" i="2"/>
  <c r="P160" i="2"/>
  <c r="BK257" i="2"/>
  <c r="J257" i="2" s="1"/>
  <c r="J102" i="2" s="1"/>
  <c r="BK301" i="2"/>
  <c r="J301" i="2" s="1"/>
  <c r="J104" i="2" s="1"/>
  <c r="R345" i="2"/>
  <c r="T353" i="2"/>
  <c r="BK402" i="2"/>
  <c r="J402" i="2"/>
  <c r="J109" i="2"/>
  <c r="R442" i="2"/>
  <c r="R462" i="2"/>
  <c r="T466" i="2"/>
  <c r="T138" i="2"/>
  <c r="R160" i="2"/>
  <c r="P248" i="2"/>
  <c r="R301" i="2"/>
  <c r="BK353" i="2"/>
  <c r="J353" i="2"/>
  <c r="J106" i="2"/>
  <c r="BK364" i="2"/>
  <c r="J364" i="2"/>
  <c r="J107" i="2"/>
  <c r="P378" i="2"/>
  <c r="R402" i="2"/>
  <c r="BK466" i="2"/>
  <c r="J466" i="2"/>
  <c r="J112" i="2"/>
  <c r="P498" i="2"/>
  <c r="T160" i="2"/>
  <c r="BK248" i="2"/>
  <c r="J248" i="2"/>
  <c r="J99" i="2"/>
  <c r="T257" i="2"/>
  <c r="T282" i="2"/>
  <c r="T345" i="2"/>
  <c r="P364" i="2"/>
  <c r="P256" i="2" s="1"/>
  <c r="T378" i="2"/>
  <c r="P442" i="2"/>
  <c r="P462" i="2"/>
  <c r="T498" i="2"/>
  <c r="P552" i="2"/>
  <c r="T198" i="2"/>
  <c r="R257" i="2"/>
  <c r="P282" i="2"/>
  <c r="BK345" i="2"/>
  <c r="J345" i="2"/>
  <c r="J105" i="2"/>
  <c r="BK378" i="2"/>
  <c r="J378" i="2" s="1"/>
  <c r="J108" i="2" s="1"/>
  <c r="P402" i="2"/>
  <c r="T442" i="2"/>
  <c r="T462" i="2"/>
  <c r="BK498" i="2"/>
  <c r="J498" i="2"/>
  <c r="J113" i="2"/>
  <c r="BK552" i="2"/>
  <c r="J552" i="2"/>
  <c r="J115" i="2"/>
  <c r="BK572" i="2"/>
  <c r="J572" i="2" s="1"/>
  <c r="J116" i="2" s="1"/>
  <c r="R138" i="2"/>
  <c r="P198" i="2"/>
  <c r="T248" i="2"/>
  <c r="P301" i="2"/>
  <c r="R353" i="2"/>
  <c r="R364" i="2"/>
  <c r="T402" i="2"/>
  <c r="P466" i="2"/>
  <c r="R498" i="2"/>
  <c r="P542" i="2"/>
  <c r="R552" i="2"/>
  <c r="R572" i="2"/>
  <c r="BK160" i="2"/>
  <c r="J160" i="2" s="1"/>
  <c r="J97" i="2" s="1"/>
  <c r="R198" i="2"/>
  <c r="P257" i="2"/>
  <c r="BK282" i="2"/>
  <c r="J282" i="2"/>
  <c r="J103" i="2"/>
  <c r="R282" i="2"/>
  <c r="P345" i="2"/>
  <c r="P353" i="2"/>
  <c r="T364" i="2"/>
  <c r="R378" i="2"/>
  <c r="BK442" i="2"/>
  <c r="J442" i="2"/>
  <c r="J110" i="2"/>
  <c r="BK462" i="2"/>
  <c r="J462" i="2"/>
  <c r="J111" i="2"/>
  <c r="R466" i="2"/>
  <c r="BK542" i="2"/>
  <c r="J542" i="2" s="1"/>
  <c r="J114" i="2" s="1"/>
  <c r="R542" i="2"/>
  <c r="T542" i="2"/>
  <c r="T552" i="2"/>
  <c r="P572" i="2"/>
  <c r="T572" i="2"/>
  <c r="BK254" i="2"/>
  <c r="J254" i="2"/>
  <c r="J100" i="2"/>
  <c r="BK578" i="2"/>
  <c r="J578" i="2"/>
  <c r="J118" i="2" s="1"/>
  <c r="F90" i="2"/>
  <c r="BF164" i="2"/>
  <c r="BF176" i="2"/>
  <c r="BF223" i="2"/>
  <c r="BF258" i="2"/>
  <c r="BF263" i="2"/>
  <c r="BF279" i="2"/>
  <c r="BF281" i="2"/>
  <c r="BF289" i="2"/>
  <c r="BF300" i="2"/>
  <c r="BF322" i="2"/>
  <c r="BF323" i="2"/>
  <c r="BF344" i="2"/>
  <c r="BF368" i="2"/>
  <c r="BF387" i="2"/>
  <c r="BF389" i="2"/>
  <c r="BF401" i="2"/>
  <c r="BF403" i="2"/>
  <c r="BF417" i="2"/>
  <c r="BF451" i="2"/>
  <c r="BF454" i="2"/>
  <c r="BF477" i="2"/>
  <c r="BF537" i="2"/>
  <c r="BF550" i="2"/>
  <c r="BF551" i="2"/>
  <c r="BF553" i="2"/>
  <c r="BF561" i="2"/>
  <c r="BF564" i="2"/>
  <c r="BF573" i="2"/>
  <c r="BF575" i="2"/>
  <c r="BF576" i="2"/>
  <c r="BF579" i="2"/>
  <c r="BF148" i="2"/>
  <c r="BF188" i="2"/>
  <c r="BF194" i="2"/>
  <c r="BF243" i="2"/>
  <c r="BF276" i="2"/>
  <c r="BF302" i="2"/>
  <c r="BF305" i="2"/>
  <c r="BF308" i="2"/>
  <c r="BF312" i="2"/>
  <c r="BF316" i="2"/>
  <c r="BF318" i="2"/>
  <c r="BF338" i="2"/>
  <c r="BF357" i="2"/>
  <c r="BF360" i="2"/>
  <c r="BF363" i="2"/>
  <c r="BF365" i="2"/>
  <c r="BF371" i="2"/>
  <c r="BF379" i="2"/>
  <c r="BF383" i="2"/>
  <c r="BF385" i="2"/>
  <c r="BF388" i="2"/>
  <c r="BF406" i="2"/>
  <c r="BF491" i="2"/>
  <c r="BF497" i="2"/>
  <c r="BF528" i="2"/>
  <c r="J130" i="2"/>
  <c r="BF139" i="2"/>
  <c r="BF154" i="2"/>
  <c r="BF205" i="2"/>
  <c r="BF249" i="2"/>
  <c r="BF261" i="2"/>
  <c r="BF283" i="2"/>
  <c r="BF293" i="2"/>
  <c r="BF294" i="2"/>
  <c r="BF295" i="2"/>
  <c r="BF296" i="2"/>
  <c r="BF314" i="2"/>
  <c r="BF319" i="2"/>
  <c r="BF327" i="2"/>
  <c r="BF381" i="2"/>
  <c r="BF390" i="2"/>
  <c r="BF409" i="2"/>
  <c r="BF433" i="2"/>
  <c r="BF464" i="2"/>
  <c r="BF499" i="2"/>
  <c r="BF531" i="2"/>
  <c r="BF161" i="2"/>
  <c r="BF197" i="2"/>
  <c r="BF199" i="2"/>
  <c r="BF213" i="2"/>
  <c r="BF226" i="2"/>
  <c r="BF235" i="2"/>
  <c r="BF321" i="2"/>
  <c r="BF325" i="2"/>
  <c r="BF382" i="2"/>
  <c r="BF399" i="2"/>
  <c r="BF400" i="2"/>
  <c r="BF423" i="2"/>
  <c r="BF450" i="2"/>
  <c r="BF463" i="2"/>
  <c r="BF523" i="2"/>
  <c r="BF145" i="2"/>
  <c r="BF151" i="2"/>
  <c r="BF173" i="2"/>
  <c r="BF182" i="2"/>
  <c r="BF238" i="2"/>
  <c r="BF250" i="2"/>
  <c r="BF253" i="2"/>
  <c r="BF265" i="2"/>
  <c r="BF266" i="2"/>
  <c r="BF268" i="2"/>
  <c r="BF291" i="2"/>
  <c r="BF309" i="2"/>
  <c r="BF315" i="2"/>
  <c r="BF326" i="2"/>
  <c r="BF329" i="2"/>
  <c r="BF332" i="2"/>
  <c r="BF349" i="2"/>
  <c r="BF352" i="2"/>
  <c r="BF354" i="2"/>
  <c r="BF375" i="2"/>
  <c r="BF377" i="2"/>
  <c r="BF386" i="2"/>
  <c r="BF391" i="2"/>
  <c r="BF431" i="2"/>
  <c r="BF447" i="2"/>
  <c r="BF461" i="2"/>
  <c r="BF471" i="2"/>
  <c r="BF535" i="2"/>
  <c r="BF543" i="2"/>
  <c r="BF217" i="2"/>
  <c r="BF251" i="2"/>
  <c r="BF255" i="2"/>
  <c r="BF259" i="2"/>
  <c r="BF270" i="2"/>
  <c r="BF285" i="2"/>
  <c r="BF313" i="2"/>
  <c r="BF339" i="2"/>
  <c r="BF342" i="2"/>
  <c r="BF346" i="2"/>
  <c r="BF393" i="2"/>
  <c r="BF396" i="2"/>
  <c r="BF398" i="2"/>
  <c r="BF439" i="2"/>
  <c r="BF441" i="2"/>
  <c r="BF455" i="2"/>
  <c r="BF465" i="2"/>
  <c r="BF467" i="2"/>
  <c r="BF469" i="2"/>
  <c r="BF483" i="2"/>
  <c r="BF485" i="2"/>
  <c r="BF505" i="2"/>
  <c r="BF511" i="2"/>
  <c r="BF514" i="2"/>
  <c r="BF517" i="2"/>
  <c r="BF546" i="2"/>
  <c r="BF241" i="2"/>
  <c r="BF245" i="2"/>
  <c r="BF287" i="2"/>
  <c r="BF324" i="2"/>
  <c r="BF392" i="2"/>
  <c r="BF395" i="2"/>
  <c r="BF397" i="2"/>
  <c r="BF446" i="2"/>
  <c r="BF494" i="2"/>
  <c r="BF525" i="2"/>
  <c r="BF541" i="2"/>
  <c r="BF549" i="2"/>
  <c r="BF157" i="2"/>
  <c r="BF167" i="2"/>
  <c r="BF170" i="2"/>
  <c r="BF216" i="2"/>
  <c r="BF232" i="2"/>
  <c r="BF277" i="2"/>
  <c r="BF298" i="2"/>
  <c r="BF373" i="2"/>
  <c r="BF380" i="2"/>
  <c r="BF384" i="2"/>
  <c r="BF394" i="2"/>
  <c r="BF440" i="2"/>
  <c r="BF443" i="2"/>
  <c r="BF533" i="2"/>
  <c r="BF539" i="2"/>
  <c r="F35" i="2"/>
  <c r="BD95" i="1"/>
  <c r="BD94" i="1"/>
  <c r="W33" i="1"/>
  <c r="F33" i="2"/>
  <c r="BB95" i="1"/>
  <c r="BB94" i="1"/>
  <c r="W31" i="1" s="1"/>
  <c r="F31" i="2"/>
  <c r="AZ95" i="1"/>
  <c r="AZ94" i="1"/>
  <c r="AV94" i="1"/>
  <c r="AK29" i="1"/>
  <c r="J31" i="2"/>
  <c r="AV95" i="1"/>
  <c r="F34" i="2"/>
  <c r="BC95" i="1" s="1"/>
  <c r="BC94" i="1" s="1"/>
  <c r="W32" i="1" s="1"/>
  <c r="T137" i="2" l="1"/>
  <c r="P137" i="2"/>
  <c r="P136" i="2"/>
  <c r="AU95" i="1"/>
  <c r="R256" i="2"/>
  <c r="R137" i="2"/>
  <c r="R136" i="2"/>
  <c r="T256" i="2"/>
  <c r="BK256" i="2"/>
  <c r="J256" i="2" s="1"/>
  <c r="J101" i="2" s="1"/>
  <c r="BK137" i="2"/>
  <c r="J137" i="2" s="1"/>
  <c r="J95" i="2" s="1"/>
  <c r="BK577" i="2"/>
  <c r="J577" i="2"/>
  <c r="J117" i="2" s="1"/>
  <c r="F32" i="2"/>
  <c r="BA95" i="1" s="1"/>
  <c r="BA94" i="1" s="1"/>
  <c r="W30" i="1" s="1"/>
  <c r="AU94" i="1"/>
  <c r="AX94" i="1"/>
  <c r="J32" i="2"/>
  <c r="AW95" i="1" s="1"/>
  <c r="AT95" i="1" s="1"/>
  <c r="W29" i="1"/>
  <c r="AY94" i="1"/>
  <c r="T136" i="2" l="1"/>
  <c r="BK136" i="2"/>
  <c r="J136" i="2"/>
  <c r="J94" i="2"/>
  <c r="AW94" i="1"/>
  <c r="AK30" i="1"/>
  <c r="J28" i="2" l="1"/>
  <c r="AG95" i="1"/>
  <c r="AG94" i="1" s="1"/>
  <c r="AT94" i="1"/>
  <c r="AN94" i="1" l="1"/>
  <c r="AK26" i="1"/>
  <c r="J37" i="2"/>
  <c r="AN95" i="1"/>
  <c r="AK35" i="1"/>
</calcChain>
</file>

<file path=xl/sharedStrings.xml><?xml version="1.0" encoding="utf-8"?>
<sst xmlns="http://schemas.openxmlformats.org/spreadsheetml/2006/main" count="5330" uniqueCount="984">
  <si>
    <t>Export Komplet</t>
  </si>
  <si>
    <t/>
  </si>
  <si>
    <t>2.0</t>
  </si>
  <si>
    <t>ZAMOK</t>
  </si>
  <si>
    <t>False</t>
  </si>
  <si>
    <t>{16127474-765f-4def-9243-61c74705e0d9}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</si>
  <si>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</si>
  <si>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</si>
  <si>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</si>
  <si>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</si>
  <si>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</si>
  <si>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</si>
  <si>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</si>
  <si>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</si>
  <si>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LS2025-088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</si>
  <si>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</si>
  <si>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</si>
  <si>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všech centrálních koupelen v bytové části domova</t>
  </si>
  <si>
    <t>KSO:</t>
  </si>
  <si>
    <t>CC-CZ:</t>
  </si>
  <si>
    <t>Místo:</t>
  </si>
  <si>
    <t>Cheb</t>
  </si>
  <si>
    <t>Datum:</t>
  </si>
  <si>
    <t>19. 10. 2025</t>
  </si>
  <si>
    <t>Zadavatel:</t>
  </si>
  <si>
    <t>IČ:</t>
  </si>
  <si>
    <t>Domov pro seniory Spáleniště</t>
  </si>
  <si>
    <t>DIČ:</t>
  </si>
  <si>
    <t>Uchazeč:</t>
  </si>
  <si>
    <t>Vyplň údaj</t>
  </si>
  <si>
    <t>Projektant:</t>
  </si>
  <si>
    <t>ing.Pavel Kodýtek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</si>
  <si>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</si>
  <si>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</si>
  <si>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</si>
  <si>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</si>
  <si>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</si>
  <si>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</si>
  <si>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</si>
  <si>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</si>
  <si>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</si>
  <si>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</si>
  <si>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</si>
  <si>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</si>
  <si>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</si>
  <si>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</si>
  <si>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</si>
  <si>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</si>
  <si>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</si>
  <si>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</si>
  <si>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</si>
  <si>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</si>
  <si>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</si>
  <si>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</si>
  <si>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</si>
  <si>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</si>
  <si>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</si>
  <si>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</si>
  <si>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</si>
  <si>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</si>
  <si>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</si>
  <si>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</si>
  <si>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</si>
  <si>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</si>
  <si>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</si>
  <si>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</si>
  <si>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</si>
  <si>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</si>
  <si>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</si>
  <si>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</si>
  <si>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</si>
  <si>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</si>
  <si>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</si>
  <si>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</si>
  <si>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</si>
  <si>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</si>
  <si>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</si>
  <si>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</si>
  <si>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</si>
  <si>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</si>
  <si>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</si>
  <si>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</si>
  <si>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</si>
  <si>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</si>
  <si>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</si>
  <si>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</si>
  <si>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</si>
  <si>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</si>
  <si>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</si>
  <si>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</si>
  <si>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</si>
  <si>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</si>
  <si>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</si>
  <si>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</si>
  <si>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</si>
  <si>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</si>
  <si>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</si>
  <si>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</si>
  <si>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</si>
  <si>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</si>
  <si>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</si>
  <si>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</si>
  <si>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</si>
  <si>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</si>
  <si>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</si>
  <si>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</si>
  <si>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</si>
  <si>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</si>
  <si>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</si>
  <si>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</si>
  <si>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</si>
  <si>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</si>
  <si>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</si>
  <si>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</si>
  <si>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</si>
  <si>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</si>
  <si>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</si>
  <si>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</si>
  <si>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</si>
  <si>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</si>
  <si>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</si>
  <si>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</si>
  <si>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</si>
  <si>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</si>
  <si>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</si>
  <si>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</si>
  <si>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</si>
  <si>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</si>
  <si>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</si>
  <si>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</si>
  <si>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</si>
  <si>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</si>
  <si>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</si>
  <si>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</si>
  <si>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tl 75 mm</t>
  </si>
  <si>
    <t>m2</t>
  </si>
  <si>
    <t>CS ÚRS 2025 02</t>
  </si>
  <si>
    <t>4</t>
  </si>
  <si>
    <t>2</t>
  </si>
  <si>
    <t>-366907856</t>
  </si>
  <si>
    <t>VV</t>
  </si>
  <si>
    <t>2.-4.np</t>
  </si>
  <si>
    <t>(0,9+0,65+0,9)*2,5*3</t>
  </si>
  <si>
    <t>5. a 6.np</t>
  </si>
  <si>
    <t>((0,9+0,6+0,9)*2,55)+((0,9+0,6+0,9)*2,62)</t>
  </si>
  <si>
    <t>Součet</t>
  </si>
  <si>
    <t>342272245</t>
  </si>
  <si>
    <t>Příčka z pórobetonových hladkých tvárnic na tenkovrstvou maltu tl 150 mm</t>
  </si>
  <si>
    <t>-1441103029</t>
  </si>
  <si>
    <t>2.-4.np + 6.np</t>
  </si>
  <si>
    <t>(0,8*2,5*3)+(0,8*2,62)</t>
  </si>
  <si>
    <t>342291111</t>
  </si>
  <si>
    <t>Ukotvení příček montážní polyuretanovou pěnou tl příčky do 100 mm</t>
  </si>
  <si>
    <t>m</t>
  </si>
  <si>
    <t>-937974810</t>
  </si>
  <si>
    <t>2.-6.np</t>
  </si>
  <si>
    <t>(0,9+0,65+0,9)*5</t>
  </si>
  <si>
    <t>342291112</t>
  </si>
  <si>
    <t>Ukotvení příček montážní polyuretanovou pěnou tl příčky přes 100 mm</t>
  </si>
  <si>
    <t>994108978</t>
  </si>
  <si>
    <t>0,8*4</t>
  </si>
  <si>
    <t>5</t>
  </si>
  <si>
    <t>342291131</t>
  </si>
  <si>
    <t>Ukotvení příček k betonovým konstrukcím plochými kotvami</t>
  </si>
  <si>
    <t>62048167</t>
  </si>
  <si>
    <t>(2,5*2*4)+(2,62*2)</t>
  </si>
  <si>
    <t>6</t>
  </si>
  <si>
    <t>346272256</t>
  </si>
  <si>
    <t>Přizdívka z pórobetonových tvárnic tl 150 mm</t>
  </si>
  <si>
    <t>-2054422992</t>
  </si>
  <si>
    <t>3,75*1,25*5</t>
  </si>
  <si>
    <t>Úpravy povrchů, podlahy a osazování výplní</t>
  </si>
  <si>
    <t>7</t>
  </si>
  <si>
    <t>612131121</t>
  </si>
  <si>
    <t>Penetrační disperzní nátěr vnitřních stěn nanášený ručně</t>
  </si>
  <si>
    <t>1086784993</t>
  </si>
  <si>
    <t>nové stěny</t>
  </si>
  <si>
    <t>((0,9+0,65+0,9)*0,5*5)+((0,8+0,15+0,8)*0,5*4)</t>
  </si>
  <si>
    <t>8</t>
  </si>
  <si>
    <t>612135101</t>
  </si>
  <si>
    <t>Hrubá výplň rýh ve stěnách maltou jakékoli šířky rýhy</t>
  </si>
  <si>
    <t>-816959885</t>
  </si>
  <si>
    <t>1.np</t>
  </si>
  <si>
    <t>(2,6*0,2)+(2,6*0,15)</t>
  </si>
  <si>
    <t>9</t>
  </si>
  <si>
    <t>612325223</t>
  </si>
  <si>
    <t>Vápenocementová štuková omítka malých ploch přes 0,25 do 1 m2 na stěnách</t>
  </si>
  <si>
    <t>kus</t>
  </si>
  <si>
    <t>809987704</t>
  </si>
  <si>
    <t>10</t>
  </si>
  <si>
    <t>612325417</t>
  </si>
  <si>
    <t>Oprava vnitřní vápenocementové hladké omítky tl do 20 mm stěn v rozsahu plochy přes 10 do 30 % s celoplošným přeštukováním tl do 3 mm</t>
  </si>
  <si>
    <t>2119549370</t>
  </si>
  <si>
    <t>((1,05+5,245+3,45+7,095+3,45)*0,5*5)</t>
  </si>
  <si>
    <t>11</t>
  </si>
  <si>
    <t>619991011</t>
  </si>
  <si>
    <t>Obalení samostatných konstrukcí a prvků PE fólií</t>
  </si>
  <si>
    <t>-643409075</t>
  </si>
  <si>
    <t>30</t>
  </si>
  <si>
    <t>629991011</t>
  </si>
  <si>
    <t>Zakrytí výplní otvorů a svislých ploch fólií přilepenou lepící páskou</t>
  </si>
  <si>
    <t>-478385186</t>
  </si>
  <si>
    <t>1,6*2</t>
  </si>
  <si>
    <t>(1,8+1,6)*5</t>
  </si>
  <si>
    <t>13</t>
  </si>
  <si>
    <t>631311115</t>
  </si>
  <si>
    <t>Mazanina tl přes 50 do 80 mm z betonu prostého bez zvýšených nároků na prostředí tř. C 20/25</t>
  </si>
  <si>
    <t>m3</t>
  </si>
  <si>
    <t>571321986</t>
  </si>
  <si>
    <t>2.np - 4.np</t>
  </si>
  <si>
    <t>23,23*3*0,06</t>
  </si>
  <si>
    <t>5.-6.np</t>
  </si>
  <si>
    <t>(23,18+23,23)*0,06</t>
  </si>
  <si>
    <t>14</t>
  </si>
  <si>
    <t>632902221</t>
  </si>
  <si>
    <t>Příprava zatvrdlého povrchu betonových mazanin pro cementový potěr spojovacím můstkem</t>
  </si>
  <si>
    <t>1008752406</t>
  </si>
  <si>
    <t>23,23*3</t>
  </si>
  <si>
    <t>23,23+23,18</t>
  </si>
  <si>
    <t>15</t>
  </si>
  <si>
    <t>642945111</t>
  </si>
  <si>
    <t>Osazování protipožárních nebo protiplynových zárubní dveří jednokřídlových do 2,5 m2</t>
  </si>
  <si>
    <t>630470021</t>
  </si>
  <si>
    <t>2.np - 6.np</t>
  </si>
  <si>
    <t>16</t>
  </si>
  <si>
    <t>M</t>
  </si>
  <si>
    <t>55331438</t>
  </si>
  <si>
    <t>zárubeň jednokřídlá ocelová pro dodatečnou montáž tl stěny 110-150mm rozměru 900/1970, 2100mm, s protipožární úpravou</t>
  </si>
  <si>
    <t>-870735092</t>
  </si>
  <si>
    <t>Ostatní konstrukce a práce, bourání</t>
  </si>
  <si>
    <t>17</t>
  </si>
  <si>
    <t>949101111</t>
  </si>
  <si>
    <t>Lešení pomocné pro objekty pozemních staveb s lešeňovou podlahou v do 1,9 m zatížení do 150 kg/m2</t>
  </si>
  <si>
    <t>-1181717640</t>
  </si>
  <si>
    <t>18</t>
  </si>
  <si>
    <t>952901111</t>
  </si>
  <si>
    <t>Vyčištění budov bytové a občanské výstavby při výšce podlaží do 4 m</t>
  </si>
  <si>
    <t>103529219</t>
  </si>
  <si>
    <t>(3,45*3,695)+(3,4*1,225)+(1,55*1,225)+(1,425*0,8)</t>
  </si>
  <si>
    <t>19</t>
  </si>
  <si>
    <t>953943211</t>
  </si>
  <si>
    <t>Osazování hasicího přístroje</t>
  </si>
  <si>
    <t>73506776</t>
  </si>
  <si>
    <t>20</t>
  </si>
  <si>
    <t>44932114R</t>
  </si>
  <si>
    <t>přístroj hasicí ruční práškový nástěnný hasební schopnost 21A, 113B, 6 kg</t>
  </si>
  <si>
    <t>-1392824125</t>
  </si>
  <si>
    <t>962086110</t>
  </si>
  <si>
    <t>Bourání pórobetonových příček nebo přizdívek tl do 100 mm</t>
  </si>
  <si>
    <t>1671665267</t>
  </si>
  <si>
    <t>((0,9+0,8+0,9)*2,5*3)</t>
  </si>
  <si>
    <t>((1,425+1,1+1,25+(0,9*2)+0,8+1)*2,5*2)-(2*1,6)</t>
  </si>
  <si>
    <t>22</t>
  </si>
  <si>
    <t>962086111</t>
  </si>
  <si>
    <t>Bourání pórobetonových příček nebo přizdívek tl přes 100 do 150 mm</t>
  </si>
  <si>
    <t>641408881</t>
  </si>
  <si>
    <t>(0,8*2,5*3)+(1,05*1,4*3)</t>
  </si>
  <si>
    <t>23</t>
  </si>
  <si>
    <t>965042141</t>
  </si>
  <si>
    <t>Bourání podkladů pod dlažby nebo mazanin betonových nebo z litého asfaltu tl do 100 mm pl přes 4 m2</t>
  </si>
  <si>
    <t>-621421623</t>
  </si>
  <si>
    <t>23,18*3*0,1</t>
  </si>
  <si>
    <t>23,74*2*0,1</t>
  </si>
  <si>
    <t>24</t>
  </si>
  <si>
    <t>968072455</t>
  </si>
  <si>
    <t>Vybourání kovových dveřních zárubní pl do 2 m2</t>
  </si>
  <si>
    <t>155031133</t>
  </si>
  <si>
    <t>(1,6*5)+(1,6*2)</t>
  </si>
  <si>
    <t>25</t>
  </si>
  <si>
    <t>974049134</t>
  </si>
  <si>
    <t>Vysekání rýh v betonových zdech hl do 50 mm š do 150 mm</t>
  </si>
  <si>
    <t>-187333460</t>
  </si>
  <si>
    <t>2,6</t>
  </si>
  <si>
    <t>26</t>
  </si>
  <si>
    <t>974049155</t>
  </si>
  <si>
    <t>Vysekání rýh v betonových zdech hl do 100 mm š do 200 mm</t>
  </si>
  <si>
    <t>-488509455</t>
  </si>
  <si>
    <t>27</t>
  </si>
  <si>
    <t>977151115</t>
  </si>
  <si>
    <t>Jádrové vrty diamantovými korunkami do stavebních materiálů D přes 60 do 70 mm</t>
  </si>
  <si>
    <t>-302952409</t>
  </si>
  <si>
    <t>0,25*3*5</t>
  </si>
  <si>
    <t>28</t>
  </si>
  <si>
    <t>977151122</t>
  </si>
  <si>
    <t>Jádrové vrty diamantovými korunkami do stavebních materiálů D přes 120 do 130 mm</t>
  </si>
  <si>
    <t>-1920257826</t>
  </si>
  <si>
    <t>0,25*5</t>
  </si>
  <si>
    <t>29</t>
  </si>
  <si>
    <t>977211111</t>
  </si>
  <si>
    <t>Řezání stěnovou pilou betonových nebo ŽB kcí s výztuží průměru do 16 mm hl do 200 mm</t>
  </si>
  <si>
    <t>678928718</t>
  </si>
  <si>
    <t>2*2*5</t>
  </si>
  <si>
    <t>997</t>
  </si>
  <si>
    <t>Doprava suti a vybouraných hmot</t>
  </si>
  <si>
    <t>997013157</t>
  </si>
  <si>
    <t>Vnitrostaveništní doprava suti a vybouraných hmot pro budovy v přes 21 do 24 m s omezením mechanizace</t>
  </si>
  <si>
    <t>t</t>
  </si>
  <si>
    <t>106553849</t>
  </si>
  <si>
    <t>31</t>
  </si>
  <si>
    <t>997013501</t>
  </si>
  <si>
    <t>Odvoz suti a vybouraných hmot na skládku nebo meziskládku do 1 km se složením</t>
  </si>
  <si>
    <t>755900260</t>
  </si>
  <si>
    <t>32</t>
  </si>
  <si>
    <t>997013509</t>
  </si>
  <si>
    <t>Příplatek k odvozu suti a vybouraných hmot na skládku ZKD 1 km přes 1 km</t>
  </si>
  <si>
    <t>146421081</t>
  </si>
  <si>
    <t>43,123*8 'Přepočtené koeficientem množství</t>
  </si>
  <si>
    <t>33</t>
  </si>
  <si>
    <t>997013631</t>
  </si>
  <si>
    <t>Poplatek za uložení na skládce (skládkovné) stavebního odpadu směsného kód odpadu 17 09 04</t>
  </si>
  <si>
    <t>-1015356004</t>
  </si>
  <si>
    <t>998</t>
  </si>
  <si>
    <t>Přesun hmot</t>
  </si>
  <si>
    <t>34</t>
  </si>
  <si>
    <t>998011010</t>
  </si>
  <si>
    <t>Přesun hmot pro budovy zděné s omezením mechanizace pro budovy v přes 12 do 24 m</t>
  </si>
  <si>
    <t>-1202446968</t>
  </si>
  <si>
    <t>PSV</t>
  </si>
  <si>
    <t>Práce a dodávky PSV</t>
  </si>
  <si>
    <t>721</t>
  </si>
  <si>
    <t>Zdravotechnika - vnitřní kanalizace</t>
  </si>
  <si>
    <t>35</t>
  </si>
  <si>
    <t>721140802</t>
  </si>
  <si>
    <t>Demontáž potrubí litinové DN do 100</t>
  </si>
  <si>
    <t>1829326998</t>
  </si>
  <si>
    <t>36</t>
  </si>
  <si>
    <t>721171803</t>
  </si>
  <si>
    <t>Demontáž potrubí z PVC D do 75</t>
  </si>
  <si>
    <t>1397548597</t>
  </si>
  <si>
    <t>6,5*5</t>
  </si>
  <si>
    <t>37</t>
  </si>
  <si>
    <t>721171808</t>
  </si>
  <si>
    <t>Demontáž potrubí z PVC D přes 75 do 114</t>
  </si>
  <si>
    <t>-501883084</t>
  </si>
  <si>
    <t>5*3</t>
  </si>
  <si>
    <t>38</t>
  </si>
  <si>
    <t>721174005</t>
  </si>
  <si>
    <t>Potrubí kanalizační z PP svodné DN 110</t>
  </si>
  <si>
    <t>877338924</t>
  </si>
  <si>
    <t>1,25+(2*0,5)</t>
  </si>
  <si>
    <t>39</t>
  </si>
  <si>
    <t>721174025</t>
  </si>
  <si>
    <t>Potrubí kanalizační z PP odpadní DN 110</t>
  </si>
  <si>
    <t>-162227392</t>
  </si>
  <si>
    <t>40</t>
  </si>
  <si>
    <t>721174042</t>
  </si>
  <si>
    <t>Potrubí kanalizační z PP připojovací DN 40</t>
  </si>
  <si>
    <t>-1912727854</t>
  </si>
  <si>
    <t>2,5*5</t>
  </si>
  <si>
    <t>41</t>
  </si>
  <si>
    <t>721174043</t>
  </si>
  <si>
    <t>Potrubí kanalizační z PP připojovací DN 50</t>
  </si>
  <si>
    <t>774289486</t>
  </si>
  <si>
    <t>3*5</t>
  </si>
  <si>
    <t>42</t>
  </si>
  <si>
    <t>721174044</t>
  </si>
  <si>
    <t>Potrubí kanalizační z PP připojovací DN 75</t>
  </si>
  <si>
    <t>243978841</t>
  </si>
  <si>
    <t>2,25</t>
  </si>
  <si>
    <t>2.np-5.np</t>
  </si>
  <si>
    <t>2,25*4</t>
  </si>
  <si>
    <t>43</t>
  </si>
  <si>
    <t>721210813</t>
  </si>
  <si>
    <t>Demontáž vpustí podlahových z kyselinovzdorné kameniny DN 100</t>
  </si>
  <si>
    <t>330889214</t>
  </si>
  <si>
    <t>44</t>
  </si>
  <si>
    <t>721212129R</t>
  </si>
  <si>
    <t>Odtokový sprchový žlab délky 1200 mm s krycím roštem a zápachovou uzávěrkou</t>
  </si>
  <si>
    <t>-1467953281</t>
  </si>
  <si>
    <t>5*2</t>
  </si>
  <si>
    <t>45</t>
  </si>
  <si>
    <t>721290111</t>
  </si>
  <si>
    <t>Zkouška těsnosti potrubí kanalizace vodou DN do 125</t>
  </si>
  <si>
    <t>1093009069</t>
  </si>
  <si>
    <t>2,25+18+12,5+15+11,25</t>
  </si>
  <si>
    <t>46</t>
  </si>
  <si>
    <t>998721113</t>
  </si>
  <si>
    <t>Přesun hmot tonážní pro vnitřní kanalizaci s omezením mechanizace v objektech v přes 12 do 24 m</t>
  </si>
  <si>
    <t>586779504</t>
  </si>
  <si>
    <t>722</t>
  </si>
  <si>
    <t>Zdravotechnika - vnitřní vodovod</t>
  </si>
  <si>
    <t>47</t>
  </si>
  <si>
    <t>722170801</t>
  </si>
  <si>
    <t>Demontáž rozvodů vody z plastů D do 25</t>
  </si>
  <si>
    <t>-1411761198</t>
  </si>
  <si>
    <t>(3*15)+(10,275*2*5)</t>
  </si>
  <si>
    <t>48</t>
  </si>
  <si>
    <t>722174002</t>
  </si>
  <si>
    <t>Potrubí vodovodní plastové PPR S3,2 spojované svařováním D 20x2,8 mm</t>
  </si>
  <si>
    <t>133227360</t>
  </si>
  <si>
    <t>(13,25*5)+4</t>
  </si>
  <si>
    <t>49</t>
  </si>
  <si>
    <t>722174003</t>
  </si>
  <si>
    <t>Potrubí vodovodní plastové PPR S3,2 spojované svařováním D 25x3,5 mm</t>
  </si>
  <si>
    <t>-1160055586</t>
  </si>
  <si>
    <t>3*15</t>
  </si>
  <si>
    <t>50</t>
  </si>
  <si>
    <t>722181221</t>
  </si>
  <si>
    <t>Ochrana vodovodního potrubí přilepenými termoizolačními trubicemi z PE tl přes 6 do 9 mm DN do 22 mm</t>
  </si>
  <si>
    <t>467299624</t>
  </si>
  <si>
    <t>51</t>
  </si>
  <si>
    <t>722181222</t>
  </si>
  <si>
    <t>Ochrana vodovodního potrubí přilepenými termoizolačními trubicemi z PE tl přes 6 do 9 mm DN přes 22 do 45 mm</t>
  </si>
  <si>
    <t>1917115841</t>
  </si>
  <si>
    <t>52</t>
  </si>
  <si>
    <t>722181812</t>
  </si>
  <si>
    <t>Demontáž plstěných pásů z trub D do 50</t>
  </si>
  <si>
    <t>1959448522</t>
  </si>
  <si>
    <t>53</t>
  </si>
  <si>
    <t>722220861</t>
  </si>
  <si>
    <t>Demontáž armatur závitových se dvěma závity G do 3/4</t>
  </si>
  <si>
    <t>-1595689602</t>
  </si>
  <si>
    <t>54</t>
  </si>
  <si>
    <t>722230102</t>
  </si>
  <si>
    <t>Ventil přímý G 3/4" se dvěma závity</t>
  </si>
  <si>
    <t>-212963304</t>
  </si>
  <si>
    <t>55</t>
  </si>
  <si>
    <t>722290234</t>
  </si>
  <si>
    <t>Proplach a dezinfekce vodovodního potrubí DN do 80</t>
  </si>
  <si>
    <t>-1825387880</t>
  </si>
  <si>
    <t>70,25+45</t>
  </si>
  <si>
    <t>56</t>
  </si>
  <si>
    <t>722290246</t>
  </si>
  <si>
    <t>Zkouška těsnosti vodovodního potrubí plastového DN do 40</t>
  </si>
  <si>
    <t>854810483</t>
  </si>
  <si>
    <t>57</t>
  </si>
  <si>
    <t>998722113</t>
  </si>
  <si>
    <t>Přesun hmot tonážní pro vnitřní vodovod s omezením mechanizace v objektech v přes 12 do 24 m</t>
  </si>
  <si>
    <t>-1814636797</t>
  </si>
  <si>
    <t>725</t>
  </si>
  <si>
    <t>Zdravotechnika - zařizovací předměty</t>
  </si>
  <si>
    <t>58</t>
  </si>
  <si>
    <t>725110811</t>
  </si>
  <si>
    <t>Demontáž klozetů splachovacích s nádrží</t>
  </si>
  <si>
    <t>soubor</t>
  </si>
  <si>
    <t>1898335771</t>
  </si>
  <si>
    <t>59</t>
  </si>
  <si>
    <t>725210821</t>
  </si>
  <si>
    <t>Demontáž umyvadel bez výtokových armatur</t>
  </si>
  <si>
    <t>1123260369</t>
  </si>
  <si>
    <t>2.np - 3.np</t>
  </si>
  <si>
    <t>60</t>
  </si>
  <si>
    <t>725211681</t>
  </si>
  <si>
    <t>Umyvadlo keramické bílé zdravotní šířky 640 mm připevněné na stěnu šrouby</t>
  </si>
  <si>
    <t>1535681351</t>
  </si>
  <si>
    <t>61</t>
  </si>
  <si>
    <t>725220842</t>
  </si>
  <si>
    <t>Demontáž van ocelových volně stojících</t>
  </si>
  <si>
    <t>-968000378</t>
  </si>
  <si>
    <t>62</t>
  </si>
  <si>
    <t>725291652</t>
  </si>
  <si>
    <t>Montáž dávkovače tekutého mýdla</t>
  </si>
  <si>
    <t>434009846</t>
  </si>
  <si>
    <t>63</t>
  </si>
  <si>
    <t>55431098</t>
  </si>
  <si>
    <t>dávkovač tekutého mýdla bílý 0,8L</t>
  </si>
  <si>
    <t>1443374842</t>
  </si>
  <si>
    <t>64</t>
  </si>
  <si>
    <t>725291662</t>
  </si>
  <si>
    <t>Montáž sedačky do sprchy</t>
  </si>
  <si>
    <t>785630913</t>
  </si>
  <si>
    <t>65</t>
  </si>
  <si>
    <t>55147081</t>
  </si>
  <si>
    <t>sedátko sklopné do sprchy s opěrnou nohou nerez 440x450x460mm</t>
  </si>
  <si>
    <t>766144828</t>
  </si>
  <si>
    <t>66</t>
  </si>
  <si>
    <t>725291665</t>
  </si>
  <si>
    <t>Montáž police</t>
  </si>
  <si>
    <t>1696536944</t>
  </si>
  <si>
    <t>67</t>
  </si>
  <si>
    <t>55779010</t>
  </si>
  <si>
    <t>police na zeď nerezová 400x100mm</t>
  </si>
  <si>
    <t>1650969725</t>
  </si>
  <si>
    <t>68</t>
  </si>
  <si>
    <t>725291666</t>
  </si>
  <si>
    <t>Montáž háčku</t>
  </si>
  <si>
    <t>2115981186</t>
  </si>
  <si>
    <t>7*5</t>
  </si>
  <si>
    <t>69</t>
  </si>
  <si>
    <t>55441011</t>
  </si>
  <si>
    <t>háček koupelnový</t>
  </si>
  <si>
    <t>-965495073</t>
  </si>
  <si>
    <t>70</t>
  </si>
  <si>
    <t>55431079</t>
  </si>
  <si>
    <t>koš odpadkový nášlapný plastový 6L</t>
  </si>
  <si>
    <t>1360520764</t>
  </si>
  <si>
    <t>71</t>
  </si>
  <si>
    <t>725291670</t>
  </si>
  <si>
    <t>Montáž madla invalidního krakorcového sklopného</t>
  </si>
  <si>
    <t>-219403976</t>
  </si>
  <si>
    <t>72</t>
  </si>
  <si>
    <t>55147061</t>
  </si>
  <si>
    <t>madlo invalidní krakorcové sklopné bílé 813mm</t>
  </si>
  <si>
    <t>-1820011054</t>
  </si>
  <si>
    <t>73</t>
  </si>
  <si>
    <t>725291673</t>
  </si>
  <si>
    <t>Montáž madla podpěrného do zdi</t>
  </si>
  <si>
    <t>-2000291210</t>
  </si>
  <si>
    <t>74</t>
  </si>
  <si>
    <t>55147188</t>
  </si>
  <si>
    <t>madlo sprchové rohové bílé 672x672mm</t>
  </si>
  <si>
    <t>702474419</t>
  </si>
  <si>
    <t>75</t>
  </si>
  <si>
    <t>725813111</t>
  </si>
  <si>
    <t>Ventil rohový bez připojovací trubičky nebo flexi hadičky G 1/2"</t>
  </si>
  <si>
    <t>246094328</t>
  </si>
  <si>
    <t>2*5</t>
  </si>
  <si>
    <t>76</t>
  </si>
  <si>
    <t>725813112</t>
  </si>
  <si>
    <t>Ventil rohový pračkový G 3/4"</t>
  </si>
  <si>
    <t>1794170769</t>
  </si>
  <si>
    <t>pro myčky 5.np</t>
  </si>
  <si>
    <t>77</t>
  </si>
  <si>
    <t>725820802</t>
  </si>
  <si>
    <t>Demontáž baterie stojánkové do jednoho otvoru</t>
  </si>
  <si>
    <t>1409307073</t>
  </si>
  <si>
    <t>2.np - 6.np vanové</t>
  </si>
  <si>
    <t>2.np - 3.np - umyvadlové</t>
  </si>
  <si>
    <t>78</t>
  </si>
  <si>
    <t>725822611</t>
  </si>
  <si>
    <t>Baterie umyvadlová stojánková páková bez výpusti</t>
  </si>
  <si>
    <t>2030334536</t>
  </si>
  <si>
    <t>79</t>
  </si>
  <si>
    <t>725840850</t>
  </si>
  <si>
    <t>Demontáž baterie sprch diferenciální do G 3/4x1</t>
  </si>
  <si>
    <t>-1487148180</t>
  </si>
  <si>
    <t>80</t>
  </si>
  <si>
    <t>725841312</t>
  </si>
  <si>
    <t>Baterie sprchová nástěnná páková</t>
  </si>
  <si>
    <t>-261287221</t>
  </si>
  <si>
    <t>81</t>
  </si>
  <si>
    <t>998725113</t>
  </si>
  <si>
    <t>Přesun hmot tonážní pro zařizovací předměty s omezením mechanizace v objektech v přes 12 do 24 m</t>
  </si>
  <si>
    <t>300528080</t>
  </si>
  <si>
    <t>733</t>
  </si>
  <si>
    <t>Ústřední vytápění - rozvodné potrubí</t>
  </si>
  <si>
    <t>82</t>
  </si>
  <si>
    <t>733221102</t>
  </si>
  <si>
    <t>Potrubí měděné měkké spojované měkkým pájením D 15x1 mm</t>
  </si>
  <si>
    <t>-48361292</t>
  </si>
  <si>
    <t>83</t>
  </si>
  <si>
    <t>733291902</t>
  </si>
  <si>
    <t>Propojení potrubí měděného při opravě D 15x1 mm</t>
  </si>
  <si>
    <t>1140526999</t>
  </si>
  <si>
    <t>84</t>
  </si>
  <si>
    <t>998733113</t>
  </si>
  <si>
    <t>Přesun hmot tonážní pro rozvody potrubí s omezením mechanizace v objektech v přes 12 do 24 m</t>
  </si>
  <si>
    <t>926233546</t>
  </si>
  <si>
    <t>734</t>
  </si>
  <si>
    <t>Ústřední vytápění - armatury</t>
  </si>
  <si>
    <t>85</t>
  </si>
  <si>
    <t>734221544</t>
  </si>
  <si>
    <t>Ventil závitový termostatický přímý jednoregulační G 3/8 PN 16 do 110°C bez hlavice ovládání</t>
  </si>
  <si>
    <t>-1715156889</t>
  </si>
  <si>
    <t>86</t>
  </si>
  <si>
    <t>734222801</t>
  </si>
  <si>
    <t>Ventil závitový termostatický rohový G 3/8 PN 16 do 110°C s ruční hlavou chromovaný</t>
  </si>
  <si>
    <t>1856033150</t>
  </si>
  <si>
    <t>87</t>
  </si>
  <si>
    <t>734261402</t>
  </si>
  <si>
    <t>Armatura připojovací rohová G 1/2x18 PN 10 do 110°C radiátorů typu VK</t>
  </si>
  <si>
    <t>-2024251542</t>
  </si>
  <si>
    <t>88</t>
  </si>
  <si>
    <t>998734113</t>
  </si>
  <si>
    <t>Přesun hmot tonážní pro armatury s omezením mechanizace v objektech v přes 12 do 24 m</t>
  </si>
  <si>
    <t>-919451569</t>
  </si>
  <si>
    <t>735</t>
  </si>
  <si>
    <t>Ústřední vytápění - otopná tělesa</t>
  </si>
  <si>
    <t>89</t>
  </si>
  <si>
    <t>735151821</t>
  </si>
  <si>
    <t>Demontáž otopného tělesa panelového dvouřadého dl do 1500 mm</t>
  </si>
  <si>
    <t>-1967364073</t>
  </si>
  <si>
    <t>90</t>
  </si>
  <si>
    <t>735152682</t>
  </si>
  <si>
    <t>Otopné těleso panelové VK třídeskové 3 přídavné přestupní plochy výška/délka 600/1800 mm výkon 4331 W</t>
  </si>
  <si>
    <t>702096977</t>
  </si>
  <si>
    <t>91</t>
  </si>
  <si>
    <t>735191901</t>
  </si>
  <si>
    <t>Vyzkoušení otopných těles ocelových po opravě tlakem</t>
  </si>
  <si>
    <t>1472970909</t>
  </si>
  <si>
    <t>2,1*0,6*5*3</t>
  </si>
  <si>
    <t>92</t>
  </si>
  <si>
    <t>735191910</t>
  </si>
  <si>
    <t>Napuštění vody do otopných těles</t>
  </si>
  <si>
    <t>1518702190</t>
  </si>
  <si>
    <t>93</t>
  </si>
  <si>
    <t>735494811</t>
  </si>
  <si>
    <t>Vypuštění vody z otopných těles</t>
  </si>
  <si>
    <t>-1254788757</t>
  </si>
  <si>
    <t>1,5*0,6*5*2</t>
  </si>
  <si>
    <t>94</t>
  </si>
  <si>
    <t>998735113</t>
  </si>
  <si>
    <t>Přesun hmot tonážní pro otopná tělesa s omezením mechanizace v objektech v přes 12 do 24 m</t>
  </si>
  <si>
    <t>1273113535</t>
  </si>
  <si>
    <t>741</t>
  </si>
  <si>
    <t>Elektroinstalace</t>
  </si>
  <si>
    <t>95</t>
  </si>
  <si>
    <t>Pol1</t>
  </si>
  <si>
    <t>trubka oheb.el.inst. typ 23 R=23mm (PO)</t>
  </si>
  <si>
    <t>-728274358</t>
  </si>
  <si>
    <t>96</t>
  </si>
  <si>
    <t>Pol2</t>
  </si>
  <si>
    <t>trubka oheb.el.inst. typ 23 R=16mm (PO)</t>
  </si>
  <si>
    <t>-1685854034</t>
  </si>
  <si>
    <t>97</t>
  </si>
  <si>
    <t>Pol3</t>
  </si>
  <si>
    <t>krab.přístrojová (1901; KP 68; KZ 3) bez zapojení</t>
  </si>
  <si>
    <t>ks</t>
  </si>
  <si>
    <t>-592938918</t>
  </si>
  <si>
    <t>98</t>
  </si>
  <si>
    <t>Pol4</t>
  </si>
  <si>
    <t>krab.odboč.s víčkem.svor.(1903;KR 68) kruh.vč.zap.</t>
  </si>
  <si>
    <t>1614129648</t>
  </si>
  <si>
    <t>99</t>
  </si>
  <si>
    <t>Pol5</t>
  </si>
  <si>
    <t>1-CXE-R-J 5Cx2,5 mm2 750V (PU)</t>
  </si>
  <si>
    <t>1467492902</t>
  </si>
  <si>
    <t>100</t>
  </si>
  <si>
    <t>Pol6</t>
  </si>
  <si>
    <t>1-CXE-R-J 3Cx2.5 mm2 750V (PU)</t>
  </si>
  <si>
    <t>1850241245</t>
  </si>
  <si>
    <t>101</t>
  </si>
  <si>
    <t>Pol7</t>
  </si>
  <si>
    <t>1-CXE-R-J 3Cx1.5 mm2 750V (PU)</t>
  </si>
  <si>
    <t>820022938</t>
  </si>
  <si>
    <t>102</t>
  </si>
  <si>
    <t>Pol8</t>
  </si>
  <si>
    <t>CY6 mm2 ZŽ 750V (PU)</t>
  </si>
  <si>
    <t>-295913341</t>
  </si>
  <si>
    <t>103</t>
  </si>
  <si>
    <t>Pol9</t>
  </si>
  <si>
    <t>spín.nást.prost.obyč. 1-pólový – VZT</t>
  </si>
  <si>
    <t>757072306</t>
  </si>
  <si>
    <t>104</t>
  </si>
  <si>
    <t>Pol10</t>
  </si>
  <si>
    <t>přepínač - řazení 5 nást.prost.obyč</t>
  </si>
  <si>
    <t>1861154195</t>
  </si>
  <si>
    <t>105</t>
  </si>
  <si>
    <t>Pol11</t>
  </si>
  <si>
    <t>spín.3F-25A.</t>
  </si>
  <si>
    <t>-86802753</t>
  </si>
  <si>
    <t>106</t>
  </si>
  <si>
    <t>Pol12</t>
  </si>
  <si>
    <t>zás.polozap./zapuštěné 10/16A 250V 2P+Z .</t>
  </si>
  <si>
    <t>-90274833</t>
  </si>
  <si>
    <t>107</t>
  </si>
  <si>
    <t>Pol13</t>
  </si>
  <si>
    <t>zás.polozap./zapuštěné 3X25A 400V</t>
  </si>
  <si>
    <t>-246846024</t>
  </si>
  <si>
    <t>108</t>
  </si>
  <si>
    <t>Pol14</t>
  </si>
  <si>
    <t>„1“,sv.KRUHOVÉ LED vestavné 1700Lm, 12V, Tř. II, opál</t>
  </si>
  <si>
    <t>-1689159054</t>
  </si>
  <si>
    <t>109</t>
  </si>
  <si>
    <t>Pol15</t>
  </si>
  <si>
    <t>„2“,sv.KRUHOVÉ LED 850Lm, 230V, Tř. II, opál</t>
  </si>
  <si>
    <t>1127524146</t>
  </si>
  <si>
    <t>110</t>
  </si>
  <si>
    <t>Pol16</t>
  </si>
  <si>
    <t>transformátor pro svítidla 12V</t>
  </si>
  <si>
    <t>-1284504484</t>
  </si>
  <si>
    <t>111</t>
  </si>
  <si>
    <t>Pol17</t>
  </si>
  <si>
    <t>rozvaděč RO2,3,4,6</t>
  </si>
  <si>
    <t>1049821009</t>
  </si>
  <si>
    <t>112</t>
  </si>
  <si>
    <t>Pol18</t>
  </si>
  <si>
    <t>rozvaděč RO5</t>
  </si>
  <si>
    <t>-362390759</t>
  </si>
  <si>
    <t>113</t>
  </si>
  <si>
    <t>Pol19</t>
  </si>
  <si>
    <t>revize elektro</t>
  </si>
  <si>
    <t>hod</t>
  </si>
  <si>
    <t>1988390394</t>
  </si>
  <si>
    <t>114</t>
  </si>
  <si>
    <t>Pol20</t>
  </si>
  <si>
    <t>dokumentace skutečného provedení stavby</t>
  </si>
  <si>
    <t>296168691</t>
  </si>
  <si>
    <t>115</t>
  </si>
  <si>
    <t>Pol21</t>
  </si>
  <si>
    <t>podružný materiál, prořez</t>
  </si>
  <si>
    <t>%</t>
  </si>
  <si>
    <t>-1012484649</t>
  </si>
  <si>
    <t>116</t>
  </si>
  <si>
    <t>Pol22</t>
  </si>
  <si>
    <t>sekání a odvoz suti</t>
  </si>
  <si>
    <t>-1787707280</t>
  </si>
  <si>
    <t>117</t>
  </si>
  <si>
    <t>Pol23</t>
  </si>
  <si>
    <t>demontáž st. Rozvodů</t>
  </si>
  <si>
    <t>-418845981</t>
  </si>
  <si>
    <t>763</t>
  </si>
  <si>
    <t>Konstrukce suché výstavby</t>
  </si>
  <si>
    <t>118</t>
  </si>
  <si>
    <t>763112345</t>
  </si>
  <si>
    <t>SDK příčka mezibytová tl 255 mm zdvojený profil CW+UW 100 desky 2xDFRIH2 12,5 s dvojitou izolací EI 90 Rw do 73 dB</t>
  </si>
  <si>
    <t>-1865732759</t>
  </si>
  <si>
    <t>5.np</t>
  </si>
  <si>
    <t>1,1*2,55</t>
  </si>
  <si>
    <t>119</t>
  </si>
  <si>
    <t>763121424</t>
  </si>
  <si>
    <t>SDK stěna předsazená tl 87,5 mm profil CW+UW 75 deska 1xH2 12,5 bez izolace EI 15</t>
  </si>
  <si>
    <t>2078589457</t>
  </si>
  <si>
    <t>1.np SDK box</t>
  </si>
  <si>
    <t>(1,125+0,35)*2,6</t>
  </si>
  <si>
    <t>120</t>
  </si>
  <si>
    <t>763131451</t>
  </si>
  <si>
    <t>SDK podhled deska 1xH2 12,5 bez izolace dvouvrstvá spodní kce profil CD+UD</t>
  </si>
  <si>
    <t>-1625555458</t>
  </si>
  <si>
    <t>0,8*1,425</t>
  </si>
  <si>
    <t>121</t>
  </si>
  <si>
    <t>763131721</t>
  </si>
  <si>
    <t>SDK podhled skoková změna v do 0,5 m</t>
  </si>
  <si>
    <t>-269412899</t>
  </si>
  <si>
    <t>(1,55+3,75)*4</t>
  </si>
  <si>
    <t>5. np</t>
  </si>
  <si>
    <t>(1,85+3,75)</t>
  </si>
  <si>
    <t>122</t>
  </si>
  <si>
    <t>763131751</t>
  </si>
  <si>
    <t>Montáž parotěsné zábrany do SDK podhledu</t>
  </si>
  <si>
    <t>327839148</t>
  </si>
  <si>
    <t>123</t>
  </si>
  <si>
    <t>28329276</t>
  </si>
  <si>
    <t>fólie PE vyztužená pro parotěsnou vrstvu (reakce na oheň - třída E) 140g/m2</t>
  </si>
  <si>
    <t>1092377720</t>
  </si>
  <si>
    <t>117,24*1,1235 'Přepočtené koeficientem množství</t>
  </si>
  <si>
    <t>124</t>
  </si>
  <si>
    <t>763131821</t>
  </si>
  <si>
    <t>Demontáž SDK podhledu s dvouvrstvou nosnou kcí z ocelových profilů opláštění jednoduché</t>
  </si>
  <si>
    <t>2140021864</t>
  </si>
  <si>
    <t>23,18*3</t>
  </si>
  <si>
    <t>23,74</t>
  </si>
  <si>
    <t>125</t>
  </si>
  <si>
    <t>763172351</t>
  </si>
  <si>
    <t>Montáž dvířek revizních jednoplášťových SDK kcí vel. 200 x 200 mm pro podhledy</t>
  </si>
  <si>
    <t>-1359457904</t>
  </si>
  <si>
    <t>126</t>
  </si>
  <si>
    <t>59030710</t>
  </si>
  <si>
    <t>dvířka revizní jednokřídlá s automatickým zámkem 200x200mm</t>
  </si>
  <si>
    <t>-314766071</t>
  </si>
  <si>
    <t>127</t>
  </si>
  <si>
    <t>998763303</t>
  </si>
  <si>
    <t>Přesun hmot tonážní pro konstrukce montované z desek v objektech v přes 12 do 24 m</t>
  </si>
  <si>
    <t>509490794</t>
  </si>
  <si>
    <t>766</t>
  </si>
  <si>
    <t>Konstrukce truhlářské</t>
  </si>
  <si>
    <t>128</t>
  </si>
  <si>
    <t>766660001</t>
  </si>
  <si>
    <t>Montáž dveřních křídel otvíravých jednokřídlových š do 0,8 m do ocelové zárubně</t>
  </si>
  <si>
    <t>1812304888</t>
  </si>
  <si>
    <t>do skladů 2.-6.np</t>
  </si>
  <si>
    <t>129</t>
  </si>
  <si>
    <t>61162074</t>
  </si>
  <si>
    <t>dveře jednokřídlé voštinové povrch laminátový plné 800x1970-2100mm</t>
  </si>
  <si>
    <t>-1279194015</t>
  </si>
  <si>
    <t>130</t>
  </si>
  <si>
    <t>766660022</t>
  </si>
  <si>
    <t>Montáž dveřních křídel otvíravých jednokřídlových š přes 0,8 m požárních do ocelové zárubně</t>
  </si>
  <si>
    <t>-617783397</t>
  </si>
  <si>
    <t>vchodové 2.-6.np</t>
  </si>
  <si>
    <t>131</t>
  </si>
  <si>
    <t>61165314</t>
  </si>
  <si>
    <t>dveře jednokřídlé dřevotřískové protipožární EI (EW) 30 D3 povrch laminátový plné 900x1970-2100mm</t>
  </si>
  <si>
    <t>476338053</t>
  </si>
  <si>
    <t>132</t>
  </si>
  <si>
    <t>766660729</t>
  </si>
  <si>
    <t>Montáž dveřního interiérového kování - štítku s klikou</t>
  </si>
  <si>
    <t>-661212928</t>
  </si>
  <si>
    <t>133</t>
  </si>
  <si>
    <t>54914123</t>
  </si>
  <si>
    <t>dveřní kování interiérové rozetové klika/klika</t>
  </si>
  <si>
    <t>1439475182</t>
  </si>
  <si>
    <t>134</t>
  </si>
  <si>
    <t>766691914</t>
  </si>
  <si>
    <t>Vyvěšení nebo zavěšení dřevěných křídel dveří pl do 2 m2</t>
  </si>
  <si>
    <t>-336120553</t>
  </si>
  <si>
    <t>3*2</t>
  </si>
  <si>
    <t>5.np - 6.np</t>
  </si>
  <si>
    <t>2*3</t>
  </si>
  <si>
    <t>135</t>
  </si>
  <si>
    <t>998766113</t>
  </si>
  <si>
    <t>Přesun hmot tonážní pro kce truhlářské s omezením mechanizace v objektech v přes 12 do 24 m</t>
  </si>
  <si>
    <t>1515225398</t>
  </si>
  <si>
    <t>767</t>
  </si>
  <si>
    <t>Konstrukce zámečnické</t>
  </si>
  <si>
    <t>136</t>
  </si>
  <si>
    <t>767646411</t>
  </si>
  <si>
    <t>Montáž revizních dveří a dvířek jednokřídlových s rámem plochy do 0,5 m2</t>
  </si>
  <si>
    <t>-772564549</t>
  </si>
  <si>
    <t>137</t>
  </si>
  <si>
    <t>56245709</t>
  </si>
  <si>
    <t>dvířka revizní 400x400 bílá</t>
  </si>
  <si>
    <t>362998992</t>
  </si>
  <si>
    <t>138</t>
  </si>
  <si>
    <t>998767113</t>
  </si>
  <si>
    <t>Přesun hmot tonážní pro zámečnické konstrukce s omezením mechanizace v objektech v přes 12 do 24 m</t>
  </si>
  <si>
    <t>658031597</t>
  </si>
  <si>
    <t>771</t>
  </si>
  <si>
    <t>Podlahy z dlaždic</t>
  </si>
  <si>
    <t>139</t>
  </si>
  <si>
    <t>771161021</t>
  </si>
  <si>
    <t>Montáž profilu ukončujícího pro plynulý přechod (dlažby s kobercem apod.)</t>
  </si>
  <si>
    <t>-492194591</t>
  </si>
  <si>
    <t>(0,9+0,8)*5</t>
  </si>
  <si>
    <t>140</t>
  </si>
  <si>
    <t>55343118</t>
  </si>
  <si>
    <t>profil přechodový Al narážecí 40mm bronz</t>
  </si>
  <si>
    <t>-696743165</t>
  </si>
  <si>
    <t>8,5*1,1 'Přepočtené koeficientem množství</t>
  </si>
  <si>
    <t>141</t>
  </si>
  <si>
    <t>771573810</t>
  </si>
  <si>
    <t>Demontáž podlah z dlaždic keramických lepených</t>
  </si>
  <si>
    <t>-209579982</t>
  </si>
  <si>
    <t>(20,98+1,88)*2</t>
  </si>
  <si>
    <t>142</t>
  </si>
  <si>
    <t>771574439</t>
  </si>
  <si>
    <t>Montáž podlah keramických reliéfních nebo z dekorů lepených cementovým flexibilním lepidlem přes 22 do 25 ks/m2</t>
  </si>
  <si>
    <t>-1150455817</t>
  </si>
  <si>
    <t>143</t>
  </si>
  <si>
    <t>59761173</t>
  </si>
  <si>
    <t>dlažba keramická slinutá mrazuvzdorná R11/B povrch reliéfní/matný tl do 10mm přes 22 do 25ks/m2</t>
  </si>
  <si>
    <t>-1803983943</t>
  </si>
  <si>
    <t>116,1*1,1 'Přepočtené koeficientem množství</t>
  </si>
  <si>
    <t>144</t>
  </si>
  <si>
    <t>771591112</t>
  </si>
  <si>
    <t>Izolace pod dlažbu nátěrem nebo stěrkou ve dvou vrstvách</t>
  </si>
  <si>
    <t>1211185364</t>
  </si>
  <si>
    <t>145</t>
  </si>
  <si>
    <t>771591115</t>
  </si>
  <si>
    <t>Podlahy spárování silikonem</t>
  </si>
  <si>
    <t>826659343</t>
  </si>
  <si>
    <t>((3,45+7,095)*2*5)-((0,8+0,9)*5)</t>
  </si>
  <si>
    <t>146</t>
  </si>
  <si>
    <t>771591264</t>
  </si>
  <si>
    <t>Izolace těsnícími pásy mezi podlahou a stěnou</t>
  </si>
  <si>
    <t>1788839378</t>
  </si>
  <si>
    <t>((3,45+7,095)*2*5)</t>
  </si>
  <si>
    <t>147</t>
  </si>
  <si>
    <t>998771113</t>
  </si>
  <si>
    <t>Přesun hmot tonážní pro podlahy z dlaždic s omezením mechanizace v objektech v přes 12 do 24 m</t>
  </si>
  <si>
    <t>1485600003</t>
  </si>
  <si>
    <t>781</t>
  </si>
  <si>
    <t>Dokončovací práce - obklady</t>
  </si>
  <si>
    <t>148</t>
  </si>
  <si>
    <t>781111011</t>
  </si>
  <si>
    <t>Ometení (oprášení) stěny při přípravě podkladu</t>
  </si>
  <si>
    <t>184620508</t>
  </si>
  <si>
    <t>((3,45+1,05+0,9+0,8+0,65+0,15+1,55+5,245+3,45+7,095)*2*4)-((1,6+1,8)*4)</t>
  </si>
  <si>
    <t>((3,45+1,05+0,9+0,8+1,1+0,25+2+5,245+3,45+7,095)*2)-1,8-1,6</t>
  </si>
  <si>
    <t>149</t>
  </si>
  <si>
    <t>781121011</t>
  </si>
  <si>
    <t>Nátěr penetrační na stěnu</t>
  </si>
  <si>
    <t>1352034332</t>
  </si>
  <si>
    <t>150</t>
  </si>
  <si>
    <t>781131112</t>
  </si>
  <si>
    <t>Izolace pod obklad nátěrem nebo stěrkou ve dvou vrstvách</t>
  </si>
  <si>
    <t>-1698871927</t>
  </si>
  <si>
    <t>u sprch.koutů</t>
  </si>
  <si>
    <t>(1,55+2,75)*2*5</t>
  </si>
  <si>
    <t>151</t>
  </si>
  <si>
    <t>781131241</t>
  </si>
  <si>
    <t>Izolace pod obklad těsnícími pásy vnitřní kout</t>
  </si>
  <si>
    <t>88895024</t>
  </si>
  <si>
    <t>152</t>
  </si>
  <si>
    <t>781472219</t>
  </si>
  <si>
    <t>Montáž obkladů keramických hladkých lepených cementovým flexibilním lepidlem přes 22 do 25 ks/m2</t>
  </si>
  <si>
    <t>-1751015359</t>
  </si>
  <si>
    <t>153</t>
  </si>
  <si>
    <t>59761714</t>
  </si>
  <si>
    <t>obklad keramický nemrazuvzdorný povrch hladký/matný tl do 10mm přes 22 do 25ks/m2</t>
  </si>
  <si>
    <t>-311004248</t>
  </si>
  <si>
    <t>228,4*1,1 'Přepočtené koeficientem množství</t>
  </si>
  <si>
    <t>154</t>
  </si>
  <si>
    <t>781473810</t>
  </si>
  <si>
    <t>Demontáž obkladů z obkladaček keramických lepených</t>
  </si>
  <si>
    <t>2055499710</t>
  </si>
  <si>
    <t>((3,45+7,095)*2*5)-(2*1,6*5)</t>
  </si>
  <si>
    <t>155</t>
  </si>
  <si>
    <t>781491021</t>
  </si>
  <si>
    <t>Montáž zrcadel plochy do 1 m2 lepených silikonovým tmelem na keramický obklad</t>
  </si>
  <si>
    <t>329982403</t>
  </si>
  <si>
    <t>u umyvadel</t>
  </si>
  <si>
    <t>0,6*1*5</t>
  </si>
  <si>
    <t>156</t>
  </si>
  <si>
    <t>63465124</t>
  </si>
  <si>
    <t>zrcadlo nemontované čiré tl 4mm max rozměr 3210x2250mm</t>
  </si>
  <si>
    <t>2031573709</t>
  </si>
  <si>
    <t>3*1,1 'Přepočtené koeficientem množství</t>
  </si>
  <si>
    <t>157</t>
  </si>
  <si>
    <t>781492211</t>
  </si>
  <si>
    <t>Montáž profilů rohových lepených flexibilním cementovým lepidlem</t>
  </si>
  <si>
    <t>-1935096334</t>
  </si>
  <si>
    <t>((3*2)+1,25+3,75)*5</t>
  </si>
  <si>
    <t>158</t>
  </si>
  <si>
    <t>19416014</t>
  </si>
  <si>
    <t>lišta ukončovací nerezová 8mm</t>
  </si>
  <si>
    <t>-704267056</t>
  </si>
  <si>
    <t>55*1,05 'Přepočtené koeficientem množství</t>
  </si>
  <si>
    <t>159</t>
  </si>
  <si>
    <t>781495115</t>
  </si>
  <si>
    <t>Spárování vnitřních obkladů silikonem</t>
  </si>
  <si>
    <t>1408219231</t>
  </si>
  <si>
    <t>((7*2)+3,75+1,25)*5</t>
  </si>
  <si>
    <t>160</t>
  </si>
  <si>
    <t>781495141</t>
  </si>
  <si>
    <t>Průnik obkladem kruhový do DN 30</t>
  </si>
  <si>
    <t>-2082378113</t>
  </si>
  <si>
    <t>9*5</t>
  </si>
  <si>
    <t>161</t>
  </si>
  <si>
    <t>998781113</t>
  </si>
  <si>
    <t>Přesun hmot tonážní pro obklady keramické s omezením mechanizace v objektech v přes 12 do 24 m</t>
  </si>
  <si>
    <t>1859150660</t>
  </si>
  <si>
    <t>783</t>
  </si>
  <si>
    <t>Dokončovací práce - nátěry</t>
  </si>
  <si>
    <t>162</t>
  </si>
  <si>
    <t>783301401</t>
  </si>
  <si>
    <t>Ometení zámečnických konstrukcí</t>
  </si>
  <si>
    <t>2058516796</t>
  </si>
  <si>
    <t>zárubně</t>
  </si>
  <si>
    <t>10*1,5</t>
  </si>
  <si>
    <t>163</t>
  </si>
  <si>
    <t>783306801</t>
  </si>
  <si>
    <t>Odstranění nátěru ze zámečnických konstrukcí obroušením</t>
  </si>
  <si>
    <t>1180375573</t>
  </si>
  <si>
    <t xml:space="preserve">zárubně stávající </t>
  </si>
  <si>
    <t>5*1,5</t>
  </si>
  <si>
    <t>164</t>
  </si>
  <si>
    <t>783314101</t>
  </si>
  <si>
    <t>Základní jednonásobný syntetický nátěr zámečnických konstrukcí</t>
  </si>
  <si>
    <t>750535723</t>
  </si>
  <si>
    <t>165</t>
  </si>
  <si>
    <t>783315101</t>
  </si>
  <si>
    <t>Mezinátěr jednonásobný syntetický standardní zámečnických konstrukcí</t>
  </si>
  <si>
    <t>-1038335481</t>
  </si>
  <si>
    <t>166</t>
  </si>
  <si>
    <t>783317101</t>
  </si>
  <si>
    <t>Krycí jednonásobný syntetický standardní nátěr zámečnických konstrukcí</t>
  </si>
  <si>
    <t>888144708</t>
  </si>
  <si>
    <t>784</t>
  </si>
  <si>
    <t>Dokončovací práce - malby a tapety</t>
  </si>
  <si>
    <t>167</t>
  </si>
  <si>
    <t>784111001</t>
  </si>
  <si>
    <t>Oprášení (ometení ) podkladu v místnostech v do 3,80 m</t>
  </si>
  <si>
    <t>1124722052</t>
  </si>
  <si>
    <t>((3,695+2,225)*2,6)+(1,425*0,8)+((1,425+0,8)*2*0,5)+(0,8*2,6)</t>
  </si>
  <si>
    <t>2.-6.np stěny</t>
  </si>
  <si>
    <t>50,725+9,625</t>
  </si>
  <si>
    <t>2.-6.np stropy</t>
  </si>
  <si>
    <t>117,24+(26,8*0,2)</t>
  </si>
  <si>
    <t>168</t>
  </si>
  <si>
    <t>784121001</t>
  </si>
  <si>
    <t>Oškrabání malby v místnostech v do 3,80 m</t>
  </si>
  <si>
    <t>-1831014973</t>
  </si>
  <si>
    <t>((3,45+7,095)*0,5*5)+(7,095*3,45)</t>
  </si>
  <si>
    <t>169</t>
  </si>
  <si>
    <t>784211111</t>
  </si>
  <si>
    <t>Dvojnásobné bílé malby ze směsí za mokra velmi dobře oděruvzdorných v místnostech v do 3,80 m</t>
  </si>
  <si>
    <t>-1427733942</t>
  </si>
  <si>
    <t>HZS</t>
  </si>
  <si>
    <t>Hodinové zúčtovací sazby</t>
  </si>
  <si>
    <t>170</t>
  </si>
  <si>
    <t>HZS1302</t>
  </si>
  <si>
    <t>Hodinová zúčtovací sazba zedník specialista - opravy kolem ostění a podlahy vstupních dveří</t>
  </si>
  <si>
    <t>512</t>
  </si>
  <si>
    <t>-1722919056</t>
  </si>
  <si>
    <t>171</t>
  </si>
  <si>
    <t>HZS2212</t>
  </si>
  <si>
    <t>Hodinová zúčtovací sazba instalatér odborný - dmt, mtz a zpovoznění myček</t>
  </si>
  <si>
    <t>1192863104</t>
  </si>
  <si>
    <t>172</t>
  </si>
  <si>
    <t>112020011100</t>
  </si>
  <si>
    <t>Stavební výtah osobní, nákladní nosnost 0,5 t v 30 m, montáž demontáž, provoz</t>
  </si>
  <si>
    <t>sou</t>
  </si>
  <si>
    <t>1427073414</t>
  </si>
  <si>
    <t>VRN</t>
  </si>
  <si>
    <t>Vedlejší rozpočtové náklady</t>
  </si>
  <si>
    <t>VRN3</t>
  </si>
  <si>
    <t>Zařízení staveniště</t>
  </si>
  <si>
    <t>173</t>
  </si>
  <si>
    <t>030001000</t>
  </si>
  <si>
    <t>Zařízení staveniště, čištění přístupových cest, BOZP</t>
  </si>
  <si>
    <t>CS ÚRS 2025 01</t>
  </si>
  <si>
    <t>1024</t>
  </si>
  <si>
    <t>1948473810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</si>
</sst>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9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9"/>
      <c r="BE5" s="17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1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9"/>
      <c r="BE6" s="17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7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77"/>
      <c r="BS8" s="16" t="s">
        <v>6</v>
      </c>
    </row>
    <row r="9" spans="1:74" ht="14.45" customHeight="1">
      <c r="B9" s="19"/>
      <c r="AR9" s="19"/>
      <c r="BE9" s="17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77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77"/>
      <c r="BS11" s="16" t="s">
        <v>6</v>
      </c>
    </row>
    <row r="12" spans="1:74" ht="6.95" customHeight="1">
      <c r="B12" s="19"/>
      <c r="AR12" s="19"/>
      <c r="BE12" s="177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77"/>
      <c r="BS13" s="16" t="s">
        <v>6</v>
      </c>
    </row>
    <row r="14" spans="1:74" ht="12.75">
      <c r="B14" s="19"/>
      <c r="E14" s="182" t="s">
        <v>29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6" t="s">
        <v>27</v>
      </c>
      <c r="AN14" s="28" t="s">
        <v>29</v>
      </c>
      <c r="AR14" s="19"/>
      <c r="BE14" s="177"/>
      <c r="BS14" s="16" t="s">
        <v>6</v>
      </c>
    </row>
    <row r="15" spans="1:74" ht="6.95" customHeight="1">
      <c r="B15" s="19"/>
      <c r="AR15" s="19"/>
      <c r="BE15" s="177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77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77"/>
      <c r="BS17" s="16" t="s">
        <v>32</v>
      </c>
    </row>
    <row r="18" spans="2:71" ht="6.95" customHeight="1">
      <c r="B18" s="19"/>
      <c r="AR18" s="19"/>
      <c r="BE18" s="177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177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177"/>
      <c r="BS20" s="16" t="s">
        <v>32</v>
      </c>
    </row>
    <row r="21" spans="2:71" ht="6.95" customHeight="1">
      <c r="B21" s="19"/>
      <c r="AR21" s="19"/>
      <c r="BE21" s="177"/>
    </row>
    <row r="22" spans="2:71" ht="12" customHeight="1">
      <c r="B22" s="19"/>
      <c r="D22" s="26" t="s">
        <v>36</v>
      </c>
      <c r="AR22" s="19"/>
      <c r="BE22" s="177"/>
    </row>
    <row r="23" spans="2:71" ht="16.5" customHeight="1">
      <c r="B23" s="19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9"/>
      <c r="BE23" s="177"/>
    </row>
    <row r="24" spans="2:71" ht="6.95" customHeight="1">
      <c r="B24" s="19"/>
      <c r="AR24" s="19"/>
      <c r="BE24" s="17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7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5">
        <f>ROUND(AG94,2)</f>
        <v>0</v>
      </c>
      <c r="AL26" s="186"/>
      <c r="AM26" s="186"/>
      <c r="AN26" s="186"/>
      <c r="AO26" s="186"/>
      <c r="AR26" s="31"/>
      <c r="BE26" s="177"/>
    </row>
    <row r="27" spans="2:71" s="1" customFormat="1" ht="6.95" customHeight="1">
      <c r="B27" s="31"/>
      <c r="AR27" s="31"/>
      <c r="BE27" s="177"/>
    </row>
    <row r="28" spans="2:71" s="1" customFormat="1" ht="12.75">
      <c r="B28" s="31"/>
      <c r="L28" s="187" t="s">
        <v>38</v>
      </c>
      <c r="M28" s="187"/>
      <c r="N28" s="187"/>
      <c r="O28" s="187"/>
      <c r="P28" s="187"/>
      <c r="W28" s="187" t="s">
        <v>39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40</v>
      </c>
      <c r="AL28" s="187"/>
      <c r="AM28" s="187"/>
      <c r="AN28" s="187"/>
      <c r="AO28" s="187"/>
      <c r="AR28" s="31"/>
      <c r="BE28" s="177"/>
    </row>
    <row r="29" spans="2:71" s="2" customFormat="1" ht="14.45" customHeight="1">
      <c r="B29" s="35"/>
      <c r="D29" s="26" t="s">
        <v>41</v>
      </c>
      <c r="F29" s="26" t="s">
        <v>42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5"/>
      <c r="BE29" s="178"/>
    </row>
    <row r="30" spans="2:71" s="2" customFormat="1" ht="14.45" customHeight="1">
      <c r="B30" s="35"/>
      <c r="F30" s="26" t="s">
        <v>43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5"/>
      <c r="BE30" s="178"/>
    </row>
    <row r="31" spans="2:71" s="2" customFormat="1" ht="14.45" hidden="1" customHeight="1">
      <c r="B31" s="35"/>
      <c r="F31" s="26" t="s">
        <v>44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5"/>
      <c r="BE31" s="178"/>
    </row>
    <row r="32" spans="2:71" s="2" customFormat="1" ht="14.45" hidden="1" customHeight="1">
      <c r="B32" s="35"/>
      <c r="F32" s="26" t="s">
        <v>45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5"/>
      <c r="BE32" s="178"/>
    </row>
    <row r="33" spans="2:57" s="2" customFormat="1" ht="14.45" hidden="1" customHeight="1">
      <c r="B33" s="35"/>
      <c r="F33" s="26" t="s">
        <v>46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5"/>
      <c r="BE33" s="178"/>
    </row>
    <row r="34" spans="2:57" s="1" customFormat="1" ht="6.95" customHeight="1">
      <c r="B34" s="31"/>
      <c r="AR34" s="31"/>
      <c r="BE34" s="177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191" t="s">
        <v>49</v>
      </c>
      <c r="Y35" s="192"/>
      <c r="Z35" s="192"/>
      <c r="AA35" s="192"/>
      <c r="AB35" s="192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2"/>
      <c r="AM35" s="192"/>
      <c r="AN35" s="192"/>
      <c r="AO35" s="19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56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LS2025-088</v>
      </c>
      <c r="AR84" s="47"/>
    </row>
    <row r="85" spans="1:90" s="4" customFormat="1" ht="36.950000000000003" customHeight="1">
      <c r="B85" s="48"/>
      <c r="C85" s="49" t="s">
        <v>16</v>
      </c>
      <c r="L85" s="195" t="str">
        <f>K6</f>
        <v>Rekonstrukce všech centrálních koupelen v bytové části domova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Cheb</v>
      </c>
      <c r="AI87" s="26" t="s">
        <v>22</v>
      </c>
      <c r="AM87" s="197" t="str">
        <f>IF(AN8= "","",AN8)</f>
        <v>19. 10. 2025</v>
      </c>
      <c r="AN87" s="197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24</v>
      </c>
      <c r="L89" s="3" t="str">
        <f>IF(E11= "","",E11)</f>
        <v>Domov pro seniory Spáleniště</v>
      </c>
      <c r="AI89" s="26" t="s">
        <v>30</v>
      </c>
      <c r="AM89" s="198" t="str">
        <f>IF(E17="","",E17)</f>
        <v>ing.Pavel Kodýtek</v>
      </c>
      <c r="AN89" s="199"/>
      <c r="AO89" s="199"/>
      <c r="AP89" s="199"/>
      <c r="AR89" s="31"/>
      <c r="AS89" s="200" t="s">
        <v>57</v>
      </c>
      <c r="AT89" s="20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8" t="str">
        <f>IF(E20="","",E20)</f>
        <v>Sadílek Ladislav</v>
      </c>
      <c r="AN90" s="199"/>
      <c r="AO90" s="199"/>
      <c r="AP90" s="199"/>
      <c r="AR90" s="31"/>
      <c r="AS90" s="202"/>
      <c r="AT90" s="203"/>
      <c r="BD90" s="55"/>
    </row>
    <row r="91" spans="1:90" s="1" customFormat="1" ht="10.9" customHeight="1">
      <c r="B91" s="31"/>
      <c r="AR91" s="31"/>
      <c r="AS91" s="202"/>
      <c r="AT91" s="203"/>
      <c r="BD91" s="55"/>
    </row>
    <row r="92" spans="1:90" s="1" customFormat="1" ht="29.25" customHeight="1">
      <c r="B92" s="31"/>
      <c r="C92" s="204" t="s">
        <v>58</v>
      </c>
      <c r="D92" s="205"/>
      <c r="E92" s="205"/>
      <c r="F92" s="205"/>
      <c r="G92" s="205"/>
      <c r="H92" s="56"/>
      <c r="I92" s="206" t="s">
        <v>59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7" t="s">
        <v>60</v>
      </c>
      <c r="AH92" s="205"/>
      <c r="AI92" s="205"/>
      <c r="AJ92" s="205"/>
      <c r="AK92" s="205"/>
      <c r="AL92" s="205"/>
      <c r="AM92" s="205"/>
      <c r="AN92" s="206" t="s">
        <v>61</v>
      </c>
      <c r="AO92" s="205"/>
      <c r="AP92" s="208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5</v>
      </c>
      <c r="BX94" s="71" t="s">
        <v>79</v>
      </c>
      <c r="CL94" s="71" t="s">
        <v>1</v>
      </c>
    </row>
    <row r="95" spans="1:90" s="6" customFormat="1" ht="24.75" customHeight="1">
      <c r="A95" s="72" t="s">
        <v>80</v>
      </c>
      <c r="B95" s="73"/>
      <c r="C95" s="74"/>
      <c r="D95" s="211" t="s">
        <v>14</v>
      </c>
      <c r="E95" s="211"/>
      <c r="F95" s="211"/>
      <c r="G95" s="211"/>
      <c r="H95" s="211"/>
      <c r="I95" s="75"/>
      <c r="J95" s="211" t="s">
        <v>17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'LS2025-088 - Rekonstrukce...'!J28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6" t="s">
        <v>81</v>
      </c>
      <c r="AR95" s="73"/>
      <c r="AS95" s="77">
        <v>0</v>
      </c>
      <c r="AT95" s="78">
        <f>ROUND(SUM(AV95:AW95),2)</f>
        <v>0</v>
      </c>
      <c r="AU95" s="79">
        <f>'LS2025-088 - Rekonstrukce...'!P136</f>
        <v>0</v>
      </c>
      <c r="AV95" s="78">
        <f>'LS2025-088 - Rekonstrukce...'!J31</f>
        <v>0</v>
      </c>
      <c r="AW95" s="78">
        <f>'LS2025-088 - Rekonstrukce...'!J32</f>
        <v>0</v>
      </c>
      <c r="AX95" s="78">
        <f>'LS2025-088 - Rekonstrukce...'!J33</f>
        <v>0</v>
      </c>
      <c r="AY95" s="78">
        <f>'LS2025-088 - Rekonstrukce...'!J34</f>
        <v>0</v>
      </c>
      <c r="AZ95" s="78">
        <f>'LS2025-088 - Rekonstrukce...'!F31</f>
        <v>0</v>
      </c>
      <c r="BA95" s="78">
        <f>'LS2025-088 - Rekonstrukce...'!F32</f>
        <v>0</v>
      </c>
      <c r="BB95" s="78">
        <f>'LS2025-088 - Rekonstrukce...'!F33</f>
        <v>0</v>
      </c>
      <c r="BC95" s="78">
        <f>'LS2025-088 - Rekonstrukce...'!F34</f>
        <v>0</v>
      </c>
      <c r="BD95" s="80">
        <f>'LS2025-088 - Rekonstrukce...'!F35</f>
        <v>0</v>
      </c>
      <c r="BT95" s="81" t="s">
        <v>82</v>
      </c>
      <c r="BU95" s="81" t="s">
        <v>83</v>
      </c>
      <c r="BV95" s="81" t="s">
        <v>78</v>
      </c>
      <c r="BW95" s="81" t="s">
        <v>5</v>
      </c>
      <c r="BX95" s="81" t="s">
        <v>79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0t+1ooxNKL+ePgVoICbKYq8wXTKejkomoiT5nifaMdkZDbNPtxgMP5zk334DjC7n0X1YOugVz51lhFz12qsw7g==" saltValue="8FJwN8ROrBzI2Xox5EwKTD6o0UN0G4LZeloxRIxSo9SyuLZETOvh/jnZPlo0G8IONp2uXmmIJhlHlTy3o7akk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LS2025-088 - Rekonstrukc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8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84</v>
      </c>
      <c r="L4" s="19"/>
      <c r="M4" s="82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195" t="s">
        <v>17</v>
      </c>
      <c r="F7" s="214"/>
      <c r="G7" s="214"/>
      <c r="H7" s="214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19. 10. 2025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5" t="str">
        <f>'Rekapitulace stavby'!E14</f>
        <v>Vyplň údaj</v>
      </c>
      <c r="F16" s="179"/>
      <c r="G16" s="179"/>
      <c r="H16" s="179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31</v>
      </c>
      <c r="I19" s="26" t="s">
        <v>27</v>
      </c>
      <c r="J19" s="24" t="s">
        <v>1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">
        <v>34</v>
      </c>
      <c r="L21" s="31"/>
    </row>
    <row r="22" spans="2:12" s="1" customFormat="1" ht="18" customHeight="1">
      <c r="B22" s="31"/>
      <c r="E22" s="24" t="s">
        <v>35</v>
      </c>
      <c r="I22" s="26" t="s">
        <v>27</v>
      </c>
      <c r="J22" s="24" t="s">
        <v>1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36</v>
      </c>
      <c r="L24" s="31"/>
    </row>
    <row r="25" spans="2:12" s="7" customFormat="1" ht="16.5" customHeight="1">
      <c r="B25" s="83"/>
      <c r="E25" s="184" t="s">
        <v>1</v>
      </c>
      <c r="F25" s="184"/>
      <c r="G25" s="184"/>
      <c r="H25" s="184"/>
      <c r="L25" s="83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37</v>
      </c>
      <c r="J28" s="65">
        <f>ROUND(J136,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39</v>
      </c>
      <c r="I30" s="34" t="s">
        <v>38</v>
      </c>
      <c r="J30" s="34" t="s">
        <v>40</v>
      </c>
      <c r="L30" s="31"/>
    </row>
    <row r="31" spans="2:12" s="1" customFormat="1" ht="14.45" customHeight="1">
      <c r="B31" s="31"/>
      <c r="D31" s="54" t="s">
        <v>41</v>
      </c>
      <c r="E31" s="26" t="s">
        <v>42</v>
      </c>
      <c r="F31" s="85">
        <f>ROUND((SUM(BE136:BE579)),  2)</f>
        <v>0</v>
      </c>
      <c r="I31" s="86">
        <v>0.21</v>
      </c>
      <c r="J31" s="85">
        <f>ROUND(((SUM(BE136:BE579))*I31),  2)</f>
        <v>0</v>
      </c>
      <c r="L31" s="31"/>
    </row>
    <row r="32" spans="2:12" s="1" customFormat="1" ht="14.45" customHeight="1">
      <c r="B32" s="31"/>
      <c r="E32" s="26" t="s">
        <v>43</v>
      </c>
      <c r="F32" s="85">
        <f>ROUND((SUM(BF136:BF579)),  2)</f>
        <v>0</v>
      </c>
      <c r="I32" s="86">
        <v>0.12</v>
      </c>
      <c r="J32" s="85">
        <f>ROUND(((SUM(BF136:BF579))*I32),  2)</f>
        <v>0</v>
      </c>
      <c r="L32" s="31"/>
    </row>
    <row r="33" spans="2:12" s="1" customFormat="1" ht="14.45" hidden="1" customHeight="1">
      <c r="B33" s="31"/>
      <c r="E33" s="26" t="s">
        <v>44</v>
      </c>
      <c r="F33" s="85">
        <f>ROUND((SUM(BG136:BG579)),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45</v>
      </c>
      <c r="F34" s="85">
        <f>ROUND((SUM(BH136:BH579)),  2)</f>
        <v>0</v>
      </c>
      <c r="I34" s="86">
        <v>0.12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46</v>
      </c>
      <c r="F35" s="85">
        <f>ROUND((SUM(BI136:BI579)),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47</v>
      </c>
      <c r="E37" s="56"/>
      <c r="F37" s="56"/>
      <c r="G37" s="89" t="s">
        <v>48</v>
      </c>
      <c r="H37" s="90" t="s">
        <v>49</v>
      </c>
      <c r="I37" s="56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52</v>
      </c>
      <c r="E61" s="33"/>
      <c r="F61" s="93" t="s">
        <v>53</v>
      </c>
      <c r="G61" s="42" t="s">
        <v>52</v>
      </c>
      <c r="H61" s="33"/>
      <c r="I61" s="33"/>
      <c r="J61" s="94" t="s">
        <v>53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52</v>
      </c>
      <c r="E76" s="33"/>
      <c r="F76" s="93" t="s">
        <v>53</v>
      </c>
      <c r="G76" s="42" t="s">
        <v>52</v>
      </c>
      <c r="H76" s="33"/>
      <c r="I76" s="33"/>
      <c r="J76" s="94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30" customHeight="1">
      <c r="B85" s="31"/>
      <c r="E85" s="195" t="str">
        <f>E7</f>
        <v>Rekonstrukce všech centrálních koupelen v bytové části domova</v>
      </c>
      <c r="F85" s="214"/>
      <c r="G85" s="214"/>
      <c r="H85" s="214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>Cheb</v>
      </c>
      <c r="I87" s="26" t="s">
        <v>22</v>
      </c>
      <c r="J87" s="51" t="str">
        <f>IF(J10="","",J10)</f>
        <v>19. 10. 2025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24</v>
      </c>
      <c r="F89" s="24" t="str">
        <f>E13</f>
        <v>Domov pro seniory Spáleniště</v>
      </c>
      <c r="I89" s="26" t="s">
        <v>30</v>
      </c>
      <c r="J89" s="29" t="str">
        <f>E19</f>
        <v>ing.Pavel Kodýtek</v>
      </c>
      <c r="L89" s="31"/>
    </row>
    <row r="90" spans="2:47" s="1" customFormat="1" ht="15.2" customHeight="1">
      <c r="B90" s="31"/>
      <c r="C90" s="26" t="s">
        <v>28</v>
      </c>
      <c r="F90" s="24" t="str">
        <f>IF(E16="","",E16)</f>
        <v>Vyplň údaj</v>
      </c>
      <c r="I90" s="26" t="s">
        <v>33</v>
      </c>
      <c r="J90" s="29" t="str">
        <f>E22</f>
        <v>Sadílek Ladislav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86</v>
      </c>
      <c r="D92" s="87"/>
      <c r="E92" s="87"/>
      <c r="F92" s="87"/>
      <c r="G92" s="87"/>
      <c r="H92" s="87"/>
      <c r="I92" s="87"/>
      <c r="J92" s="96" t="s">
        <v>87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88</v>
      </c>
      <c r="J94" s="65">
        <f>J136</f>
        <v>0</v>
      </c>
      <c r="L94" s="31"/>
      <c r="AU94" s="16" t="s">
        <v>89</v>
      </c>
    </row>
    <row r="95" spans="2:47" s="8" customFormat="1" ht="24.95" customHeight="1">
      <c r="B95" s="98"/>
      <c r="D95" s="99" t="s">
        <v>90</v>
      </c>
      <c r="E95" s="100"/>
      <c r="F95" s="100"/>
      <c r="G95" s="100"/>
      <c r="H95" s="100"/>
      <c r="I95" s="100"/>
      <c r="J95" s="101">
        <f>J137</f>
        <v>0</v>
      </c>
      <c r="L95" s="98"/>
    </row>
    <row r="96" spans="2:47" s="9" customFormat="1" ht="19.899999999999999" customHeight="1">
      <c r="B96" s="102"/>
      <c r="D96" s="103" t="s">
        <v>91</v>
      </c>
      <c r="E96" s="104"/>
      <c r="F96" s="104"/>
      <c r="G96" s="104"/>
      <c r="H96" s="104"/>
      <c r="I96" s="104"/>
      <c r="J96" s="105">
        <f>J138</f>
        <v>0</v>
      </c>
      <c r="L96" s="102"/>
    </row>
    <row r="97" spans="2:12" s="9" customFormat="1" ht="19.899999999999999" customHeight="1">
      <c r="B97" s="102"/>
      <c r="D97" s="103" t="s">
        <v>92</v>
      </c>
      <c r="E97" s="104"/>
      <c r="F97" s="104"/>
      <c r="G97" s="104"/>
      <c r="H97" s="104"/>
      <c r="I97" s="104"/>
      <c r="J97" s="105">
        <f>J160</f>
        <v>0</v>
      </c>
      <c r="L97" s="102"/>
    </row>
    <row r="98" spans="2:12" s="9" customFormat="1" ht="19.899999999999999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J198</f>
        <v>0</v>
      </c>
      <c r="L98" s="102"/>
    </row>
    <row r="99" spans="2:12" s="9" customFormat="1" ht="19.899999999999999" customHeight="1">
      <c r="B99" s="102"/>
      <c r="D99" s="103" t="s">
        <v>94</v>
      </c>
      <c r="E99" s="104"/>
      <c r="F99" s="104"/>
      <c r="G99" s="104"/>
      <c r="H99" s="104"/>
      <c r="I99" s="104"/>
      <c r="J99" s="105">
        <f>J248</f>
        <v>0</v>
      </c>
      <c r="L99" s="102"/>
    </row>
    <row r="100" spans="2:12" s="9" customFormat="1" ht="19.899999999999999" customHeight="1">
      <c r="B100" s="102"/>
      <c r="D100" s="103" t="s">
        <v>95</v>
      </c>
      <c r="E100" s="104"/>
      <c r="F100" s="104"/>
      <c r="G100" s="104"/>
      <c r="H100" s="104"/>
      <c r="I100" s="104"/>
      <c r="J100" s="105">
        <f>J254</f>
        <v>0</v>
      </c>
      <c r="L100" s="102"/>
    </row>
    <row r="101" spans="2:12" s="8" customFormat="1" ht="24.95" customHeight="1">
      <c r="B101" s="98"/>
      <c r="D101" s="99" t="s">
        <v>96</v>
      </c>
      <c r="E101" s="100"/>
      <c r="F101" s="100"/>
      <c r="G101" s="100"/>
      <c r="H101" s="100"/>
      <c r="I101" s="100"/>
      <c r="J101" s="101">
        <f>J256</f>
        <v>0</v>
      </c>
      <c r="L101" s="98"/>
    </row>
    <row r="102" spans="2:12" s="9" customFormat="1" ht="19.899999999999999" customHeight="1">
      <c r="B102" s="102"/>
      <c r="D102" s="103" t="s">
        <v>97</v>
      </c>
      <c r="E102" s="104"/>
      <c r="F102" s="104"/>
      <c r="G102" s="104"/>
      <c r="H102" s="104"/>
      <c r="I102" s="104"/>
      <c r="J102" s="105">
        <f>J257</f>
        <v>0</v>
      </c>
      <c r="L102" s="102"/>
    </row>
    <row r="103" spans="2:12" s="9" customFormat="1" ht="19.899999999999999" customHeight="1">
      <c r="B103" s="102"/>
      <c r="D103" s="103" t="s">
        <v>98</v>
      </c>
      <c r="E103" s="104"/>
      <c r="F103" s="104"/>
      <c r="G103" s="104"/>
      <c r="H103" s="104"/>
      <c r="I103" s="104"/>
      <c r="J103" s="105">
        <f>J282</f>
        <v>0</v>
      </c>
      <c r="L103" s="102"/>
    </row>
    <row r="104" spans="2:12" s="9" customFormat="1" ht="19.899999999999999" customHeight="1">
      <c r="B104" s="102"/>
      <c r="D104" s="103" t="s">
        <v>99</v>
      </c>
      <c r="E104" s="104"/>
      <c r="F104" s="104"/>
      <c r="G104" s="104"/>
      <c r="H104" s="104"/>
      <c r="I104" s="104"/>
      <c r="J104" s="105">
        <f>J301</f>
        <v>0</v>
      </c>
      <c r="L104" s="102"/>
    </row>
    <row r="105" spans="2:12" s="9" customFormat="1" ht="19.899999999999999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J345</f>
        <v>0</v>
      </c>
      <c r="L105" s="102"/>
    </row>
    <row r="106" spans="2:12" s="9" customFormat="1" ht="19.899999999999999" customHeight="1">
      <c r="B106" s="102"/>
      <c r="D106" s="103" t="s">
        <v>101</v>
      </c>
      <c r="E106" s="104"/>
      <c r="F106" s="104"/>
      <c r="G106" s="104"/>
      <c r="H106" s="104"/>
      <c r="I106" s="104"/>
      <c r="J106" s="105">
        <f>J353</f>
        <v>0</v>
      </c>
      <c r="L106" s="102"/>
    </row>
    <row r="107" spans="2:12" s="9" customFormat="1" ht="19.899999999999999" customHeight="1">
      <c r="B107" s="102"/>
      <c r="D107" s="103" t="s">
        <v>102</v>
      </c>
      <c r="E107" s="104"/>
      <c r="F107" s="104"/>
      <c r="G107" s="104"/>
      <c r="H107" s="104"/>
      <c r="I107" s="104"/>
      <c r="J107" s="105">
        <f>J364</f>
        <v>0</v>
      </c>
      <c r="L107" s="102"/>
    </row>
    <row r="108" spans="2:12" s="9" customFormat="1" ht="19.899999999999999" customHeight="1">
      <c r="B108" s="102"/>
      <c r="D108" s="103" t="s">
        <v>103</v>
      </c>
      <c r="E108" s="104"/>
      <c r="F108" s="104"/>
      <c r="G108" s="104"/>
      <c r="H108" s="104"/>
      <c r="I108" s="104"/>
      <c r="J108" s="105">
        <f>J378</f>
        <v>0</v>
      </c>
      <c r="L108" s="102"/>
    </row>
    <row r="109" spans="2:12" s="9" customFormat="1" ht="19.899999999999999" customHeight="1">
      <c r="B109" s="102"/>
      <c r="D109" s="103" t="s">
        <v>104</v>
      </c>
      <c r="E109" s="104"/>
      <c r="F109" s="104"/>
      <c r="G109" s="104"/>
      <c r="H109" s="104"/>
      <c r="I109" s="104"/>
      <c r="J109" s="105">
        <f>J402</f>
        <v>0</v>
      </c>
      <c r="L109" s="102"/>
    </row>
    <row r="110" spans="2:12" s="9" customFormat="1" ht="19.899999999999999" customHeight="1">
      <c r="B110" s="102"/>
      <c r="D110" s="103" t="s">
        <v>105</v>
      </c>
      <c r="E110" s="104"/>
      <c r="F110" s="104"/>
      <c r="G110" s="104"/>
      <c r="H110" s="104"/>
      <c r="I110" s="104"/>
      <c r="J110" s="105">
        <f>J442</f>
        <v>0</v>
      </c>
      <c r="L110" s="102"/>
    </row>
    <row r="111" spans="2:12" s="9" customFormat="1" ht="19.899999999999999" customHeight="1">
      <c r="B111" s="102"/>
      <c r="D111" s="103" t="s">
        <v>106</v>
      </c>
      <c r="E111" s="104"/>
      <c r="F111" s="104"/>
      <c r="G111" s="104"/>
      <c r="H111" s="104"/>
      <c r="I111" s="104"/>
      <c r="J111" s="105">
        <f>J462</f>
        <v>0</v>
      </c>
      <c r="L111" s="102"/>
    </row>
    <row r="112" spans="2:12" s="9" customFormat="1" ht="19.899999999999999" customHeight="1">
      <c r="B112" s="102"/>
      <c r="D112" s="103" t="s">
        <v>107</v>
      </c>
      <c r="E112" s="104"/>
      <c r="F112" s="104"/>
      <c r="G112" s="104"/>
      <c r="H112" s="104"/>
      <c r="I112" s="104"/>
      <c r="J112" s="105">
        <f>J466</f>
        <v>0</v>
      </c>
      <c r="L112" s="102"/>
    </row>
    <row r="113" spans="2:12" s="9" customFormat="1" ht="19.899999999999999" customHeight="1">
      <c r="B113" s="102"/>
      <c r="D113" s="103" t="s">
        <v>108</v>
      </c>
      <c r="E113" s="104"/>
      <c r="F113" s="104"/>
      <c r="G113" s="104"/>
      <c r="H113" s="104"/>
      <c r="I113" s="104"/>
      <c r="J113" s="105">
        <f>J498</f>
        <v>0</v>
      </c>
      <c r="L113" s="102"/>
    </row>
    <row r="114" spans="2:12" s="9" customFormat="1" ht="19.899999999999999" customHeight="1">
      <c r="B114" s="102"/>
      <c r="D114" s="103" t="s">
        <v>109</v>
      </c>
      <c r="E114" s="104"/>
      <c r="F114" s="104"/>
      <c r="G114" s="104"/>
      <c r="H114" s="104"/>
      <c r="I114" s="104"/>
      <c r="J114" s="105">
        <f>J542</f>
        <v>0</v>
      </c>
      <c r="L114" s="102"/>
    </row>
    <row r="115" spans="2:12" s="9" customFormat="1" ht="19.899999999999999" customHeight="1">
      <c r="B115" s="102"/>
      <c r="D115" s="103" t="s">
        <v>110</v>
      </c>
      <c r="E115" s="104"/>
      <c r="F115" s="104"/>
      <c r="G115" s="104"/>
      <c r="H115" s="104"/>
      <c r="I115" s="104"/>
      <c r="J115" s="105">
        <f>J552</f>
        <v>0</v>
      </c>
      <c r="L115" s="102"/>
    </row>
    <row r="116" spans="2:12" s="8" customFormat="1" ht="24.95" customHeight="1">
      <c r="B116" s="98"/>
      <c r="D116" s="99" t="s">
        <v>111</v>
      </c>
      <c r="E116" s="100"/>
      <c r="F116" s="100"/>
      <c r="G116" s="100"/>
      <c r="H116" s="100"/>
      <c r="I116" s="100"/>
      <c r="J116" s="101">
        <f>J572</f>
        <v>0</v>
      </c>
      <c r="L116" s="98"/>
    </row>
    <row r="117" spans="2:12" s="8" customFormat="1" ht="24.95" customHeight="1">
      <c r="B117" s="98"/>
      <c r="D117" s="99" t="s">
        <v>112</v>
      </c>
      <c r="E117" s="100"/>
      <c r="F117" s="100"/>
      <c r="G117" s="100"/>
      <c r="H117" s="100"/>
      <c r="I117" s="100"/>
      <c r="J117" s="101">
        <f>J577</f>
        <v>0</v>
      </c>
      <c r="L117" s="98"/>
    </row>
    <row r="118" spans="2:12" s="9" customFormat="1" ht="19.899999999999999" customHeight="1">
      <c r="B118" s="102"/>
      <c r="D118" s="103" t="s">
        <v>113</v>
      </c>
      <c r="E118" s="104"/>
      <c r="F118" s="104"/>
      <c r="G118" s="104"/>
      <c r="H118" s="104"/>
      <c r="I118" s="104"/>
      <c r="J118" s="105">
        <f>J578</f>
        <v>0</v>
      </c>
      <c r="L118" s="102"/>
    </row>
    <row r="119" spans="2:12" s="1" customFormat="1" ht="21.75" customHeight="1">
      <c r="B119" s="31"/>
      <c r="L119" s="31"/>
    </row>
    <row r="120" spans="2:12" s="1" customFormat="1" ht="6.95" customHeight="1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31"/>
    </row>
    <row r="124" spans="2:12" s="1" customFormat="1" ht="6.95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1"/>
    </row>
    <row r="125" spans="2:12" s="1" customFormat="1" ht="24.95" customHeight="1">
      <c r="B125" s="31"/>
      <c r="C125" s="20" t="s">
        <v>114</v>
      </c>
      <c r="L125" s="31"/>
    </row>
    <row r="126" spans="2:12" s="1" customFormat="1" ht="6.95" customHeight="1">
      <c r="B126" s="31"/>
      <c r="L126" s="31"/>
    </row>
    <row r="127" spans="2:12" s="1" customFormat="1" ht="12" customHeight="1">
      <c r="B127" s="31"/>
      <c r="C127" s="26" t="s">
        <v>16</v>
      </c>
      <c r="L127" s="31"/>
    </row>
    <row r="128" spans="2:12" s="1" customFormat="1" ht="30" customHeight="1">
      <c r="B128" s="31"/>
      <c r="E128" s="195" t="str">
        <f>E7</f>
        <v>Rekonstrukce všech centrálních koupelen v bytové části domova</v>
      </c>
      <c r="F128" s="214"/>
      <c r="G128" s="214"/>
      <c r="H128" s="214"/>
      <c r="L128" s="31"/>
    </row>
    <row r="129" spans="2:65" s="1" customFormat="1" ht="6.95" customHeight="1">
      <c r="B129" s="31"/>
      <c r="L129" s="31"/>
    </row>
    <row r="130" spans="2:65" s="1" customFormat="1" ht="12" customHeight="1">
      <c r="B130" s="31"/>
      <c r="C130" s="26" t="s">
        <v>20</v>
      </c>
      <c r="F130" s="24" t="str">
        <f>F10</f>
        <v>Cheb</v>
      </c>
      <c r="I130" s="26" t="s">
        <v>22</v>
      </c>
      <c r="J130" s="51" t="str">
        <f>IF(J10="","",J10)</f>
        <v>19. 10. 2025</v>
      </c>
      <c r="L130" s="31"/>
    </row>
    <row r="131" spans="2:65" s="1" customFormat="1" ht="6.95" customHeight="1">
      <c r="B131" s="31"/>
      <c r="L131" s="31"/>
    </row>
    <row r="132" spans="2:65" s="1" customFormat="1" ht="15.2" customHeight="1">
      <c r="B132" s="31"/>
      <c r="C132" s="26" t="s">
        <v>24</v>
      </c>
      <c r="F132" s="24" t="str">
        <f>E13</f>
        <v>Domov pro seniory Spáleniště</v>
      </c>
      <c r="I132" s="26" t="s">
        <v>30</v>
      </c>
      <c r="J132" s="29" t="str">
        <f>E19</f>
        <v>ing.Pavel Kodýtek</v>
      </c>
      <c r="L132" s="31"/>
    </row>
    <row r="133" spans="2:65" s="1" customFormat="1" ht="15.2" customHeight="1">
      <c r="B133" s="31"/>
      <c r="C133" s="26" t="s">
        <v>28</v>
      </c>
      <c r="F133" s="24" t="str">
        <f>IF(E16="","",E16)</f>
        <v>Vyplň údaj</v>
      </c>
      <c r="I133" s="26" t="s">
        <v>33</v>
      </c>
      <c r="J133" s="29" t="str">
        <f>E22</f>
        <v>Sadílek Ladislav</v>
      </c>
      <c r="L133" s="31"/>
    </row>
    <row r="134" spans="2:65" s="1" customFormat="1" ht="10.35" customHeight="1">
      <c r="B134" s="31"/>
      <c r="L134" s="31"/>
    </row>
    <row r="135" spans="2:65" s="10" customFormat="1" ht="29.25" customHeight="1">
      <c r="B135" s="106"/>
      <c r="C135" s="107" t="s">
        <v>115</v>
      </c>
      <c r="D135" s="108" t="s">
        <v>62</v>
      </c>
      <c r="E135" s="108" t="s">
        <v>58</v>
      </c>
      <c r="F135" s="108" t="s">
        <v>59</v>
      </c>
      <c r="G135" s="108" t="s">
        <v>116</v>
      </c>
      <c r="H135" s="108" t="s">
        <v>117</v>
      </c>
      <c r="I135" s="108" t="s">
        <v>118</v>
      </c>
      <c r="J135" s="108" t="s">
        <v>87</v>
      </c>
      <c r="K135" s="109" t="s">
        <v>119</v>
      </c>
      <c r="L135" s="106"/>
      <c r="M135" s="58" t="s">
        <v>1</v>
      </c>
      <c r="N135" s="59" t="s">
        <v>41</v>
      </c>
      <c r="O135" s="59" t="s">
        <v>120</v>
      </c>
      <c r="P135" s="59" t="s">
        <v>121</v>
      </c>
      <c r="Q135" s="59" t="s">
        <v>122</v>
      </c>
      <c r="R135" s="59" t="s">
        <v>123</v>
      </c>
      <c r="S135" s="59" t="s">
        <v>124</v>
      </c>
      <c r="T135" s="60" t="s">
        <v>125</v>
      </c>
    </row>
    <row r="136" spans="2:65" s="1" customFormat="1" ht="22.9" customHeight="1">
      <c r="B136" s="31"/>
      <c r="C136" s="63" t="s">
        <v>126</v>
      </c>
      <c r="J136" s="110">
        <f>BK136</f>
        <v>0</v>
      </c>
      <c r="L136" s="31"/>
      <c r="M136" s="61"/>
      <c r="N136" s="52"/>
      <c r="O136" s="52"/>
      <c r="P136" s="111">
        <f>P137+P256+P572+P577</f>
        <v>0</v>
      </c>
      <c r="Q136" s="52"/>
      <c r="R136" s="111">
        <f>R137+R256+R572+R577</f>
        <v>37.494843849999995</v>
      </c>
      <c r="S136" s="52"/>
      <c r="T136" s="112">
        <f>T137+T256+T572+T577</f>
        <v>43.123086700000002</v>
      </c>
      <c r="AT136" s="16" t="s">
        <v>76</v>
      </c>
      <c r="AU136" s="16" t="s">
        <v>89</v>
      </c>
      <c r="BK136" s="113">
        <f>BK137+BK256+BK572+BK577</f>
        <v>0</v>
      </c>
    </row>
    <row r="137" spans="2:65" s="11" customFormat="1" ht="25.9" customHeight="1">
      <c r="B137" s="114"/>
      <c r="D137" s="115" t="s">
        <v>76</v>
      </c>
      <c r="E137" s="116" t="s">
        <v>127</v>
      </c>
      <c r="F137" s="116" t="s">
        <v>128</v>
      </c>
      <c r="I137" s="117"/>
      <c r="J137" s="118">
        <f>BK137</f>
        <v>0</v>
      </c>
      <c r="L137" s="114"/>
      <c r="M137" s="119"/>
      <c r="P137" s="120">
        <f>P138+P160+P198+P248+P254</f>
        <v>0</v>
      </c>
      <c r="R137" s="120">
        <f>R138+R160+R198+R248+R254</f>
        <v>25.120154239999998</v>
      </c>
      <c r="T137" s="121">
        <f>T138+T160+T198+T248+T254</f>
        <v>33.902307</v>
      </c>
      <c r="AR137" s="115" t="s">
        <v>82</v>
      </c>
      <c r="AT137" s="122" t="s">
        <v>76</v>
      </c>
      <c r="AU137" s="122" t="s">
        <v>77</v>
      </c>
      <c r="AY137" s="115" t="s">
        <v>129</v>
      </c>
      <c r="BK137" s="123">
        <f>BK138+BK160+BK198+BK248+BK254</f>
        <v>0</v>
      </c>
    </row>
    <row r="138" spans="2:65" s="11" customFormat="1" ht="22.9" customHeight="1">
      <c r="B138" s="114"/>
      <c r="D138" s="115" t="s">
        <v>76</v>
      </c>
      <c r="E138" s="124" t="s">
        <v>130</v>
      </c>
      <c r="F138" s="124" t="s">
        <v>131</v>
      </c>
      <c r="I138" s="117"/>
      <c r="J138" s="125">
        <f>BK138</f>
        <v>0</v>
      </c>
      <c r="L138" s="114"/>
      <c r="M138" s="119"/>
      <c r="P138" s="120">
        <f>SUM(P139:P159)</f>
        <v>0</v>
      </c>
      <c r="R138" s="120">
        <f>SUM(R139:R159)</f>
        <v>4.21876724</v>
      </c>
      <c r="T138" s="121">
        <f>SUM(T139:T159)</f>
        <v>0</v>
      </c>
      <c r="AR138" s="115" t="s">
        <v>82</v>
      </c>
      <c r="AT138" s="122" t="s">
        <v>76</v>
      </c>
      <c r="AU138" s="122" t="s">
        <v>82</v>
      </c>
      <c r="AY138" s="115" t="s">
        <v>129</v>
      </c>
      <c r="BK138" s="123">
        <f>SUM(BK139:BK159)</f>
        <v>0</v>
      </c>
    </row>
    <row r="139" spans="2:65" s="1" customFormat="1" ht="24.2" customHeight="1">
      <c r="B139" s="31"/>
      <c r="C139" s="126" t="s">
        <v>82</v>
      </c>
      <c r="D139" s="126" t="s">
        <v>132</v>
      </c>
      <c r="E139" s="127" t="s">
        <v>133</v>
      </c>
      <c r="F139" s="128" t="s">
        <v>134</v>
      </c>
      <c r="G139" s="129" t="s">
        <v>135</v>
      </c>
      <c r="H139" s="130">
        <v>30.783000000000001</v>
      </c>
      <c r="I139" s="131"/>
      <c r="J139" s="132">
        <f>ROUND(I139*H139,2)</f>
        <v>0</v>
      </c>
      <c r="K139" s="128" t="s">
        <v>136</v>
      </c>
      <c r="L139" s="31"/>
      <c r="M139" s="133" t="s">
        <v>1</v>
      </c>
      <c r="N139" s="134" t="s">
        <v>43</v>
      </c>
      <c r="P139" s="135">
        <f>O139*H139</f>
        <v>0</v>
      </c>
      <c r="Q139" s="135">
        <v>5.2499999999999998E-2</v>
      </c>
      <c r="R139" s="135">
        <f>Q139*H139</f>
        <v>1.6161075</v>
      </c>
      <c r="S139" s="135">
        <v>0</v>
      </c>
      <c r="T139" s="136">
        <f>S139*H139</f>
        <v>0</v>
      </c>
      <c r="AR139" s="137" t="s">
        <v>137</v>
      </c>
      <c r="AT139" s="137" t="s">
        <v>132</v>
      </c>
      <c r="AU139" s="137" t="s">
        <v>138</v>
      </c>
      <c r="AY139" s="16" t="s">
        <v>129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6" t="s">
        <v>138</v>
      </c>
      <c r="BK139" s="138">
        <f>ROUND(I139*H139,2)</f>
        <v>0</v>
      </c>
      <c r="BL139" s="16" t="s">
        <v>137</v>
      </c>
      <c r="BM139" s="137" t="s">
        <v>139</v>
      </c>
    </row>
    <row r="140" spans="2:65" s="12" customFormat="1" ht="11.25">
      <c r="B140" s="139"/>
      <c r="D140" s="140" t="s">
        <v>140</v>
      </c>
      <c r="E140" s="141" t="s">
        <v>1</v>
      </c>
      <c r="F140" s="142" t="s">
        <v>141</v>
      </c>
      <c r="H140" s="141" t="s">
        <v>1</v>
      </c>
      <c r="I140" s="143"/>
      <c r="L140" s="139"/>
      <c r="M140" s="144"/>
      <c r="T140" s="145"/>
      <c r="AT140" s="141" t="s">
        <v>140</v>
      </c>
      <c r="AU140" s="141" t="s">
        <v>138</v>
      </c>
      <c r="AV140" s="12" t="s">
        <v>82</v>
      </c>
      <c r="AW140" s="12" t="s">
        <v>32</v>
      </c>
      <c r="AX140" s="12" t="s">
        <v>77</v>
      </c>
      <c r="AY140" s="141" t="s">
        <v>129</v>
      </c>
    </row>
    <row r="141" spans="2:65" s="13" customFormat="1" ht="11.25">
      <c r="B141" s="146"/>
      <c r="D141" s="140" t="s">
        <v>140</v>
      </c>
      <c r="E141" s="147" t="s">
        <v>1</v>
      </c>
      <c r="F141" s="148" t="s">
        <v>142</v>
      </c>
      <c r="H141" s="149">
        <v>18.375</v>
      </c>
      <c r="I141" s="150"/>
      <c r="L141" s="146"/>
      <c r="M141" s="151"/>
      <c r="T141" s="152"/>
      <c r="AT141" s="147" t="s">
        <v>140</v>
      </c>
      <c r="AU141" s="147" t="s">
        <v>138</v>
      </c>
      <c r="AV141" s="13" t="s">
        <v>138</v>
      </c>
      <c r="AW141" s="13" t="s">
        <v>32</v>
      </c>
      <c r="AX141" s="13" t="s">
        <v>77</v>
      </c>
      <c r="AY141" s="147" t="s">
        <v>129</v>
      </c>
    </row>
    <row r="142" spans="2:65" s="12" customFormat="1" ht="11.25">
      <c r="B142" s="139"/>
      <c r="D142" s="140" t="s">
        <v>140</v>
      </c>
      <c r="E142" s="141" t="s">
        <v>1</v>
      </c>
      <c r="F142" s="142" t="s">
        <v>143</v>
      </c>
      <c r="H142" s="141" t="s">
        <v>1</v>
      </c>
      <c r="I142" s="143"/>
      <c r="L142" s="139"/>
      <c r="M142" s="144"/>
      <c r="T142" s="145"/>
      <c r="AT142" s="141" t="s">
        <v>140</v>
      </c>
      <c r="AU142" s="141" t="s">
        <v>138</v>
      </c>
      <c r="AV142" s="12" t="s">
        <v>82</v>
      </c>
      <c r="AW142" s="12" t="s">
        <v>32</v>
      </c>
      <c r="AX142" s="12" t="s">
        <v>77</v>
      </c>
      <c r="AY142" s="141" t="s">
        <v>129</v>
      </c>
    </row>
    <row r="143" spans="2:65" s="13" customFormat="1" ht="11.25">
      <c r="B143" s="146"/>
      <c r="D143" s="140" t="s">
        <v>140</v>
      </c>
      <c r="E143" s="147" t="s">
        <v>1</v>
      </c>
      <c r="F143" s="148" t="s">
        <v>144</v>
      </c>
      <c r="H143" s="149">
        <v>12.407999999999999</v>
      </c>
      <c r="I143" s="150"/>
      <c r="L143" s="146"/>
      <c r="M143" s="151"/>
      <c r="T143" s="152"/>
      <c r="AT143" s="147" t="s">
        <v>140</v>
      </c>
      <c r="AU143" s="147" t="s">
        <v>138</v>
      </c>
      <c r="AV143" s="13" t="s">
        <v>138</v>
      </c>
      <c r="AW143" s="13" t="s">
        <v>32</v>
      </c>
      <c r="AX143" s="13" t="s">
        <v>77</v>
      </c>
      <c r="AY143" s="147" t="s">
        <v>129</v>
      </c>
    </row>
    <row r="144" spans="2:65" s="14" customFormat="1" ht="11.25">
      <c r="B144" s="153"/>
      <c r="D144" s="140" t="s">
        <v>140</v>
      </c>
      <c r="E144" s="154" t="s">
        <v>1</v>
      </c>
      <c r="F144" s="155" t="s">
        <v>145</v>
      </c>
      <c r="H144" s="156">
        <v>30.783000000000001</v>
      </c>
      <c r="I144" s="157"/>
      <c r="L144" s="153"/>
      <c r="M144" s="158"/>
      <c r="T144" s="159"/>
      <c r="AT144" s="154" t="s">
        <v>140</v>
      </c>
      <c r="AU144" s="154" t="s">
        <v>138</v>
      </c>
      <c r="AV144" s="14" t="s">
        <v>137</v>
      </c>
      <c r="AW144" s="14" t="s">
        <v>32</v>
      </c>
      <c r="AX144" s="14" t="s">
        <v>82</v>
      </c>
      <c r="AY144" s="154" t="s">
        <v>129</v>
      </c>
    </row>
    <row r="145" spans="2:65" s="1" customFormat="1" ht="24.2" customHeight="1">
      <c r="B145" s="31"/>
      <c r="C145" s="126" t="s">
        <v>138</v>
      </c>
      <c r="D145" s="126" t="s">
        <v>132</v>
      </c>
      <c r="E145" s="127" t="s">
        <v>146</v>
      </c>
      <c r="F145" s="128" t="s">
        <v>147</v>
      </c>
      <c r="G145" s="129" t="s">
        <v>135</v>
      </c>
      <c r="H145" s="130">
        <v>8.0960000000000001</v>
      </c>
      <c r="I145" s="131"/>
      <c r="J145" s="132">
        <f>ROUND(I145*H145,2)</f>
        <v>0</v>
      </c>
      <c r="K145" s="128" t="s">
        <v>136</v>
      </c>
      <c r="L145" s="31"/>
      <c r="M145" s="133" t="s">
        <v>1</v>
      </c>
      <c r="N145" s="134" t="s">
        <v>43</v>
      </c>
      <c r="P145" s="135">
        <f>O145*H145</f>
        <v>0</v>
      </c>
      <c r="Q145" s="135">
        <v>7.9210000000000003E-2</v>
      </c>
      <c r="R145" s="135">
        <f>Q145*H145</f>
        <v>0.64128415999999999</v>
      </c>
      <c r="S145" s="135">
        <v>0</v>
      </c>
      <c r="T145" s="136">
        <f>S145*H145</f>
        <v>0</v>
      </c>
      <c r="AR145" s="137" t="s">
        <v>137</v>
      </c>
      <c r="AT145" s="137" t="s">
        <v>132</v>
      </c>
      <c r="AU145" s="137" t="s">
        <v>138</v>
      </c>
      <c r="AY145" s="16" t="s">
        <v>129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6" t="s">
        <v>138</v>
      </c>
      <c r="BK145" s="138">
        <f>ROUND(I145*H145,2)</f>
        <v>0</v>
      </c>
      <c r="BL145" s="16" t="s">
        <v>137</v>
      </c>
      <c r="BM145" s="137" t="s">
        <v>148</v>
      </c>
    </row>
    <row r="146" spans="2:65" s="12" customFormat="1" ht="11.25">
      <c r="B146" s="139"/>
      <c r="D146" s="140" t="s">
        <v>140</v>
      </c>
      <c r="E146" s="141" t="s">
        <v>1</v>
      </c>
      <c r="F146" s="142" t="s">
        <v>149</v>
      </c>
      <c r="H146" s="141" t="s">
        <v>1</v>
      </c>
      <c r="I146" s="143"/>
      <c r="L146" s="139"/>
      <c r="M146" s="144"/>
      <c r="T146" s="145"/>
      <c r="AT146" s="141" t="s">
        <v>140</v>
      </c>
      <c r="AU146" s="141" t="s">
        <v>138</v>
      </c>
      <c r="AV146" s="12" t="s">
        <v>82</v>
      </c>
      <c r="AW146" s="12" t="s">
        <v>32</v>
      </c>
      <c r="AX146" s="12" t="s">
        <v>77</v>
      </c>
      <c r="AY146" s="141" t="s">
        <v>129</v>
      </c>
    </row>
    <row r="147" spans="2:65" s="13" customFormat="1" ht="11.25">
      <c r="B147" s="146"/>
      <c r="D147" s="140" t="s">
        <v>140</v>
      </c>
      <c r="E147" s="147" t="s">
        <v>1</v>
      </c>
      <c r="F147" s="148" t="s">
        <v>150</v>
      </c>
      <c r="H147" s="149">
        <v>8.0960000000000001</v>
      </c>
      <c r="I147" s="150"/>
      <c r="L147" s="146"/>
      <c r="M147" s="151"/>
      <c r="T147" s="152"/>
      <c r="AT147" s="147" t="s">
        <v>140</v>
      </c>
      <c r="AU147" s="147" t="s">
        <v>138</v>
      </c>
      <c r="AV147" s="13" t="s">
        <v>138</v>
      </c>
      <c r="AW147" s="13" t="s">
        <v>32</v>
      </c>
      <c r="AX147" s="13" t="s">
        <v>82</v>
      </c>
      <c r="AY147" s="147" t="s">
        <v>129</v>
      </c>
    </row>
    <row r="148" spans="2:65" s="1" customFormat="1" ht="24.2" customHeight="1">
      <c r="B148" s="31"/>
      <c r="C148" s="126" t="s">
        <v>130</v>
      </c>
      <c r="D148" s="126" t="s">
        <v>132</v>
      </c>
      <c r="E148" s="127" t="s">
        <v>151</v>
      </c>
      <c r="F148" s="128" t="s">
        <v>152</v>
      </c>
      <c r="G148" s="129" t="s">
        <v>153</v>
      </c>
      <c r="H148" s="130">
        <v>12.25</v>
      </c>
      <c r="I148" s="131"/>
      <c r="J148" s="132">
        <f>ROUND(I148*H148,2)</f>
        <v>0</v>
      </c>
      <c r="K148" s="128" t="s">
        <v>136</v>
      </c>
      <c r="L148" s="31"/>
      <c r="M148" s="133" t="s">
        <v>1</v>
      </c>
      <c r="N148" s="134" t="s">
        <v>43</v>
      </c>
      <c r="P148" s="135">
        <f>O148*H148</f>
        <v>0</v>
      </c>
      <c r="Q148" s="135">
        <v>8.0000000000000007E-5</v>
      </c>
      <c r="R148" s="135">
        <f>Q148*H148</f>
        <v>9.8000000000000019E-4</v>
      </c>
      <c r="S148" s="135">
        <v>0</v>
      </c>
      <c r="T148" s="136">
        <f>S148*H148</f>
        <v>0</v>
      </c>
      <c r="AR148" s="137" t="s">
        <v>137</v>
      </c>
      <c r="AT148" s="137" t="s">
        <v>132</v>
      </c>
      <c r="AU148" s="137" t="s">
        <v>138</v>
      </c>
      <c r="AY148" s="16" t="s">
        <v>129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6" t="s">
        <v>138</v>
      </c>
      <c r="BK148" s="138">
        <f>ROUND(I148*H148,2)</f>
        <v>0</v>
      </c>
      <c r="BL148" s="16" t="s">
        <v>137</v>
      </c>
      <c r="BM148" s="137" t="s">
        <v>154</v>
      </c>
    </row>
    <row r="149" spans="2:65" s="12" customFormat="1" ht="11.25">
      <c r="B149" s="139"/>
      <c r="D149" s="140" t="s">
        <v>140</v>
      </c>
      <c r="E149" s="141" t="s">
        <v>1</v>
      </c>
      <c r="F149" s="142" t="s">
        <v>155</v>
      </c>
      <c r="H149" s="141" t="s">
        <v>1</v>
      </c>
      <c r="I149" s="143"/>
      <c r="L149" s="139"/>
      <c r="M149" s="144"/>
      <c r="T149" s="145"/>
      <c r="AT149" s="141" t="s">
        <v>140</v>
      </c>
      <c r="AU149" s="141" t="s">
        <v>138</v>
      </c>
      <c r="AV149" s="12" t="s">
        <v>82</v>
      </c>
      <c r="AW149" s="12" t="s">
        <v>32</v>
      </c>
      <c r="AX149" s="12" t="s">
        <v>77</v>
      </c>
      <c r="AY149" s="141" t="s">
        <v>129</v>
      </c>
    </row>
    <row r="150" spans="2:65" s="13" customFormat="1" ht="11.25">
      <c r="B150" s="146"/>
      <c r="D150" s="140" t="s">
        <v>140</v>
      </c>
      <c r="E150" s="147" t="s">
        <v>1</v>
      </c>
      <c r="F150" s="148" t="s">
        <v>156</v>
      </c>
      <c r="H150" s="149">
        <v>12.25</v>
      </c>
      <c r="I150" s="150"/>
      <c r="L150" s="146"/>
      <c r="M150" s="151"/>
      <c r="T150" s="152"/>
      <c r="AT150" s="147" t="s">
        <v>140</v>
      </c>
      <c r="AU150" s="147" t="s">
        <v>138</v>
      </c>
      <c r="AV150" s="13" t="s">
        <v>138</v>
      </c>
      <c r="AW150" s="13" t="s">
        <v>32</v>
      </c>
      <c r="AX150" s="13" t="s">
        <v>82</v>
      </c>
      <c r="AY150" s="147" t="s">
        <v>129</v>
      </c>
    </row>
    <row r="151" spans="2:65" s="1" customFormat="1" ht="24.2" customHeight="1">
      <c r="B151" s="31"/>
      <c r="C151" s="126" t="s">
        <v>137</v>
      </c>
      <c r="D151" s="126" t="s">
        <v>132</v>
      </c>
      <c r="E151" s="127" t="s">
        <v>157</v>
      </c>
      <c r="F151" s="128" t="s">
        <v>158</v>
      </c>
      <c r="G151" s="129" t="s">
        <v>153</v>
      </c>
      <c r="H151" s="130">
        <v>3.2</v>
      </c>
      <c r="I151" s="131"/>
      <c r="J151" s="132">
        <f>ROUND(I151*H151,2)</f>
        <v>0</v>
      </c>
      <c r="K151" s="128" t="s">
        <v>136</v>
      </c>
      <c r="L151" s="31"/>
      <c r="M151" s="133" t="s">
        <v>1</v>
      </c>
      <c r="N151" s="134" t="s">
        <v>43</v>
      </c>
      <c r="P151" s="135">
        <f>O151*H151</f>
        <v>0</v>
      </c>
      <c r="Q151" s="135">
        <v>1.2E-4</v>
      </c>
      <c r="R151" s="135">
        <f>Q151*H151</f>
        <v>3.8400000000000001E-4</v>
      </c>
      <c r="S151" s="135">
        <v>0</v>
      </c>
      <c r="T151" s="136">
        <f>S151*H151</f>
        <v>0</v>
      </c>
      <c r="AR151" s="137" t="s">
        <v>137</v>
      </c>
      <c r="AT151" s="137" t="s">
        <v>132</v>
      </c>
      <c r="AU151" s="137" t="s">
        <v>138</v>
      </c>
      <c r="AY151" s="16" t="s">
        <v>129</v>
      </c>
      <c r="BE151" s="138">
        <f>IF(N151="základní",J151,0)</f>
        <v>0</v>
      </c>
      <c r="BF151" s="138">
        <f>IF(N151="snížená",J151,0)</f>
        <v>0</v>
      </c>
      <c r="BG151" s="138">
        <f>IF(N151="zákl. přenesená",J151,0)</f>
        <v>0</v>
      </c>
      <c r="BH151" s="138">
        <f>IF(N151="sníž. přenesená",J151,0)</f>
        <v>0</v>
      </c>
      <c r="BI151" s="138">
        <f>IF(N151="nulová",J151,0)</f>
        <v>0</v>
      </c>
      <c r="BJ151" s="16" t="s">
        <v>138</v>
      </c>
      <c r="BK151" s="138">
        <f>ROUND(I151*H151,2)</f>
        <v>0</v>
      </c>
      <c r="BL151" s="16" t="s">
        <v>137</v>
      </c>
      <c r="BM151" s="137" t="s">
        <v>159</v>
      </c>
    </row>
    <row r="152" spans="2:65" s="12" customFormat="1" ht="11.25">
      <c r="B152" s="139"/>
      <c r="D152" s="140" t="s">
        <v>140</v>
      </c>
      <c r="E152" s="141" t="s">
        <v>1</v>
      </c>
      <c r="F152" s="142" t="s">
        <v>149</v>
      </c>
      <c r="H152" s="141" t="s">
        <v>1</v>
      </c>
      <c r="I152" s="143"/>
      <c r="L152" s="139"/>
      <c r="M152" s="144"/>
      <c r="T152" s="145"/>
      <c r="AT152" s="141" t="s">
        <v>140</v>
      </c>
      <c r="AU152" s="141" t="s">
        <v>138</v>
      </c>
      <c r="AV152" s="12" t="s">
        <v>82</v>
      </c>
      <c r="AW152" s="12" t="s">
        <v>32</v>
      </c>
      <c r="AX152" s="12" t="s">
        <v>77</v>
      </c>
      <c r="AY152" s="141" t="s">
        <v>129</v>
      </c>
    </row>
    <row r="153" spans="2:65" s="13" customFormat="1" ht="11.25">
      <c r="B153" s="146"/>
      <c r="D153" s="140" t="s">
        <v>140</v>
      </c>
      <c r="E153" s="147" t="s">
        <v>1</v>
      </c>
      <c r="F153" s="148" t="s">
        <v>160</v>
      </c>
      <c r="H153" s="149">
        <v>3.2</v>
      </c>
      <c r="I153" s="150"/>
      <c r="L153" s="146"/>
      <c r="M153" s="151"/>
      <c r="T153" s="152"/>
      <c r="AT153" s="147" t="s">
        <v>140</v>
      </c>
      <c r="AU153" s="147" t="s">
        <v>138</v>
      </c>
      <c r="AV153" s="13" t="s">
        <v>138</v>
      </c>
      <c r="AW153" s="13" t="s">
        <v>32</v>
      </c>
      <c r="AX153" s="13" t="s">
        <v>82</v>
      </c>
      <c r="AY153" s="147" t="s">
        <v>129</v>
      </c>
    </row>
    <row r="154" spans="2:65" s="1" customFormat="1" ht="24.2" customHeight="1">
      <c r="B154" s="31"/>
      <c r="C154" s="126" t="s">
        <v>161</v>
      </c>
      <c r="D154" s="126" t="s">
        <v>132</v>
      </c>
      <c r="E154" s="127" t="s">
        <v>162</v>
      </c>
      <c r="F154" s="128" t="s">
        <v>163</v>
      </c>
      <c r="G154" s="129" t="s">
        <v>153</v>
      </c>
      <c r="H154" s="130">
        <v>25.24</v>
      </c>
      <c r="I154" s="131"/>
      <c r="J154" s="132">
        <f>ROUND(I154*H154,2)</f>
        <v>0</v>
      </c>
      <c r="K154" s="128" t="s">
        <v>136</v>
      </c>
      <c r="L154" s="31"/>
      <c r="M154" s="133" t="s">
        <v>1</v>
      </c>
      <c r="N154" s="134" t="s">
        <v>43</v>
      </c>
      <c r="P154" s="135">
        <f>O154*H154</f>
        <v>0</v>
      </c>
      <c r="Q154" s="135">
        <v>2.0000000000000001E-4</v>
      </c>
      <c r="R154" s="135">
        <f>Q154*H154</f>
        <v>5.0479999999999995E-3</v>
      </c>
      <c r="S154" s="135">
        <v>0</v>
      </c>
      <c r="T154" s="136">
        <f>S154*H154</f>
        <v>0</v>
      </c>
      <c r="AR154" s="137" t="s">
        <v>137</v>
      </c>
      <c r="AT154" s="137" t="s">
        <v>132</v>
      </c>
      <c r="AU154" s="137" t="s">
        <v>138</v>
      </c>
      <c r="AY154" s="16" t="s">
        <v>129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6" t="s">
        <v>138</v>
      </c>
      <c r="BK154" s="138">
        <f>ROUND(I154*H154,2)</f>
        <v>0</v>
      </c>
      <c r="BL154" s="16" t="s">
        <v>137</v>
      </c>
      <c r="BM154" s="137" t="s">
        <v>164</v>
      </c>
    </row>
    <row r="155" spans="2:65" s="12" customFormat="1" ht="11.25">
      <c r="B155" s="139"/>
      <c r="D155" s="140" t="s">
        <v>140</v>
      </c>
      <c r="E155" s="141" t="s">
        <v>1</v>
      </c>
      <c r="F155" s="142" t="s">
        <v>155</v>
      </c>
      <c r="H155" s="141" t="s">
        <v>1</v>
      </c>
      <c r="I155" s="143"/>
      <c r="L155" s="139"/>
      <c r="M155" s="144"/>
      <c r="T155" s="145"/>
      <c r="AT155" s="141" t="s">
        <v>140</v>
      </c>
      <c r="AU155" s="141" t="s">
        <v>138</v>
      </c>
      <c r="AV155" s="12" t="s">
        <v>82</v>
      </c>
      <c r="AW155" s="12" t="s">
        <v>32</v>
      </c>
      <c r="AX155" s="12" t="s">
        <v>77</v>
      </c>
      <c r="AY155" s="141" t="s">
        <v>129</v>
      </c>
    </row>
    <row r="156" spans="2:65" s="13" customFormat="1" ht="11.25">
      <c r="B156" s="146"/>
      <c r="D156" s="140" t="s">
        <v>140</v>
      </c>
      <c r="E156" s="147" t="s">
        <v>1</v>
      </c>
      <c r="F156" s="148" t="s">
        <v>165</v>
      </c>
      <c r="H156" s="149">
        <v>25.24</v>
      </c>
      <c r="I156" s="150"/>
      <c r="L156" s="146"/>
      <c r="M156" s="151"/>
      <c r="T156" s="152"/>
      <c r="AT156" s="147" t="s">
        <v>140</v>
      </c>
      <c r="AU156" s="147" t="s">
        <v>138</v>
      </c>
      <c r="AV156" s="13" t="s">
        <v>138</v>
      </c>
      <c r="AW156" s="13" t="s">
        <v>32</v>
      </c>
      <c r="AX156" s="13" t="s">
        <v>82</v>
      </c>
      <c r="AY156" s="147" t="s">
        <v>129</v>
      </c>
    </row>
    <row r="157" spans="2:65" s="1" customFormat="1" ht="16.5" customHeight="1">
      <c r="B157" s="31"/>
      <c r="C157" s="126" t="s">
        <v>166</v>
      </c>
      <c r="D157" s="126" t="s">
        <v>132</v>
      </c>
      <c r="E157" s="127" t="s">
        <v>167</v>
      </c>
      <c r="F157" s="128" t="s">
        <v>168</v>
      </c>
      <c r="G157" s="129" t="s">
        <v>135</v>
      </c>
      <c r="H157" s="130">
        <v>23.437999999999999</v>
      </c>
      <c r="I157" s="131"/>
      <c r="J157" s="132">
        <f>ROUND(I157*H157,2)</f>
        <v>0</v>
      </c>
      <c r="K157" s="128" t="s">
        <v>136</v>
      </c>
      <c r="L157" s="31"/>
      <c r="M157" s="133" t="s">
        <v>1</v>
      </c>
      <c r="N157" s="134" t="s">
        <v>43</v>
      </c>
      <c r="P157" s="135">
        <f>O157*H157</f>
        <v>0</v>
      </c>
      <c r="Q157" s="135">
        <v>8.3409999999999998E-2</v>
      </c>
      <c r="R157" s="135">
        <f>Q157*H157</f>
        <v>1.9549635799999998</v>
      </c>
      <c r="S157" s="135">
        <v>0</v>
      </c>
      <c r="T157" s="136">
        <f>S157*H157</f>
        <v>0</v>
      </c>
      <c r="AR157" s="137" t="s">
        <v>137</v>
      </c>
      <c r="AT157" s="137" t="s">
        <v>132</v>
      </c>
      <c r="AU157" s="137" t="s">
        <v>138</v>
      </c>
      <c r="AY157" s="16" t="s">
        <v>129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6" t="s">
        <v>138</v>
      </c>
      <c r="BK157" s="138">
        <f>ROUND(I157*H157,2)</f>
        <v>0</v>
      </c>
      <c r="BL157" s="16" t="s">
        <v>137</v>
      </c>
      <c r="BM157" s="137" t="s">
        <v>169</v>
      </c>
    </row>
    <row r="158" spans="2:65" s="12" customFormat="1" ht="11.25">
      <c r="B158" s="139"/>
      <c r="D158" s="140" t="s">
        <v>140</v>
      </c>
      <c r="E158" s="141" t="s">
        <v>1</v>
      </c>
      <c r="F158" s="142" t="s">
        <v>155</v>
      </c>
      <c r="H158" s="141" t="s">
        <v>1</v>
      </c>
      <c r="I158" s="143"/>
      <c r="L158" s="139"/>
      <c r="M158" s="144"/>
      <c r="T158" s="145"/>
      <c r="AT158" s="141" t="s">
        <v>140</v>
      </c>
      <c r="AU158" s="141" t="s">
        <v>138</v>
      </c>
      <c r="AV158" s="12" t="s">
        <v>82</v>
      </c>
      <c r="AW158" s="12" t="s">
        <v>32</v>
      </c>
      <c r="AX158" s="12" t="s">
        <v>77</v>
      </c>
      <c r="AY158" s="141" t="s">
        <v>129</v>
      </c>
    </row>
    <row r="159" spans="2:65" s="13" customFormat="1" ht="11.25">
      <c r="B159" s="146"/>
      <c r="D159" s="140" t="s">
        <v>140</v>
      </c>
      <c r="E159" s="147" t="s">
        <v>1</v>
      </c>
      <c r="F159" s="148" t="s">
        <v>170</v>
      </c>
      <c r="H159" s="149">
        <v>23.437999999999999</v>
      </c>
      <c r="I159" s="150"/>
      <c r="L159" s="146"/>
      <c r="M159" s="151"/>
      <c r="T159" s="152"/>
      <c r="AT159" s="147" t="s">
        <v>140</v>
      </c>
      <c r="AU159" s="147" t="s">
        <v>138</v>
      </c>
      <c r="AV159" s="13" t="s">
        <v>138</v>
      </c>
      <c r="AW159" s="13" t="s">
        <v>32</v>
      </c>
      <c r="AX159" s="13" t="s">
        <v>82</v>
      </c>
      <c r="AY159" s="147" t="s">
        <v>129</v>
      </c>
    </row>
    <row r="160" spans="2:65" s="11" customFormat="1" ht="22.9" customHeight="1">
      <c r="B160" s="114"/>
      <c r="D160" s="115" t="s">
        <v>76</v>
      </c>
      <c r="E160" s="124" t="s">
        <v>166</v>
      </c>
      <c r="F160" s="124" t="s">
        <v>171</v>
      </c>
      <c r="I160" s="117"/>
      <c r="J160" s="125">
        <f>BK160</f>
        <v>0</v>
      </c>
      <c r="L160" s="114"/>
      <c r="M160" s="119"/>
      <c r="P160" s="120">
        <f>SUM(P161:P197)</f>
        <v>0</v>
      </c>
      <c r="R160" s="120">
        <f>SUM(R161:R197)</f>
        <v>20.827969919999997</v>
      </c>
      <c r="T160" s="121">
        <f>SUM(T161:T197)</f>
        <v>2.0019999999999999E-3</v>
      </c>
      <c r="AR160" s="115" t="s">
        <v>82</v>
      </c>
      <c r="AT160" s="122" t="s">
        <v>76</v>
      </c>
      <c r="AU160" s="122" t="s">
        <v>82</v>
      </c>
      <c r="AY160" s="115" t="s">
        <v>129</v>
      </c>
      <c r="BK160" s="123">
        <f>SUM(BK161:BK197)</f>
        <v>0</v>
      </c>
    </row>
    <row r="161" spans="2:65" s="1" customFormat="1" ht="24.2" customHeight="1">
      <c r="B161" s="31"/>
      <c r="C161" s="126" t="s">
        <v>172</v>
      </c>
      <c r="D161" s="126" t="s">
        <v>132</v>
      </c>
      <c r="E161" s="127" t="s">
        <v>173</v>
      </c>
      <c r="F161" s="128" t="s">
        <v>174</v>
      </c>
      <c r="G161" s="129" t="s">
        <v>135</v>
      </c>
      <c r="H161" s="130">
        <v>9.625</v>
      </c>
      <c r="I161" s="131"/>
      <c r="J161" s="132">
        <f>ROUND(I161*H161,2)</f>
        <v>0</v>
      </c>
      <c r="K161" s="128" t="s">
        <v>136</v>
      </c>
      <c r="L161" s="31"/>
      <c r="M161" s="133" t="s">
        <v>1</v>
      </c>
      <c r="N161" s="134" t="s">
        <v>43</v>
      </c>
      <c r="P161" s="135">
        <f>O161*H161</f>
        <v>0</v>
      </c>
      <c r="Q161" s="135">
        <v>2.5999999999999998E-4</v>
      </c>
      <c r="R161" s="135">
        <f>Q161*H161</f>
        <v>2.5025E-3</v>
      </c>
      <c r="S161" s="135">
        <v>0</v>
      </c>
      <c r="T161" s="136">
        <f>S161*H161</f>
        <v>0</v>
      </c>
      <c r="AR161" s="137" t="s">
        <v>137</v>
      </c>
      <c r="AT161" s="137" t="s">
        <v>132</v>
      </c>
      <c r="AU161" s="137" t="s">
        <v>138</v>
      </c>
      <c r="AY161" s="16" t="s">
        <v>129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6" t="s">
        <v>138</v>
      </c>
      <c r="BK161" s="138">
        <f>ROUND(I161*H161,2)</f>
        <v>0</v>
      </c>
      <c r="BL161" s="16" t="s">
        <v>137</v>
      </c>
      <c r="BM161" s="137" t="s">
        <v>175</v>
      </c>
    </row>
    <row r="162" spans="2:65" s="12" customFormat="1" ht="11.25">
      <c r="B162" s="139"/>
      <c r="D162" s="140" t="s">
        <v>140</v>
      </c>
      <c r="E162" s="141" t="s">
        <v>1</v>
      </c>
      <c r="F162" s="142" t="s">
        <v>176</v>
      </c>
      <c r="H162" s="141" t="s">
        <v>1</v>
      </c>
      <c r="I162" s="143"/>
      <c r="L162" s="139"/>
      <c r="M162" s="144"/>
      <c r="T162" s="145"/>
      <c r="AT162" s="141" t="s">
        <v>140</v>
      </c>
      <c r="AU162" s="141" t="s">
        <v>138</v>
      </c>
      <c r="AV162" s="12" t="s">
        <v>82</v>
      </c>
      <c r="AW162" s="12" t="s">
        <v>32</v>
      </c>
      <c r="AX162" s="12" t="s">
        <v>77</v>
      </c>
      <c r="AY162" s="141" t="s">
        <v>129</v>
      </c>
    </row>
    <row r="163" spans="2:65" s="13" customFormat="1" ht="11.25">
      <c r="B163" s="146"/>
      <c r="D163" s="140" t="s">
        <v>140</v>
      </c>
      <c r="E163" s="147" t="s">
        <v>1</v>
      </c>
      <c r="F163" s="148" t="s">
        <v>177</v>
      </c>
      <c r="H163" s="149">
        <v>9.625</v>
      </c>
      <c r="I163" s="150"/>
      <c r="L163" s="146"/>
      <c r="M163" s="151"/>
      <c r="T163" s="152"/>
      <c r="AT163" s="147" t="s">
        <v>140</v>
      </c>
      <c r="AU163" s="147" t="s">
        <v>138</v>
      </c>
      <c r="AV163" s="13" t="s">
        <v>138</v>
      </c>
      <c r="AW163" s="13" t="s">
        <v>32</v>
      </c>
      <c r="AX163" s="13" t="s">
        <v>82</v>
      </c>
      <c r="AY163" s="147" t="s">
        <v>129</v>
      </c>
    </row>
    <row r="164" spans="2:65" s="1" customFormat="1" ht="21.75" customHeight="1">
      <c r="B164" s="31"/>
      <c r="C164" s="126" t="s">
        <v>178</v>
      </c>
      <c r="D164" s="126" t="s">
        <v>132</v>
      </c>
      <c r="E164" s="127" t="s">
        <v>179</v>
      </c>
      <c r="F164" s="128" t="s">
        <v>180</v>
      </c>
      <c r="G164" s="129" t="s">
        <v>135</v>
      </c>
      <c r="H164" s="130">
        <v>0.91</v>
      </c>
      <c r="I164" s="131"/>
      <c r="J164" s="132">
        <f>ROUND(I164*H164,2)</f>
        <v>0</v>
      </c>
      <c r="K164" s="128" t="s">
        <v>136</v>
      </c>
      <c r="L164" s="31"/>
      <c r="M164" s="133" t="s">
        <v>1</v>
      </c>
      <c r="N164" s="134" t="s">
        <v>43</v>
      </c>
      <c r="P164" s="135">
        <f>O164*H164</f>
        <v>0</v>
      </c>
      <c r="Q164" s="135">
        <v>5.6000000000000001E-2</v>
      </c>
      <c r="R164" s="135">
        <f>Q164*H164</f>
        <v>5.0960000000000005E-2</v>
      </c>
      <c r="S164" s="135">
        <v>0</v>
      </c>
      <c r="T164" s="136">
        <f>S164*H164</f>
        <v>0</v>
      </c>
      <c r="AR164" s="137" t="s">
        <v>137</v>
      </c>
      <c r="AT164" s="137" t="s">
        <v>132</v>
      </c>
      <c r="AU164" s="137" t="s">
        <v>138</v>
      </c>
      <c r="AY164" s="16" t="s">
        <v>129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6" t="s">
        <v>138</v>
      </c>
      <c r="BK164" s="138">
        <f>ROUND(I164*H164,2)</f>
        <v>0</v>
      </c>
      <c r="BL164" s="16" t="s">
        <v>137</v>
      </c>
      <c r="BM164" s="137" t="s">
        <v>181</v>
      </c>
    </row>
    <row r="165" spans="2:65" s="12" customFormat="1" ht="11.25">
      <c r="B165" s="139"/>
      <c r="D165" s="140" t="s">
        <v>140</v>
      </c>
      <c r="E165" s="141" t="s">
        <v>1</v>
      </c>
      <c r="F165" s="142" t="s">
        <v>182</v>
      </c>
      <c r="H165" s="141" t="s">
        <v>1</v>
      </c>
      <c r="I165" s="143"/>
      <c r="L165" s="139"/>
      <c r="M165" s="144"/>
      <c r="T165" s="145"/>
      <c r="AT165" s="141" t="s">
        <v>140</v>
      </c>
      <c r="AU165" s="141" t="s">
        <v>138</v>
      </c>
      <c r="AV165" s="12" t="s">
        <v>82</v>
      </c>
      <c r="AW165" s="12" t="s">
        <v>32</v>
      </c>
      <c r="AX165" s="12" t="s">
        <v>77</v>
      </c>
      <c r="AY165" s="141" t="s">
        <v>129</v>
      </c>
    </row>
    <row r="166" spans="2:65" s="13" customFormat="1" ht="11.25">
      <c r="B166" s="146"/>
      <c r="D166" s="140" t="s">
        <v>140</v>
      </c>
      <c r="E166" s="147" t="s">
        <v>1</v>
      </c>
      <c r="F166" s="148" t="s">
        <v>183</v>
      </c>
      <c r="H166" s="149">
        <v>0.91</v>
      </c>
      <c r="I166" s="150"/>
      <c r="L166" s="146"/>
      <c r="M166" s="151"/>
      <c r="T166" s="152"/>
      <c r="AT166" s="147" t="s">
        <v>140</v>
      </c>
      <c r="AU166" s="147" t="s">
        <v>138</v>
      </c>
      <c r="AV166" s="13" t="s">
        <v>138</v>
      </c>
      <c r="AW166" s="13" t="s">
        <v>32</v>
      </c>
      <c r="AX166" s="13" t="s">
        <v>82</v>
      </c>
      <c r="AY166" s="147" t="s">
        <v>129</v>
      </c>
    </row>
    <row r="167" spans="2:65" s="1" customFormat="1" ht="24.2" customHeight="1">
      <c r="B167" s="31"/>
      <c r="C167" s="126" t="s">
        <v>184</v>
      </c>
      <c r="D167" s="126" t="s">
        <v>132</v>
      </c>
      <c r="E167" s="127" t="s">
        <v>185</v>
      </c>
      <c r="F167" s="128" t="s">
        <v>186</v>
      </c>
      <c r="G167" s="129" t="s">
        <v>187</v>
      </c>
      <c r="H167" s="130">
        <v>2</v>
      </c>
      <c r="I167" s="131"/>
      <c r="J167" s="132">
        <f>ROUND(I167*H167,2)</f>
        <v>0</v>
      </c>
      <c r="K167" s="128" t="s">
        <v>136</v>
      </c>
      <c r="L167" s="31"/>
      <c r="M167" s="133" t="s">
        <v>1</v>
      </c>
      <c r="N167" s="134" t="s">
        <v>43</v>
      </c>
      <c r="P167" s="135">
        <f>O167*H167</f>
        <v>0</v>
      </c>
      <c r="Q167" s="135">
        <v>4.3799999999999999E-2</v>
      </c>
      <c r="R167" s="135">
        <f>Q167*H167</f>
        <v>8.7599999999999997E-2</v>
      </c>
      <c r="S167" s="135">
        <v>0</v>
      </c>
      <c r="T167" s="136">
        <f>S167*H167</f>
        <v>0</v>
      </c>
      <c r="AR167" s="137" t="s">
        <v>137</v>
      </c>
      <c r="AT167" s="137" t="s">
        <v>132</v>
      </c>
      <c r="AU167" s="137" t="s">
        <v>138</v>
      </c>
      <c r="AY167" s="16" t="s">
        <v>129</v>
      </c>
      <c r="BE167" s="138">
        <f>IF(N167="základní",J167,0)</f>
        <v>0</v>
      </c>
      <c r="BF167" s="138">
        <f>IF(N167="snížená",J167,0)</f>
        <v>0</v>
      </c>
      <c r="BG167" s="138">
        <f>IF(N167="zákl. přenesená",J167,0)</f>
        <v>0</v>
      </c>
      <c r="BH167" s="138">
        <f>IF(N167="sníž. přenesená",J167,0)</f>
        <v>0</v>
      </c>
      <c r="BI167" s="138">
        <f>IF(N167="nulová",J167,0)</f>
        <v>0</v>
      </c>
      <c r="BJ167" s="16" t="s">
        <v>138</v>
      </c>
      <c r="BK167" s="138">
        <f>ROUND(I167*H167,2)</f>
        <v>0</v>
      </c>
      <c r="BL167" s="16" t="s">
        <v>137</v>
      </c>
      <c r="BM167" s="137" t="s">
        <v>188</v>
      </c>
    </row>
    <row r="168" spans="2:65" s="12" customFormat="1" ht="11.25">
      <c r="B168" s="139"/>
      <c r="D168" s="140" t="s">
        <v>140</v>
      </c>
      <c r="E168" s="141" t="s">
        <v>1</v>
      </c>
      <c r="F168" s="142" t="s">
        <v>182</v>
      </c>
      <c r="H168" s="141" t="s">
        <v>1</v>
      </c>
      <c r="I168" s="143"/>
      <c r="L168" s="139"/>
      <c r="M168" s="144"/>
      <c r="T168" s="145"/>
      <c r="AT168" s="141" t="s">
        <v>140</v>
      </c>
      <c r="AU168" s="141" t="s">
        <v>138</v>
      </c>
      <c r="AV168" s="12" t="s">
        <v>82</v>
      </c>
      <c r="AW168" s="12" t="s">
        <v>32</v>
      </c>
      <c r="AX168" s="12" t="s">
        <v>77</v>
      </c>
      <c r="AY168" s="141" t="s">
        <v>129</v>
      </c>
    </row>
    <row r="169" spans="2:65" s="13" customFormat="1" ht="11.25">
      <c r="B169" s="146"/>
      <c r="D169" s="140" t="s">
        <v>140</v>
      </c>
      <c r="E169" s="147" t="s">
        <v>1</v>
      </c>
      <c r="F169" s="148" t="s">
        <v>138</v>
      </c>
      <c r="H169" s="149">
        <v>2</v>
      </c>
      <c r="I169" s="150"/>
      <c r="L169" s="146"/>
      <c r="M169" s="151"/>
      <c r="T169" s="152"/>
      <c r="AT169" s="147" t="s">
        <v>140</v>
      </c>
      <c r="AU169" s="147" t="s">
        <v>138</v>
      </c>
      <c r="AV169" s="13" t="s">
        <v>138</v>
      </c>
      <c r="AW169" s="13" t="s">
        <v>32</v>
      </c>
      <c r="AX169" s="13" t="s">
        <v>82</v>
      </c>
      <c r="AY169" s="147" t="s">
        <v>129</v>
      </c>
    </row>
    <row r="170" spans="2:65" s="1" customFormat="1" ht="44.25" customHeight="1">
      <c r="B170" s="31"/>
      <c r="C170" s="126" t="s">
        <v>189</v>
      </c>
      <c r="D170" s="126" t="s">
        <v>132</v>
      </c>
      <c r="E170" s="127" t="s">
        <v>190</v>
      </c>
      <c r="F170" s="128" t="s">
        <v>191</v>
      </c>
      <c r="G170" s="129" t="s">
        <v>135</v>
      </c>
      <c r="H170" s="130">
        <v>50.725000000000001</v>
      </c>
      <c r="I170" s="131"/>
      <c r="J170" s="132">
        <f>ROUND(I170*H170,2)</f>
        <v>0</v>
      </c>
      <c r="K170" s="128" t="s">
        <v>136</v>
      </c>
      <c r="L170" s="31"/>
      <c r="M170" s="133" t="s">
        <v>1</v>
      </c>
      <c r="N170" s="134" t="s">
        <v>43</v>
      </c>
      <c r="P170" s="135">
        <f>O170*H170</f>
        <v>0</v>
      </c>
      <c r="Q170" s="135">
        <v>2.06E-2</v>
      </c>
      <c r="R170" s="135">
        <f>Q170*H170</f>
        <v>1.0449349999999999</v>
      </c>
      <c r="S170" s="135">
        <v>0</v>
      </c>
      <c r="T170" s="136">
        <f>S170*H170</f>
        <v>0</v>
      </c>
      <c r="AR170" s="137" t="s">
        <v>137</v>
      </c>
      <c r="AT170" s="137" t="s">
        <v>132</v>
      </c>
      <c r="AU170" s="137" t="s">
        <v>138</v>
      </c>
      <c r="AY170" s="16" t="s">
        <v>129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6" t="s">
        <v>138</v>
      </c>
      <c r="BK170" s="138">
        <f>ROUND(I170*H170,2)</f>
        <v>0</v>
      </c>
      <c r="BL170" s="16" t="s">
        <v>137</v>
      </c>
      <c r="BM170" s="137" t="s">
        <v>192</v>
      </c>
    </row>
    <row r="171" spans="2:65" s="12" customFormat="1" ht="11.25">
      <c r="B171" s="139"/>
      <c r="D171" s="140" t="s">
        <v>140</v>
      </c>
      <c r="E171" s="141" t="s">
        <v>1</v>
      </c>
      <c r="F171" s="142" t="s">
        <v>155</v>
      </c>
      <c r="H171" s="141" t="s">
        <v>1</v>
      </c>
      <c r="I171" s="143"/>
      <c r="L171" s="139"/>
      <c r="M171" s="144"/>
      <c r="T171" s="145"/>
      <c r="AT171" s="141" t="s">
        <v>140</v>
      </c>
      <c r="AU171" s="141" t="s">
        <v>138</v>
      </c>
      <c r="AV171" s="12" t="s">
        <v>82</v>
      </c>
      <c r="AW171" s="12" t="s">
        <v>32</v>
      </c>
      <c r="AX171" s="12" t="s">
        <v>77</v>
      </c>
      <c r="AY171" s="141" t="s">
        <v>129</v>
      </c>
    </row>
    <row r="172" spans="2:65" s="13" customFormat="1" ht="11.25">
      <c r="B172" s="146"/>
      <c r="D172" s="140" t="s">
        <v>140</v>
      </c>
      <c r="E172" s="147" t="s">
        <v>1</v>
      </c>
      <c r="F172" s="148" t="s">
        <v>193</v>
      </c>
      <c r="H172" s="149">
        <v>50.725000000000001</v>
      </c>
      <c r="I172" s="150"/>
      <c r="L172" s="146"/>
      <c r="M172" s="151"/>
      <c r="T172" s="152"/>
      <c r="AT172" s="147" t="s">
        <v>140</v>
      </c>
      <c r="AU172" s="147" t="s">
        <v>138</v>
      </c>
      <c r="AV172" s="13" t="s">
        <v>138</v>
      </c>
      <c r="AW172" s="13" t="s">
        <v>32</v>
      </c>
      <c r="AX172" s="13" t="s">
        <v>82</v>
      </c>
      <c r="AY172" s="147" t="s">
        <v>129</v>
      </c>
    </row>
    <row r="173" spans="2:65" s="1" customFormat="1" ht="16.5" customHeight="1">
      <c r="B173" s="31"/>
      <c r="C173" s="126" t="s">
        <v>194</v>
      </c>
      <c r="D173" s="126" t="s">
        <v>132</v>
      </c>
      <c r="E173" s="127" t="s">
        <v>195</v>
      </c>
      <c r="F173" s="128" t="s">
        <v>196</v>
      </c>
      <c r="G173" s="129" t="s">
        <v>135</v>
      </c>
      <c r="H173" s="130">
        <v>30</v>
      </c>
      <c r="I173" s="131"/>
      <c r="J173" s="132">
        <f>ROUND(I173*H173,2)</f>
        <v>0</v>
      </c>
      <c r="K173" s="128" t="s">
        <v>136</v>
      </c>
      <c r="L173" s="31"/>
      <c r="M173" s="133" t="s">
        <v>1</v>
      </c>
      <c r="N173" s="134" t="s">
        <v>43</v>
      </c>
      <c r="P173" s="135">
        <f>O173*H173</f>
        <v>0</v>
      </c>
      <c r="Q173" s="135">
        <v>9.0000000000000006E-5</v>
      </c>
      <c r="R173" s="135">
        <f>Q173*H173</f>
        <v>2.7000000000000001E-3</v>
      </c>
      <c r="S173" s="135">
        <v>6.0000000000000002E-5</v>
      </c>
      <c r="T173" s="136">
        <f>S173*H173</f>
        <v>1.8E-3</v>
      </c>
      <c r="AR173" s="137" t="s">
        <v>137</v>
      </c>
      <c r="AT173" s="137" t="s">
        <v>132</v>
      </c>
      <c r="AU173" s="137" t="s">
        <v>138</v>
      </c>
      <c r="AY173" s="16" t="s">
        <v>129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6" t="s">
        <v>138</v>
      </c>
      <c r="BK173" s="138">
        <f>ROUND(I173*H173,2)</f>
        <v>0</v>
      </c>
      <c r="BL173" s="16" t="s">
        <v>137</v>
      </c>
      <c r="BM173" s="137" t="s">
        <v>197</v>
      </c>
    </row>
    <row r="174" spans="2:65" s="12" customFormat="1" ht="11.25">
      <c r="B174" s="139"/>
      <c r="D174" s="140" t="s">
        <v>140</v>
      </c>
      <c r="E174" s="141" t="s">
        <v>1</v>
      </c>
      <c r="F174" s="142" t="s">
        <v>182</v>
      </c>
      <c r="H174" s="141" t="s">
        <v>1</v>
      </c>
      <c r="I174" s="143"/>
      <c r="L174" s="139"/>
      <c r="M174" s="144"/>
      <c r="T174" s="145"/>
      <c r="AT174" s="141" t="s">
        <v>140</v>
      </c>
      <c r="AU174" s="141" t="s">
        <v>138</v>
      </c>
      <c r="AV174" s="12" t="s">
        <v>82</v>
      </c>
      <c r="AW174" s="12" t="s">
        <v>32</v>
      </c>
      <c r="AX174" s="12" t="s">
        <v>77</v>
      </c>
      <c r="AY174" s="141" t="s">
        <v>129</v>
      </c>
    </row>
    <row r="175" spans="2:65" s="13" customFormat="1" ht="11.25">
      <c r="B175" s="146"/>
      <c r="D175" s="140" t="s">
        <v>140</v>
      </c>
      <c r="E175" s="147" t="s">
        <v>1</v>
      </c>
      <c r="F175" s="148" t="s">
        <v>198</v>
      </c>
      <c r="H175" s="149">
        <v>30</v>
      </c>
      <c r="I175" s="150"/>
      <c r="L175" s="146"/>
      <c r="M175" s="151"/>
      <c r="T175" s="152"/>
      <c r="AT175" s="147" t="s">
        <v>140</v>
      </c>
      <c r="AU175" s="147" t="s">
        <v>138</v>
      </c>
      <c r="AV175" s="13" t="s">
        <v>138</v>
      </c>
      <c r="AW175" s="13" t="s">
        <v>32</v>
      </c>
      <c r="AX175" s="13" t="s">
        <v>82</v>
      </c>
      <c r="AY175" s="147" t="s">
        <v>129</v>
      </c>
    </row>
    <row r="176" spans="2:65" s="1" customFormat="1" ht="24.2" customHeight="1">
      <c r="B176" s="31"/>
      <c r="C176" s="126" t="s">
        <v>8</v>
      </c>
      <c r="D176" s="126" t="s">
        <v>132</v>
      </c>
      <c r="E176" s="127" t="s">
        <v>199</v>
      </c>
      <c r="F176" s="128" t="s">
        <v>200</v>
      </c>
      <c r="G176" s="129" t="s">
        <v>135</v>
      </c>
      <c r="H176" s="130">
        <v>20.2</v>
      </c>
      <c r="I176" s="131"/>
      <c r="J176" s="132">
        <f>ROUND(I176*H176,2)</f>
        <v>0</v>
      </c>
      <c r="K176" s="128" t="s">
        <v>136</v>
      </c>
      <c r="L176" s="31"/>
      <c r="M176" s="133" t="s">
        <v>1</v>
      </c>
      <c r="N176" s="134" t="s">
        <v>43</v>
      </c>
      <c r="P176" s="135">
        <f>O176*H176</f>
        <v>0</v>
      </c>
      <c r="Q176" s="135">
        <v>2.0000000000000002E-5</v>
      </c>
      <c r="R176" s="135">
        <f>Q176*H176</f>
        <v>4.0400000000000001E-4</v>
      </c>
      <c r="S176" s="135">
        <v>1.0000000000000001E-5</v>
      </c>
      <c r="T176" s="136">
        <f>S176*H176</f>
        <v>2.02E-4</v>
      </c>
      <c r="AR176" s="137" t="s">
        <v>137</v>
      </c>
      <c r="AT176" s="137" t="s">
        <v>132</v>
      </c>
      <c r="AU176" s="137" t="s">
        <v>138</v>
      </c>
      <c r="AY176" s="16" t="s">
        <v>129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6" t="s">
        <v>138</v>
      </c>
      <c r="BK176" s="138">
        <f>ROUND(I176*H176,2)</f>
        <v>0</v>
      </c>
      <c r="BL176" s="16" t="s">
        <v>137</v>
      </c>
      <c r="BM176" s="137" t="s">
        <v>201</v>
      </c>
    </row>
    <row r="177" spans="2:65" s="12" customFormat="1" ht="11.25">
      <c r="B177" s="139"/>
      <c r="D177" s="140" t="s">
        <v>140</v>
      </c>
      <c r="E177" s="141" t="s">
        <v>1</v>
      </c>
      <c r="F177" s="142" t="s">
        <v>182</v>
      </c>
      <c r="H177" s="141" t="s">
        <v>1</v>
      </c>
      <c r="I177" s="143"/>
      <c r="L177" s="139"/>
      <c r="M177" s="144"/>
      <c r="T177" s="145"/>
      <c r="AT177" s="141" t="s">
        <v>140</v>
      </c>
      <c r="AU177" s="141" t="s">
        <v>138</v>
      </c>
      <c r="AV177" s="12" t="s">
        <v>82</v>
      </c>
      <c r="AW177" s="12" t="s">
        <v>32</v>
      </c>
      <c r="AX177" s="12" t="s">
        <v>77</v>
      </c>
      <c r="AY177" s="141" t="s">
        <v>129</v>
      </c>
    </row>
    <row r="178" spans="2:65" s="13" customFormat="1" ht="11.25">
      <c r="B178" s="146"/>
      <c r="D178" s="140" t="s">
        <v>140</v>
      </c>
      <c r="E178" s="147" t="s">
        <v>1</v>
      </c>
      <c r="F178" s="148" t="s">
        <v>202</v>
      </c>
      <c r="H178" s="149">
        <v>3.2</v>
      </c>
      <c r="I178" s="150"/>
      <c r="L178" s="146"/>
      <c r="M178" s="151"/>
      <c r="T178" s="152"/>
      <c r="AT178" s="147" t="s">
        <v>140</v>
      </c>
      <c r="AU178" s="147" t="s">
        <v>138</v>
      </c>
      <c r="AV178" s="13" t="s">
        <v>138</v>
      </c>
      <c r="AW178" s="13" t="s">
        <v>32</v>
      </c>
      <c r="AX178" s="13" t="s">
        <v>77</v>
      </c>
      <c r="AY178" s="147" t="s">
        <v>129</v>
      </c>
    </row>
    <row r="179" spans="2:65" s="12" customFormat="1" ht="11.25">
      <c r="B179" s="139"/>
      <c r="D179" s="140" t="s">
        <v>140</v>
      </c>
      <c r="E179" s="141" t="s">
        <v>1</v>
      </c>
      <c r="F179" s="142" t="s">
        <v>155</v>
      </c>
      <c r="H179" s="141" t="s">
        <v>1</v>
      </c>
      <c r="I179" s="143"/>
      <c r="L179" s="139"/>
      <c r="M179" s="144"/>
      <c r="T179" s="145"/>
      <c r="AT179" s="141" t="s">
        <v>140</v>
      </c>
      <c r="AU179" s="141" t="s">
        <v>138</v>
      </c>
      <c r="AV179" s="12" t="s">
        <v>82</v>
      </c>
      <c r="AW179" s="12" t="s">
        <v>32</v>
      </c>
      <c r="AX179" s="12" t="s">
        <v>77</v>
      </c>
      <c r="AY179" s="141" t="s">
        <v>129</v>
      </c>
    </row>
    <row r="180" spans="2:65" s="13" customFormat="1" ht="11.25">
      <c r="B180" s="146"/>
      <c r="D180" s="140" t="s">
        <v>140</v>
      </c>
      <c r="E180" s="147" t="s">
        <v>1</v>
      </c>
      <c r="F180" s="148" t="s">
        <v>203</v>
      </c>
      <c r="H180" s="149">
        <v>17</v>
      </c>
      <c r="I180" s="150"/>
      <c r="L180" s="146"/>
      <c r="M180" s="151"/>
      <c r="T180" s="152"/>
      <c r="AT180" s="147" t="s">
        <v>140</v>
      </c>
      <c r="AU180" s="147" t="s">
        <v>138</v>
      </c>
      <c r="AV180" s="13" t="s">
        <v>138</v>
      </c>
      <c r="AW180" s="13" t="s">
        <v>32</v>
      </c>
      <c r="AX180" s="13" t="s">
        <v>77</v>
      </c>
      <c r="AY180" s="147" t="s">
        <v>129</v>
      </c>
    </row>
    <row r="181" spans="2:65" s="14" customFormat="1" ht="11.25">
      <c r="B181" s="153"/>
      <c r="D181" s="140" t="s">
        <v>140</v>
      </c>
      <c r="E181" s="154" t="s">
        <v>1</v>
      </c>
      <c r="F181" s="155" t="s">
        <v>145</v>
      </c>
      <c r="H181" s="156">
        <v>20.2</v>
      </c>
      <c r="I181" s="157"/>
      <c r="L181" s="153"/>
      <c r="M181" s="158"/>
      <c r="T181" s="159"/>
      <c r="AT181" s="154" t="s">
        <v>140</v>
      </c>
      <c r="AU181" s="154" t="s">
        <v>138</v>
      </c>
      <c r="AV181" s="14" t="s">
        <v>137</v>
      </c>
      <c r="AW181" s="14" t="s">
        <v>32</v>
      </c>
      <c r="AX181" s="14" t="s">
        <v>82</v>
      </c>
      <c r="AY181" s="154" t="s">
        <v>129</v>
      </c>
    </row>
    <row r="182" spans="2:65" s="1" customFormat="1" ht="33" customHeight="1">
      <c r="B182" s="31"/>
      <c r="C182" s="126" t="s">
        <v>204</v>
      </c>
      <c r="D182" s="126" t="s">
        <v>132</v>
      </c>
      <c r="E182" s="127" t="s">
        <v>205</v>
      </c>
      <c r="F182" s="128" t="s">
        <v>206</v>
      </c>
      <c r="G182" s="129" t="s">
        <v>207</v>
      </c>
      <c r="H182" s="130">
        <v>6.9660000000000002</v>
      </c>
      <c r="I182" s="131"/>
      <c r="J182" s="132">
        <f>ROUND(I182*H182,2)</f>
        <v>0</v>
      </c>
      <c r="K182" s="128" t="s">
        <v>136</v>
      </c>
      <c r="L182" s="31"/>
      <c r="M182" s="133" t="s">
        <v>1</v>
      </c>
      <c r="N182" s="134" t="s">
        <v>43</v>
      </c>
      <c r="P182" s="135">
        <f>O182*H182</f>
        <v>0</v>
      </c>
      <c r="Q182" s="135">
        <v>2.5018699999999998</v>
      </c>
      <c r="R182" s="135">
        <f>Q182*H182</f>
        <v>17.428026419999998</v>
      </c>
      <c r="S182" s="135">
        <v>0</v>
      </c>
      <c r="T182" s="136">
        <f>S182*H182</f>
        <v>0</v>
      </c>
      <c r="AR182" s="137" t="s">
        <v>137</v>
      </c>
      <c r="AT182" s="137" t="s">
        <v>132</v>
      </c>
      <c r="AU182" s="137" t="s">
        <v>138</v>
      </c>
      <c r="AY182" s="16" t="s">
        <v>129</v>
      </c>
      <c r="BE182" s="138">
        <f>IF(N182="základní",J182,0)</f>
        <v>0</v>
      </c>
      <c r="BF182" s="138">
        <f>IF(N182="snížená",J182,0)</f>
        <v>0</v>
      </c>
      <c r="BG182" s="138">
        <f>IF(N182="zákl. přenesená",J182,0)</f>
        <v>0</v>
      </c>
      <c r="BH182" s="138">
        <f>IF(N182="sníž. přenesená",J182,0)</f>
        <v>0</v>
      </c>
      <c r="BI182" s="138">
        <f>IF(N182="nulová",J182,0)</f>
        <v>0</v>
      </c>
      <c r="BJ182" s="16" t="s">
        <v>138</v>
      </c>
      <c r="BK182" s="138">
        <f>ROUND(I182*H182,2)</f>
        <v>0</v>
      </c>
      <c r="BL182" s="16" t="s">
        <v>137</v>
      </c>
      <c r="BM182" s="137" t="s">
        <v>208</v>
      </c>
    </row>
    <row r="183" spans="2:65" s="12" customFormat="1" ht="11.25">
      <c r="B183" s="139"/>
      <c r="D183" s="140" t="s">
        <v>140</v>
      </c>
      <c r="E183" s="141" t="s">
        <v>1</v>
      </c>
      <c r="F183" s="142" t="s">
        <v>209</v>
      </c>
      <c r="H183" s="141" t="s">
        <v>1</v>
      </c>
      <c r="I183" s="143"/>
      <c r="L183" s="139"/>
      <c r="M183" s="144"/>
      <c r="T183" s="145"/>
      <c r="AT183" s="141" t="s">
        <v>140</v>
      </c>
      <c r="AU183" s="141" t="s">
        <v>138</v>
      </c>
      <c r="AV183" s="12" t="s">
        <v>82</v>
      </c>
      <c r="AW183" s="12" t="s">
        <v>32</v>
      </c>
      <c r="AX183" s="12" t="s">
        <v>77</v>
      </c>
      <c r="AY183" s="141" t="s">
        <v>129</v>
      </c>
    </row>
    <row r="184" spans="2:65" s="13" customFormat="1" ht="11.25">
      <c r="B184" s="146"/>
      <c r="D184" s="140" t="s">
        <v>140</v>
      </c>
      <c r="E184" s="147" t="s">
        <v>1</v>
      </c>
      <c r="F184" s="148" t="s">
        <v>210</v>
      </c>
      <c r="H184" s="149">
        <v>4.181</v>
      </c>
      <c r="I184" s="150"/>
      <c r="L184" s="146"/>
      <c r="M184" s="151"/>
      <c r="T184" s="152"/>
      <c r="AT184" s="147" t="s">
        <v>140</v>
      </c>
      <c r="AU184" s="147" t="s">
        <v>138</v>
      </c>
      <c r="AV184" s="13" t="s">
        <v>138</v>
      </c>
      <c r="AW184" s="13" t="s">
        <v>32</v>
      </c>
      <c r="AX184" s="13" t="s">
        <v>77</v>
      </c>
      <c r="AY184" s="147" t="s">
        <v>129</v>
      </c>
    </row>
    <row r="185" spans="2:65" s="12" customFormat="1" ht="11.25">
      <c r="B185" s="139"/>
      <c r="D185" s="140" t="s">
        <v>140</v>
      </c>
      <c r="E185" s="141" t="s">
        <v>1</v>
      </c>
      <c r="F185" s="142" t="s">
        <v>211</v>
      </c>
      <c r="H185" s="141" t="s">
        <v>1</v>
      </c>
      <c r="I185" s="143"/>
      <c r="L185" s="139"/>
      <c r="M185" s="144"/>
      <c r="T185" s="145"/>
      <c r="AT185" s="141" t="s">
        <v>140</v>
      </c>
      <c r="AU185" s="141" t="s">
        <v>138</v>
      </c>
      <c r="AV185" s="12" t="s">
        <v>82</v>
      </c>
      <c r="AW185" s="12" t="s">
        <v>32</v>
      </c>
      <c r="AX185" s="12" t="s">
        <v>77</v>
      </c>
      <c r="AY185" s="141" t="s">
        <v>129</v>
      </c>
    </row>
    <row r="186" spans="2:65" s="13" customFormat="1" ht="11.25">
      <c r="B186" s="146"/>
      <c r="D186" s="140" t="s">
        <v>140</v>
      </c>
      <c r="E186" s="147" t="s">
        <v>1</v>
      </c>
      <c r="F186" s="148" t="s">
        <v>212</v>
      </c>
      <c r="H186" s="149">
        <v>2.7850000000000001</v>
      </c>
      <c r="I186" s="150"/>
      <c r="L186" s="146"/>
      <c r="M186" s="151"/>
      <c r="T186" s="152"/>
      <c r="AT186" s="147" t="s">
        <v>140</v>
      </c>
      <c r="AU186" s="147" t="s">
        <v>138</v>
      </c>
      <c r="AV186" s="13" t="s">
        <v>138</v>
      </c>
      <c r="AW186" s="13" t="s">
        <v>32</v>
      </c>
      <c r="AX186" s="13" t="s">
        <v>77</v>
      </c>
      <c r="AY186" s="147" t="s">
        <v>129</v>
      </c>
    </row>
    <row r="187" spans="2:65" s="14" customFormat="1" ht="11.25">
      <c r="B187" s="153"/>
      <c r="D187" s="140" t="s">
        <v>140</v>
      </c>
      <c r="E187" s="154" t="s">
        <v>1</v>
      </c>
      <c r="F187" s="155" t="s">
        <v>145</v>
      </c>
      <c r="H187" s="156">
        <v>6.9660000000000002</v>
      </c>
      <c r="I187" s="157"/>
      <c r="L187" s="153"/>
      <c r="M187" s="158"/>
      <c r="T187" s="159"/>
      <c r="AT187" s="154" t="s">
        <v>140</v>
      </c>
      <c r="AU187" s="154" t="s">
        <v>138</v>
      </c>
      <c r="AV187" s="14" t="s">
        <v>137</v>
      </c>
      <c r="AW187" s="14" t="s">
        <v>32</v>
      </c>
      <c r="AX187" s="14" t="s">
        <v>82</v>
      </c>
      <c r="AY187" s="154" t="s">
        <v>129</v>
      </c>
    </row>
    <row r="188" spans="2:65" s="1" customFormat="1" ht="24.2" customHeight="1">
      <c r="B188" s="31"/>
      <c r="C188" s="126" t="s">
        <v>213</v>
      </c>
      <c r="D188" s="126" t="s">
        <v>132</v>
      </c>
      <c r="E188" s="127" t="s">
        <v>214</v>
      </c>
      <c r="F188" s="128" t="s">
        <v>215</v>
      </c>
      <c r="G188" s="129" t="s">
        <v>135</v>
      </c>
      <c r="H188" s="130">
        <v>116.1</v>
      </c>
      <c r="I188" s="131"/>
      <c r="J188" s="132">
        <f>ROUND(I188*H188,2)</f>
        <v>0</v>
      </c>
      <c r="K188" s="128" t="s">
        <v>136</v>
      </c>
      <c r="L188" s="31"/>
      <c r="M188" s="133" t="s">
        <v>1</v>
      </c>
      <c r="N188" s="134" t="s">
        <v>43</v>
      </c>
      <c r="P188" s="135">
        <f>O188*H188</f>
        <v>0</v>
      </c>
      <c r="Q188" s="135">
        <v>2.2000000000000001E-4</v>
      </c>
      <c r="R188" s="135">
        <f>Q188*H188</f>
        <v>2.5541999999999999E-2</v>
      </c>
      <c r="S188" s="135">
        <v>0</v>
      </c>
      <c r="T188" s="136">
        <f>S188*H188</f>
        <v>0</v>
      </c>
      <c r="AR188" s="137" t="s">
        <v>137</v>
      </c>
      <c r="AT188" s="137" t="s">
        <v>132</v>
      </c>
      <c r="AU188" s="137" t="s">
        <v>138</v>
      </c>
      <c r="AY188" s="16" t="s">
        <v>129</v>
      </c>
      <c r="BE188" s="138">
        <f>IF(N188="základní",J188,0)</f>
        <v>0</v>
      </c>
      <c r="BF188" s="138">
        <f>IF(N188="snížená",J188,0)</f>
        <v>0</v>
      </c>
      <c r="BG188" s="138">
        <f>IF(N188="zákl. přenesená",J188,0)</f>
        <v>0</v>
      </c>
      <c r="BH188" s="138">
        <f>IF(N188="sníž. přenesená",J188,0)</f>
        <v>0</v>
      </c>
      <c r="BI188" s="138">
        <f>IF(N188="nulová",J188,0)</f>
        <v>0</v>
      </c>
      <c r="BJ188" s="16" t="s">
        <v>138</v>
      </c>
      <c r="BK188" s="138">
        <f>ROUND(I188*H188,2)</f>
        <v>0</v>
      </c>
      <c r="BL188" s="16" t="s">
        <v>137</v>
      </c>
      <c r="BM188" s="137" t="s">
        <v>216</v>
      </c>
    </row>
    <row r="189" spans="2:65" s="12" customFormat="1" ht="11.25">
      <c r="B189" s="139"/>
      <c r="D189" s="140" t="s">
        <v>140</v>
      </c>
      <c r="E189" s="141" t="s">
        <v>1</v>
      </c>
      <c r="F189" s="142" t="s">
        <v>209</v>
      </c>
      <c r="H189" s="141" t="s">
        <v>1</v>
      </c>
      <c r="I189" s="143"/>
      <c r="L189" s="139"/>
      <c r="M189" s="144"/>
      <c r="T189" s="145"/>
      <c r="AT189" s="141" t="s">
        <v>140</v>
      </c>
      <c r="AU189" s="141" t="s">
        <v>138</v>
      </c>
      <c r="AV189" s="12" t="s">
        <v>82</v>
      </c>
      <c r="AW189" s="12" t="s">
        <v>32</v>
      </c>
      <c r="AX189" s="12" t="s">
        <v>77</v>
      </c>
      <c r="AY189" s="141" t="s">
        <v>129</v>
      </c>
    </row>
    <row r="190" spans="2:65" s="13" customFormat="1" ht="11.25">
      <c r="B190" s="146"/>
      <c r="D190" s="140" t="s">
        <v>140</v>
      </c>
      <c r="E190" s="147" t="s">
        <v>1</v>
      </c>
      <c r="F190" s="148" t="s">
        <v>217</v>
      </c>
      <c r="H190" s="149">
        <v>69.69</v>
      </c>
      <c r="I190" s="150"/>
      <c r="L190" s="146"/>
      <c r="M190" s="151"/>
      <c r="T190" s="152"/>
      <c r="AT190" s="147" t="s">
        <v>140</v>
      </c>
      <c r="AU190" s="147" t="s">
        <v>138</v>
      </c>
      <c r="AV190" s="13" t="s">
        <v>138</v>
      </c>
      <c r="AW190" s="13" t="s">
        <v>32</v>
      </c>
      <c r="AX190" s="13" t="s">
        <v>77</v>
      </c>
      <c r="AY190" s="147" t="s">
        <v>129</v>
      </c>
    </row>
    <row r="191" spans="2:65" s="12" customFormat="1" ht="11.25">
      <c r="B191" s="139"/>
      <c r="D191" s="140" t="s">
        <v>140</v>
      </c>
      <c r="E191" s="141" t="s">
        <v>1</v>
      </c>
      <c r="F191" s="142" t="s">
        <v>211</v>
      </c>
      <c r="H191" s="141" t="s">
        <v>1</v>
      </c>
      <c r="I191" s="143"/>
      <c r="L191" s="139"/>
      <c r="M191" s="144"/>
      <c r="T191" s="145"/>
      <c r="AT191" s="141" t="s">
        <v>140</v>
      </c>
      <c r="AU191" s="141" t="s">
        <v>138</v>
      </c>
      <c r="AV191" s="12" t="s">
        <v>82</v>
      </c>
      <c r="AW191" s="12" t="s">
        <v>32</v>
      </c>
      <c r="AX191" s="12" t="s">
        <v>77</v>
      </c>
      <c r="AY191" s="141" t="s">
        <v>129</v>
      </c>
    </row>
    <row r="192" spans="2:65" s="13" customFormat="1" ht="11.25">
      <c r="B192" s="146"/>
      <c r="D192" s="140" t="s">
        <v>140</v>
      </c>
      <c r="E192" s="147" t="s">
        <v>1</v>
      </c>
      <c r="F192" s="148" t="s">
        <v>218</v>
      </c>
      <c r="H192" s="149">
        <v>46.41</v>
      </c>
      <c r="I192" s="150"/>
      <c r="L192" s="146"/>
      <c r="M192" s="151"/>
      <c r="T192" s="152"/>
      <c r="AT192" s="147" t="s">
        <v>140</v>
      </c>
      <c r="AU192" s="147" t="s">
        <v>138</v>
      </c>
      <c r="AV192" s="13" t="s">
        <v>138</v>
      </c>
      <c r="AW192" s="13" t="s">
        <v>32</v>
      </c>
      <c r="AX192" s="13" t="s">
        <v>77</v>
      </c>
      <c r="AY192" s="147" t="s">
        <v>129</v>
      </c>
    </row>
    <row r="193" spans="2:65" s="14" customFormat="1" ht="11.25">
      <c r="B193" s="153"/>
      <c r="D193" s="140" t="s">
        <v>140</v>
      </c>
      <c r="E193" s="154" t="s">
        <v>1</v>
      </c>
      <c r="F193" s="155" t="s">
        <v>145</v>
      </c>
      <c r="H193" s="156">
        <v>116.1</v>
      </c>
      <c r="I193" s="157"/>
      <c r="L193" s="153"/>
      <c r="M193" s="158"/>
      <c r="T193" s="159"/>
      <c r="AT193" s="154" t="s">
        <v>140</v>
      </c>
      <c r="AU193" s="154" t="s">
        <v>138</v>
      </c>
      <c r="AV193" s="14" t="s">
        <v>137</v>
      </c>
      <c r="AW193" s="14" t="s">
        <v>32</v>
      </c>
      <c r="AX193" s="14" t="s">
        <v>82</v>
      </c>
      <c r="AY193" s="154" t="s">
        <v>129</v>
      </c>
    </row>
    <row r="194" spans="2:65" s="1" customFormat="1" ht="24.2" customHeight="1">
      <c r="B194" s="31"/>
      <c r="C194" s="126" t="s">
        <v>219</v>
      </c>
      <c r="D194" s="126" t="s">
        <v>132</v>
      </c>
      <c r="E194" s="127" t="s">
        <v>220</v>
      </c>
      <c r="F194" s="128" t="s">
        <v>221</v>
      </c>
      <c r="G194" s="129" t="s">
        <v>187</v>
      </c>
      <c r="H194" s="130">
        <v>5</v>
      </c>
      <c r="I194" s="131"/>
      <c r="J194" s="132">
        <f>ROUND(I194*H194,2)</f>
        <v>0</v>
      </c>
      <c r="K194" s="128" t="s">
        <v>136</v>
      </c>
      <c r="L194" s="31"/>
      <c r="M194" s="133" t="s">
        <v>1</v>
      </c>
      <c r="N194" s="134" t="s">
        <v>43</v>
      </c>
      <c r="P194" s="135">
        <f>O194*H194</f>
        <v>0</v>
      </c>
      <c r="Q194" s="135">
        <v>0.42153000000000002</v>
      </c>
      <c r="R194" s="135">
        <f>Q194*H194</f>
        <v>2.10765</v>
      </c>
      <c r="S194" s="135">
        <v>0</v>
      </c>
      <c r="T194" s="136">
        <f>S194*H194</f>
        <v>0</v>
      </c>
      <c r="AR194" s="137" t="s">
        <v>137</v>
      </c>
      <c r="AT194" s="137" t="s">
        <v>132</v>
      </c>
      <c r="AU194" s="137" t="s">
        <v>138</v>
      </c>
      <c r="AY194" s="16" t="s">
        <v>129</v>
      </c>
      <c r="BE194" s="138">
        <f>IF(N194="základní",J194,0)</f>
        <v>0</v>
      </c>
      <c r="BF194" s="138">
        <f>IF(N194="snížená",J194,0)</f>
        <v>0</v>
      </c>
      <c r="BG194" s="138">
        <f>IF(N194="zákl. přenesená",J194,0)</f>
        <v>0</v>
      </c>
      <c r="BH194" s="138">
        <f>IF(N194="sníž. přenesená",J194,0)</f>
        <v>0</v>
      </c>
      <c r="BI194" s="138">
        <f>IF(N194="nulová",J194,0)</f>
        <v>0</v>
      </c>
      <c r="BJ194" s="16" t="s">
        <v>138</v>
      </c>
      <c r="BK194" s="138">
        <f>ROUND(I194*H194,2)</f>
        <v>0</v>
      </c>
      <c r="BL194" s="16" t="s">
        <v>137</v>
      </c>
      <c r="BM194" s="137" t="s">
        <v>222</v>
      </c>
    </row>
    <row r="195" spans="2:65" s="12" customFormat="1" ht="11.25">
      <c r="B195" s="139"/>
      <c r="D195" s="140" t="s">
        <v>140</v>
      </c>
      <c r="E195" s="141" t="s">
        <v>1</v>
      </c>
      <c r="F195" s="142" t="s">
        <v>223</v>
      </c>
      <c r="H195" s="141" t="s">
        <v>1</v>
      </c>
      <c r="I195" s="143"/>
      <c r="L195" s="139"/>
      <c r="M195" s="144"/>
      <c r="T195" s="145"/>
      <c r="AT195" s="141" t="s">
        <v>140</v>
      </c>
      <c r="AU195" s="141" t="s">
        <v>138</v>
      </c>
      <c r="AV195" s="12" t="s">
        <v>82</v>
      </c>
      <c r="AW195" s="12" t="s">
        <v>32</v>
      </c>
      <c r="AX195" s="12" t="s">
        <v>77</v>
      </c>
      <c r="AY195" s="141" t="s">
        <v>129</v>
      </c>
    </row>
    <row r="196" spans="2:65" s="13" customFormat="1" ht="11.25">
      <c r="B196" s="146"/>
      <c r="D196" s="140" t="s">
        <v>140</v>
      </c>
      <c r="E196" s="147" t="s">
        <v>1</v>
      </c>
      <c r="F196" s="148" t="s">
        <v>161</v>
      </c>
      <c r="H196" s="149">
        <v>5</v>
      </c>
      <c r="I196" s="150"/>
      <c r="L196" s="146"/>
      <c r="M196" s="151"/>
      <c r="T196" s="152"/>
      <c r="AT196" s="147" t="s">
        <v>140</v>
      </c>
      <c r="AU196" s="147" t="s">
        <v>138</v>
      </c>
      <c r="AV196" s="13" t="s">
        <v>138</v>
      </c>
      <c r="AW196" s="13" t="s">
        <v>32</v>
      </c>
      <c r="AX196" s="13" t="s">
        <v>82</v>
      </c>
      <c r="AY196" s="147" t="s">
        <v>129</v>
      </c>
    </row>
    <row r="197" spans="2:65" s="1" customFormat="1" ht="37.9" customHeight="1">
      <c r="B197" s="31"/>
      <c r="C197" s="160" t="s">
        <v>224</v>
      </c>
      <c r="D197" s="160" t="s">
        <v>225</v>
      </c>
      <c r="E197" s="161" t="s">
        <v>226</v>
      </c>
      <c r="F197" s="162" t="s">
        <v>227</v>
      </c>
      <c r="G197" s="163" t="s">
        <v>187</v>
      </c>
      <c r="H197" s="164">
        <v>5</v>
      </c>
      <c r="I197" s="165"/>
      <c r="J197" s="166">
        <f>ROUND(I197*H197,2)</f>
        <v>0</v>
      </c>
      <c r="K197" s="162" t="s">
        <v>136</v>
      </c>
      <c r="L197" s="167"/>
      <c r="M197" s="168" t="s">
        <v>1</v>
      </c>
      <c r="N197" s="169" t="s">
        <v>43</v>
      </c>
      <c r="P197" s="135">
        <f>O197*H197</f>
        <v>0</v>
      </c>
      <c r="Q197" s="135">
        <v>1.553E-2</v>
      </c>
      <c r="R197" s="135">
        <f>Q197*H197</f>
        <v>7.7649999999999997E-2</v>
      </c>
      <c r="S197" s="135">
        <v>0</v>
      </c>
      <c r="T197" s="136">
        <f>S197*H197</f>
        <v>0</v>
      </c>
      <c r="AR197" s="137" t="s">
        <v>178</v>
      </c>
      <c r="AT197" s="137" t="s">
        <v>225</v>
      </c>
      <c r="AU197" s="137" t="s">
        <v>138</v>
      </c>
      <c r="AY197" s="16" t="s">
        <v>129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6" t="s">
        <v>138</v>
      </c>
      <c r="BK197" s="138">
        <f>ROUND(I197*H197,2)</f>
        <v>0</v>
      </c>
      <c r="BL197" s="16" t="s">
        <v>137</v>
      </c>
      <c r="BM197" s="137" t="s">
        <v>228</v>
      </c>
    </row>
    <row r="198" spans="2:65" s="11" customFormat="1" ht="22.9" customHeight="1">
      <c r="B198" s="114"/>
      <c r="D198" s="115" t="s">
        <v>76</v>
      </c>
      <c r="E198" s="124" t="s">
        <v>184</v>
      </c>
      <c r="F198" s="124" t="s">
        <v>229</v>
      </c>
      <c r="I198" s="117"/>
      <c r="J198" s="125">
        <f>BK198</f>
        <v>0</v>
      </c>
      <c r="L198" s="114"/>
      <c r="M198" s="119"/>
      <c r="P198" s="120">
        <f>SUM(P199:P247)</f>
        <v>0</v>
      </c>
      <c r="R198" s="120">
        <f>SUM(R199:R247)</f>
        <v>7.3417079999999996E-2</v>
      </c>
      <c r="T198" s="121">
        <f>SUM(T199:T247)</f>
        <v>33.900305000000003</v>
      </c>
      <c r="AR198" s="115" t="s">
        <v>82</v>
      </c>
      <c r="AT198" s="122" t="s">
        <v>76</v>
      </c>
      <c r="AU198" s="122" t="s">
        <v>82</v>
      </c>
      <c r="AY198" s="115" t="s">
        <v>129</v>
      </c>
      <c r="BK198" s="123">
        <f>SUM(BK199:BK247)</f>
        <v>0</v>
      </c>
    </row>
    <row r="199" spans="2:65" s="1" customFormat="1" ht="33" customHeight="1">
      <c r="B199" s="31"/>
      <c r="C199" s="126" t="s">
        <v>230</v>
      </c>
      <c r="D199" s="126" t="s">
        <v>132</v>
      </c>
      <c r="E199" s="127" t="s">
        <v>231</v>
      </c>
      <c r="F199" s="128" t="s">
        <v>232</v>
      </c>
      <c r="G199" s="129" t="s">
        <v>135</v>
      </c>
      <c r="H199" s="130">
        <v>116.1</v>
      </c>
      <c r="I199" s="131"/>
      <c r="J199" s="132">
        <f>ROUND(I199*H199,2)</f>
        <v>0</v>
      </c>
      <c r="K199" s="128" t="s">
        <v>136</v>
      </c>
      <c r="L199" s="31"/>
      <c r="M199" s="133" t="s">
        <v>1</v>
      </c>
      <c r="N199" s="134" t="s">
        <v>43</v>
      </c>
      <c r="P199" s="135">
        <f>O199*H199</f>
        <v>0</v>
      </c>
      <c r="Q199" s="135">
        <v>0</v>
      </c>
      <c r="R199" s="135">
        <f>Q199*H199</f>
        <v>0</v>
      </c>
      <c r="S199" s="135">
        <v>0</v>
      </c>
      <c r="T199" s="136">
        <f>S199*H199</f>
        <v>0</v>
      </c>
      <c r="AR199" s="137" t="s">
        <v>137</v>
      </c>
      <c r="AT199" s="137" t="s">
        <v>132</v>
      </c>
      <c r="AU199" s="137" t="s">
        <v>138</v>
      </c>
      <c r="AY199" s="16" t="s">
        <v>129</v>
      </c>
      <c r="BE199" s="138">
        <f>IF(N199="základní",J199,0)</f>
        <v>0</v>
      </c>
      <c r="BF199" s="138">
        <f>IF(N199="snížená",J199,0)</f>
        <v>0</v>
      </c>
      <c r="BG199" s="138">
        <f>IF(N199="zákl. přenesená",J199,0)</f>
        <v>0</v>
      </c>
      <c r="BH199" s="138">
        <f>IF(N199="sníž. přenesená",J199,0)</f>
        <v>0</v>
      </c>
      <c r="BI199" s="138">
        <f>IF(N199="nulová",J199,0)</f>
        <v>0</v>
      </c>
      <c r="BJ199" s="16" t="s">
        <v>138</v>
      </c>
      <c r="BK199" s="138">
        <f>ROUND(I199*H199,2)</f>
        <v>0</v>
      </c>
      <c r="BL199" s="16" t="s">
        <v>137</v>
      </c>
      <c r="BM199" s="137" t="s">
        <v>233</v>
      </c>
    </row>
    <row r="200" spans="2:65" s="12" customFormat="1" ht="11.25">
      <c r="B200" s="139"/>
      <c r="D200" s="140" t="s">
        <v>140</v>
      </c>
      <c r="E200" s="141" t="s">
        <v>1</v>
      </c>
      <c r="F200" s="142" t="s">
        <v>209</v>
      </c>
      <c r="H200" s="141" t="s">
        <v>1</v>
      </c>
      <c r="I200" s="143"/>
      <c r="L200" s="139"/>
      <c r="M200" s="144"/>
      <c r="T200" s="145"/>
      <c r="AT200" s="141" t="s">
        <v>140</v>
      </c>
      <c r="AU200" s="141" t="s">
        <v>138</v>
      </c>
      <c r="AV200" s="12" t="s">
        <v>82</v>
      </c>
      <c r="AW200" s="12" t="s">
        <v>32</v>
      </c>
      <c r="AX200" s="12" t="s">
        <v>77</v>
      </c>
      <c r="AY200" s="141" t="s">
        <v>129</v>
      </c>
    </row>
    <row r="201" spans="2:65" s="13" customFormat="1" ht="11.25">
      <c r="B201" s="146"/>
      <c r="D201" s="140" t="s">
        <v>140</v>
      </c>
      <c r="E201" s="147" t="s">
        <v>1</v>
      </c>
      <c r="F201" s="148" t="s">
        <v>217</v>
      </c>
      <c r="H201" s="149">
        <v>69.69</v>
      </c>
      <c r="I201" s="150"/>
      <c r="L201" s="146"/>
      <c r="M201" s="151"/>
      <c r="T201" s="152"/>
      <c r="AT201" s="147" t="s">
        <v>140</v>
      </c>
      <c r="AU201" s="147" t="s">
        <v>138</v>
      </c>
      <c r="AV201" s="13" t="s">
        <v>138</v>
      </c>
      <c r="AW201" s="13" t="s">
        <v>32</v>
      </c>
      <c r="AX201" s="13" t="s">
        <v>77</v>
      </c>
      <c r="AY201" s="147" t="s">
        <v>129</v>
      </c>
    </row>
    <row r="202" spans="2:65" s="12" customFormat="1" ht="11.25">
      <c r="B202" s="139"/>
      <c r="D202" s="140" t="s">
        <v>140</v>
      </c>
      <c r="E202" s="141" t="s">
        <v>1</v>
      </c>
      <c r="F202" s="142" t="s">
        <v>211</v>
      </c>
      <c r="H202" s="141" t="s">
        <v>1</v>
      </c>
      <c r="I202" s="143"/>
      <c r="L202" s="139"/>
      <c r="M202" s="144"/>
      <c r="T202" s="145"/>
      <c r="AT202" s="141" t="s">
        <v>140</v>
      </c>
      <c r="AU202" s="141" t="s">
        <v>138</v>
      </c>
      <c r="AV202" s="12" t="s">
        <v>82</v>
      </c>
      <c r="AW202" s="12" t="s">
        <v>32</v>
      </c>
      <c r="AX202" s="12" t="s">
        <v>77</v>
      </c>
      <c r="AY202" s="141" t="s">
        <v>129</v>
      </c>
    </row>
    <row r="203" spans="2:65" s="13" customFormat="1" ht="11.25">
      <c r="B203" s="146"/>
      <c r="D203" s="140" t="s">
        <v>140</v>
      </c>
      <c r="E203" s="147" t="s">
        <v>1</v>
      </c>
      <c r="F203" s="148" t="s">
        <v>218</v>
      </c>
      <c r="H203" s="149">
        <v>46.41</v>
      </c>
      <c r="I203" s="150"/>
      <c r="L203" s="146"/>
      <c r="M203" s="151"/>
      <c r="T203" s="152"/>
      <c r="AT203" s="147" t="s">
        <v>140</v>
      </c>
      <c r="AU203" s="147" t="s">
        <v>138</v>
      </c>
      <c r="AV203" s="13" t="s">
        <v>138</v>
      </c>
      <c r="AW203" s="13" t="s">
        <v>32</v>
      </c>
      <c r="AX203" s="13" t="s">
        <v>77</v>
      </c>
      <c r="AY203" s="147" t="s">
        <v>129</v>
      </c>
    </row>
    <row r="204" spans="2:65" s="14" customFormat="1" ht="11.25">
      <c r="B204" s="153"/>
      <c r="D204" s="140" t="s">
        <v>140</v>
      </c>
      <c r="E204" s="154" t="s">
        <v>1</v>
      </c>
      <c r="F204" s="155" t="s">
        <v>145</v>
      </c>
      <c r="H204" s="156">
        <v>116.1</v>
      </c>
      <c r="I204" s="157"/>
      <c r="L204" s="153"/>
      <c r="M204" s="158"/>
      <c r="T204" s="159"/>
      <c r="AT204" s="154" t="s">
        <v>140</v>
      </c>
      <c r="AU204" s="154" t="s">
        <v>138</v>
      </c>
      <c r="AV204" s="14" t="s">
        <v>137</v>
      </c>
      <c r="AW204" s="14" t="s">
        <v>32</v>
      </c>
      <c r="AX204" s="14" t="s">
        <v>82</v>
      </c>
      <c r="AY204" s="154" t="s">
        <v>129</v>
      </c>
    </row>
    <row r="205" spans="2:65" s="1" customFormat="1" ht="24.2" customHeight="1">
      <c r="B205" s="31"/>
      <c r="C205" s="126" t="s">
        <v>234</v>
      </c>
      <c r="D205" s="126" t="s">
        <v>132</v>
      </c>
      <c r="E205" s="127" t="s">
        <v>235</v>
      </c>
      <c r="F205" s="128" t="s">
        <v>236</v>
      </c>
      <c r="G205" s="129" t="s">
        <v>135</v>
      </c>
      <c r="H205" s="130">
        <v>136.05199999999999</v>
      </c>
      <c r="I205" s="131"/>
      <c r="J205" s="132">
        <f>ROUND(I205*H205,2)</f>
        <v>0</v>
      </c>
      <c r="K205" s="128" t="s">
        <v>136</v>
      </c>
      <c r="L205" s="31"/>
      <c r="M205" s="133" t="s">
        <v>1</v>
      </c>
      <c r="N205" s="134" t="s">
        <v>43</v>
      </c>
      <c r="P205" s="135">
        <f>O205*H205</f>
        <v>0</v>
      </c>
      <c r="Q205" s="135">
        <v>4.0000000000000003E-5</v>
      </c>
      <c r="R205" s="135">
        <f>Q205*H205</f>
        <v>5.4420800000000002E-3</v>
      </c>
      <c r="S205" s="135">
        <v>0</v>
      </c>
      <c r="T205" s="136">
        <f>S205*H205</f>
        <v>0</v>
      </c>
      <c r="AR205" s="137" t="s">
        <v>137</v>
      </c>
      <c r="AT205" s="137" t="s">
        <v>132</v>
      </c>
      <c r="AU205" s="137" t="s">
        <v>138</v>
      </c>
      <c r="AY205" s="16" t="s">
        <v>129</v>
      </c>
      <c r="BE205" s="138">
        <f>IF(N205="základní",J205,0)</f>
        <v>0</v>
      </c>
      <c r="BF205" s="138">
        <f>IF(N205="snížená",J205,0)</f>
        <v>0</v>
      </c>
      <c r="BG205" s="138">
        <f>IF(N205="zákl. přenesená",J205,0)</f>
        <v>0</v>
      </c>
      <c r="BH205" s="138">
        <f>IF(N205="sníž. přenesená",J205,0)</f>
        <v>0</v>
      </c>
      <c r="BI205" s="138">
        <f>IF(N205="nulová",J205,0)</f>
        <v>0</v>
      </c>
      <c r="BJ205" s="16" t="s">
        <v>138</v>
      </c>
      <c r="BK205" s="138">
        <f>ROUND(I205*H205,2)</f>
        <v>0</v>
      </c>
      <c r="BL205" s="16" t="s">
        <v>137</v>
      </c>
      <c r="BM205" s="137" t="s">
        <v>237</v>
      </c>
    </row>
    <row r="206" spans="2:65" s="12" customFormat="1" ht="11.25">
      <c r="B206" s="139"/>
      <c r="D206" s="140" t="s">
        <v>140</v>
      </c>
      <c r="E206" s="141" t="s">
        <v>1</v>
      </c>
      <c r="F206" s="142" t="s">
        <v>182</v>
      </c>
      <c r="H206" s="141" t="s">
        <v>1</v>
      </c>
      <c r="I206" s="143"/>
      <c r="L206" s="139"/>
      <c r="M206" s="144"/>
      <c r="T206" s="145"/>
      <c r="AT206" s="141" t="s">
        <v>140</v>
      </c>
      <c r="AU206" s="141" t="s">
        <v>138</v>
      </c>
      <c r="AV206" s="12" t="s">
        <v>82</v>
      </c>
      <c r="AW206" s="12" t="s">
        <v>32</v>
      </c>
      <c r="AX206" s="12" t="s">
        <v>77</v>
      </c>
      <c r="AY206" s="141" t="s">
        <v>129</v>
      </c>
    </row>
    <row r="207" spans="2:65" s="13" customFormat="1" ht="11.25">
      <c r="B207" s="146"/>
      <c r="D207" s="140" t="s">
        <v>140</v>
      </c>
      <c r="E207" s="147" t="s">
        <v>1</v>
      </c>
      <c r="F207" s="148" t="s">
        <v>238</v>
      </c>
      <c r="H207" s="149">
        <v>19.952000000000002</v>
      </c>
      <c r="I207" s="150"/>
      <c r="L207" s="146"/>
      <c r="M207" s="151"/>
      <c r="T207" s="152"/>
      <c r="AT207" s="147" t="s">
        <v>140</v>
      </c>
      <c r="AU207" s="147" t="s">
        <v>138</v>
      </c>
      <c r="AV207" s="13" t="s">
        <v>138</v>
      </c>
      <c r="AW207" s="13" t="s">
        <v>32</v>
      </c>
      <c r="AX207" s="13" t="s">
        <v>77</v>
      </c>
      <c r="AY207" s="147" t="s">
        <v>129</v>
      </c>
    </row>
    <row r="208" spans="2:65" s="12" customFormat="1" ht="11.25">
      <c r="B208" s="139"/>
      <c r="D208" s="140" t="s">
        <v>140</v>
      </c>
      <c r="E208" s="141" t="s">
        <v>1</v>
      </c>
      <c r="F208" s="142" t="s">
        <v>209</v>
      </c>
      <c r="H208" s="141" t="s">
        <v>1</v>
      </c>
      <c r="I208" s="143"/>
      <c r="L208" s="139"/>
      <c r="M208" s="144"/>
      <c r="T208" s="145"/>
      <c r="AT208" s="141" t="s">
        <v>140</v>
      </c>
      <c r="AU208" s="141" t="s">
        <v>138</v>
      </c>
      <c r="AV208" s="12" t="s">
        <v>82</v>
      </c>
      <c r="AW208" s="12" t="s">
        <v>32</v>
      </c>
      <c r="AX208" s="12" t="s">
        <v>77</v>
      </c>
      <c r="AY208" s="141" t="s">
        <v>129</v>
      </c>
    </row>
    <row r="209" spans="2:65" s="13" customFormat="1" ht="11.25">
      <c r="B209" s="146"/>
      <c r="D209" s="140" t="s">
        <v>140</v>
      </c>
      <c r="E209" s="147" t="s">
        <v>1</v>
      </c>
      <c r="F209" s="148" t="s">
        <v>217</v>
      </c>
      <c r="H209" s="149">
        <v>69.69</v>
      </c>
      <c r="I209" s="150"/>
      <c r="L209" s="146"/>
      <c r="M209" s="151"/>
      <c r="T209" s="152"/>
      <c r="AT209" s="147" t="s">
        <v>140</v>
      </c>
      <c r="AU209" s="147" t="s">
        <v>138</v>
      </c>
      <c r="AV209" s="13" t="s">
        <v>138</v>
      </c>
      <c r="AW209" s="13" t="s">
        <v>32</v>
      </c>
      <c r="AX209" s="13" t="s">
        <v>77</v>
      </c>
      <c r="AY209" s="147" t="s">
        <v>129</v>
      </c>
    </row>
    <row r="210" spans="2:65" s="12" customFormat="1" ht="11.25">
      <c r="B210" s="139"/>
      <c r="D210" s="140" t="s">
        <v>140</v>
      </c>
      <c r="E210" s="141" t="s">
        <v>1</v>
      </c>
      <c r="F210" s="142" t="s">
        <v>211</v>
      </c>
      <c r="H210" s="141" t="s">
        <v>1</v>
      </c>
      <c r="I210" s="143"/>
      <c r="L210" s="139"/>
      <c r="M210" s="144"/>
      <c r="T210" s="145"/>
      <c r="AT210" s="141" t="s">
        <v>140</v>
      </c>
      <c r="AU210" s="141" t="s">
        <v>138</v>
      </c>
      <c r="AV210" s="12" t="s">
        <v>82</v>
      </c>
      <c r="AW210" s="12" t="s">
        <v>32</v>
      </c>
      <c r="AX210" s="12" t="s">
        <v>77</v>
      </c>
      <c r="AY210" s="141" t="s">
        <v>129</v>
      </c>
    </row>
    <row r="211" spans="2:65" s="13" customFormat="1" ht="11.25">
      <c r="B211" s="146"/>
      <c r="D211" s="140" t="s">
        <v>140</v>
      </c>
      <c r="E211" s="147" t="s">
        <v>1</v>
      </c>
      <c r="F211" s="148" t="s">
        <v>218</v>
      </c>
      <c r="H211" s="149">
        <v>46.41</v>
      </c>
      <c r="I211" s="150"/>
      <c r="L211" s="146"/>
      <c r="M211" s="151"/>
      <c r="T211" s="152"/>
      <c r="AT211" s="147" t="s">
        <v>140</v>
      </c>
      <c r="AU211" s="147" t="s">
        <v>138</v>
      </c>
      <c r="AV211" s="13" t="s">
        <v>138</v>
      </c>
      <c r="AW211" s="13" t="s">
        <v>32</v>
      </c>
      <c r="AX211" s="13" t="s">
        <v>77</v>
      </c>
      <c r="AY211" s="147" t="s">
        <v>129</v>
      </c>
    </row>
    <row r="212" spans="2:65" s="14" customFormat="1" ht="11.25">
      <c r="B212" s="153"/>
      <c r="D212" s="140" t="s">
        <v>140</v>
      </c>
      <c r="E212" s="154" t="s">
        <v>1</v>
      </c>
      <c r="F212" s="155" t="s">
        <v>145</v>
      </c>
      <c r="H212" s="156">
        <v>136.05199999999999</v>
      </c>
      <c r="I212" s="157"/>
      <c r="L212" s="153"/>
      <c r="M212" s="158"/>
      <c r="T212" s="159"/>
      <c r="AT212" s="154" t="s">
        <v>140</v>
      </c>
      <c r="AU212" s="154" t="s">
        <v>138</v>
      </c>
      <c r="AV212" s="14" t="s">
        <v>137</v>
      </c>
      <c r="AW212" s="14" t="s">
        <v>32</v>
      </c>
      <c r="AX212" s="14" t="s">
        <v>82</v>
      </c>
      <c r="AY212" s="154" t="s">
        <v>129</v>
      </c>
    </row>
    <row r="213" spans="2:65" s="1" customFormat="1" ht="16.5" customHeight="1">
      <c r="B213" s="31"/>
      <c r="C213" s="126" t="s">
        <v>239</v>
      </c>
      <c r="D213" s="126" t="s">
        <v>132</v>
      </c>
      <c r="E213" s="127" t="s">
        <v>240</v>
      </c>
      <c r="F213" s="128" t="s">
        <v>241</v>
      </c>
      <c r="G213" s="129" t="s">
        <v>187</v>
      </c>
      <c r="H213" s="130">
        <v>5</v>
      </c>
      <c r="I213" s="131"/>
      <c r="J213" s="132">
        <f>ROUND(I213*H213,2)</f>
        <v>0</v>
      </c>
      <c r="K213" s="128" t="s">
        <v>136</v>
      </c>
      <c r="L213" s="31"/>
      <c r="M213" s="133" t="s">
        <v>1</v>
      </c>
      <c r="N213" s="134" t="s">
        <v>43</v>
      </c>
      <c r="P213" s="135">
        <f>O213*H213</f>
        <v>0</v>
      </c>
      <c r="Q213" s="135">
        <v>1.1E-4</v>
      </c>
      <c r="R213" s="135">
        <f>Q213*H213</f>
        <v>5.5000000000000003E-4</v>
      </c>
      <c r="S213" s="135">
        <v>0</v>
      </c>
      <c r="T213" s="136">
        <f>S213*H213</f>
        <v>0</v>
      </c>
      <c r="AR213" s="137" t="s">
        <v>137</v>
      </c>
      <c r="AT213" s="137" t="s">
        <v>132</v>
      </c>
      <c r="AU213" s="137" t="s">
        <v>138</v>
      </c>
      <c r="AY213" s="16" t="s">
        <v>129</v>
      </c>
      <c r="BE213" s="138">
        <f>IF(N213="základní",J213,0)</f>
        <v>0</v>
      </c>
      <c r="BF213" s="138">
        <f>IF(N213="snížená",J213,0)</f>
        <v>0</v>
      </c>
      <c r="BG213" s="138">
        <f>IF(N213="zákl. přenesená",J213,0)</f>
        <v>0</v>
      </c>
      <c r="BH213" s="138">
        <f>IF(N213="sníž. přenesená",J213,0)</f>
        <v>0</v>
      </c>
      <c r="BI213" s="138">
        <f>IF(N213="nulová",J213,0)</f>
        <v>0</v>
      </c>
      <c r="BJ213" s="16" t="s">
        <v>138</v>
      </c>
      <c r="BK213" s="138">
        <f>ROUND(I213*H213,2)</f>
        <v>0</v>
      </c>
      <c r="BL213" s="16" t="s">
        <v>137</v>
      </c>
      <c r="BM213" s="137" t="s">
        <v>242</v>
      </c>
    </row>
    <row r="214" spans="2:65" s="12" customFormat="1" ht="11.25">
      <c r="B214" s="139"/>
      <c r="D214" s="140" t="s">
        <v>140</v>
      </c>
      <c r="E214" s="141" t="s">
        <v>1</v>
      </c>
      <c r="F214" s="142" t="s">
        <v>155</v>
      </c>
      <c r="H214" s="141" t="s">
        <v>1</v>
      </c>
      <c r="I214" s="143"/>
      <c r="L214" s="139"/>
      <c r="M214" s="144"/>
      <c r="T214" s="145"/>
      <c r="AT214" s="141" t="s">
        <v>140</v>
      </c>
      <c r="AU214" s="141" t="s">
        <v>138</v>
      </c>
      <c r="AV214" s="12" t="s">
        <v>82</v>
      </c>
      <c r="AW214" s="12" t="s">
        <v>32</v>
      </c>
      <c r="AX214" s="12" t="s">
        <v>77</v>
      </c>
      <c r="AY214" s="141" t="s">
        <v>129</v>
      </c>
    </row>
    <row r="215" spans="2:65" s="13" customFormat="1" ht="11.25">
      <c r="B215" s="146"/>
      <c r="D215" s="140" t="s">
        <v>140</v>
      </c>
      <c r="E215" s="147" t="s">
        <v>1</v>
      </c>
      <c r="F215" s="148" t="s">
        <v>161</v>
      </c>
      <c r="H215" s="149">
        <v>5</v>
      </c>
      <c r="I215" s="150"/>
      <c r="L215" s="146"/>
      <c r="M215" s="151"/>
      <c r="T215" s="152"/>
      <c r="AT215" s="147" t="s">
        <v>140</v>
      </c>
      <c r="AU215" s="147" t="s">
        <v>138</v>
      </c>
      <c r="AV215" s="13" t="s">
        <v>138</v>
      </c>
      <c r="AW215" s="13" t="s">
        <v>32</v>
      </c>
      <c r="AX215" s="13" t="s">
        <v>82</v>
      </c>
      <c r="AY215" s="147" t="s">
        <v>129</v>
      </c>
    </row>
    <row r="216" spans="2:65" s="1" customFormat="1" ht="24.2" customHeight="1">
      <c r="B216" s="31"/>
      <c r="C216" s="160" t="s">
        <v>243</v>
      </c>
      <c r="D216" s="160" t="s">
        <v>225</v>
      </c>
      <c r="E216" s="161" t="s">
        <v>244</v>
      </c>
      <c r="F216" s="162" t="s">
        <v>245</v>
      </c>
      <c r="G216" s="163" t="s">
        <v>187</v>
      </c>
      <c r="H216" s="164">
        <v>5</v>
      </c>
      <c r="I216" s="165"/>
      <c r="J216" s="166">
        <f>ROUND(I216*H216,2)</f>
        <v>0</v>
      </c>
      <c r="K216" s="162" t="s">
        <v>1</v>
      </c>
      <c r="L216" s="167"/>
      <c r="M216" s="168" t="s">
        <v>1</v>
      </c>
      <c r="N216" s="169" t="s">
        <v>43</v>
      </c>
      <c r="P216" s="135">
        <f>O216*H216</f>
        <v>0</v>
      </c>
      <c r="Q216" s="135">
        <v>1.2E-2</v>
      </c>
      <c r="R216" s="135">
        <f>Q216*H216</f>
        <v>0.06</v>
      </c>
      <c r="S216" s="135">
        <v>0</v>
      </c>
      <c r="T216" s="136">
        <f>S216*H216</f>
        <v>0</v>
      </c>
      <c r="AR216" s="137" t="s">
        <v>178</v>
      </c>
      <c r="AT216" s="137" t="s">
        <v>225</v>
      </c>
      <c r="AU216" s="137" t="s">
        <v>138</v>
      </c>
      <c r="AY216" s="16" t="s">
        <v>129</v>
      </c>
      <c r="BE216" s="138">
        <f>IF(N216="základní",J216,0)</f>
        <v>0</v>
      </c>
      <c r="BF216" s="138">
        <f>IF(N216="snížená",J216,0)</f>
        <v>0</v>
      </c>
      <c r="BG216" s="138">
        <f>IF(N216="zákl. přenesená",J216,0)</f>
        <v>0</v>
      </c>
      <c r="BH216" s="138">
        <f>IF(N216="sníž. přenesená",J216,0)</f>
        <v>0</v>
      </c>
      <c r="BI216" s="138">
        <f>IF(N216="nulová",J216,0)</f>
        <v>0</v>
      </c>
      <c r="BJ216" s="16" t="s">
        <v>138</v>
      </c>
      <c r="BK216" s="138">
        <f>ROUND(I216*H216,2)</f>
        <v>0</v>
      </c>
      <c r="BL216" s="16" t="s">
        <v>137</v>
      </c>
      <c r="BM216" s="137" t="s">
        <v>246</v>
      </c>
    </row>
    <row r="217" spans="2:65" s="1" customFormat="1" ht="24.2" customHeight="1">
      <c r="B217" s="31"/>
      <c r="C217" s="126" t="s">
        <v>7</v>
      </c>
      <c r="D217" s="126" t="s">
        <v>132</v>
      </c>
      <c r="E217" s="127" t="s">
        <v>247</v>
      </c>
      <c r="F217" s="128" t="s">
        <v>248</v>
      </c>
      <c r="G217" s="129" t="s">
        <v>135</v>
      </c>
      <c r="H217" s="130">
        <v>53.174999999999997</v>
      </c>
      <c r="I217" s="131"/>
      <c r="J217" s="132">
        <f>ROUND(I217*H217,2)</f>
        <v>0</v>
      </c>
      <c r="K217" s="128" t="s">
        <v>136</v>
      </c>
      <c r="L217" s="31"/>
      <c r="M217" s="133" t="s">
        <v>1</v>
      </c>
      <c r="N217" s="134" t="s">
        <v>43</v>
      </c>
      <c r="P217" s="135">
        <f>O217*H217</f>
        <v>0</v>
      </c>
      <c r="Q217" s="135">
        <v>0</v>
      </c>
      <c r="R217" s="135">
        <f>Q217*H217</f>
        <v>0</v>
      </c>
      <c r="S217" s="135">
        <v>0.108</v>
      </c>
      <c r="T217" s="136">
        <f>S217*H217</f>
        <v>5.7428999999999997</v>
      </c>
      <c r="AR217" s="137" t="s">
        <v>137</v>
      </c>
      <c r="AT217" s="137" t="s">
        <v>132</v>
      </c>
      <c r="AU217" s="137" t="s">
        <v>138</v>
      </c>
      <c r="AY217" s="16" t="s">
        <v>129</v>
      </c>
      <c r="BE217" s="138">
        <f>IF(N217="základní",J217,0)</f>
        <v>0</v>
      </c>
      <c r="BF217" s="138">
        <f>IF(N217="snížená",J217,0)</f>
        <v>0</v>
      </c>
      <c r="BG217" s="138">
        <f>IF(N217="zákl. přenesená",J217,0)</f>
        <v>0</v>
      </c>
      <c r="BH217" s="138">
        <f>IF(N217="sníž. přenesená",J217,0)</f>
        <v>0</v>
      </c>
      <c r="BI217" s="138">
        <f>IF(N217="nulová",J217,0)</f>
        <v>0</v>
      </c>
      <c r="BJ217" s="16" t="s">
        <v>138</v>
      </c>
      <c r="BK217" s="138">
        <f>ROUND(I217*H217,2)</f>
        <v>0</v>
      </c>
      <c r="BL217" s="16" t="s">
        <v>137</v>
      </c>
      <c r="BM217" s="137" t="s">
        <v>249</v>
      </c>
    </row>
    <row r="218" spans="2:65" s="12" customFormat="1" ht="11.25">
      <c r="B218" s="139"/>
      <c r="D218" s="140" t="s">
        <v>140</v>
      </c>
      <c r="E218" s="141" t="s">
        <v>1</v>
      </c>
      <c r="F218" s="142" t="s">
        <v>209</v>
      </c>
      <c r="H218" s="141" t="s">
        <v>1</v>
      </c>
      <c r="I218" s="143"/>
      <c r="L218" s="139"/>
      <c r="M218" s="144"/>
      <c r="T218" s="145"/>
      <c r="AT218" s="141" t="s">
        <v>140</v>
      </c>
      <c r="AU218" s="141" t="s">
        <v>138</v>
      </c>
      <c r="AV218" s="12" t="s">
        <v>82</v>
      </c>
      <c r="AW218" s="12" t="s">
        <v>32</v>
      </c>
      <c r="AX218" s="12" t="s">
        <v>77</v>
      </c>
      <c r="AY218" s="141" t="s">
        <v>129</v>
      </c>
    </row>
    <row r="219" spans="2:65" s="13" customFormat="1" ht="11.25">
      <c r="B219" s="146"/>
      <c r="D219" s="140" t="s">
        <v>140</v>
      </c>
      <c r="E219" s="147" t="s">
        <v>1</v>
      </c>
      <c r="F219" s="148" t="s">
        <v>250</v>
      </c>
      <c r="H219" s="149">
        <v>19.5</v>
      </c>
      <c r="I219" s="150"/>
      <c r="L219" s="146"/>
      <c r="M219" s="151"/>
      <c r="T219" s="152"/>
      <c r="AT219" s="147" t="s">
        <v>140</v>
      </c>
      <c r="AU219" s="147" t="s">
        <v>138</v>
      </c>
      <c r="AV219" s="13" t="s">
        <v>138</v>
      </c>
      <c r="AW219" s="13" t="s">
        <v>32</v>
      </c>
      <c r="AX219" s="13" t="s">
        <v>77</v>
      </c>
      <c r="AY219" s="147" t="s">
        <v>129</v>
      </c>
    </row>
    <row r="220" spans="2:65" s="12" customFormat="1" ht="11.25">
      <c r="B220" s="139"/>
      <c r="D220" s="140" t="s">
        <v>140</v>
      </c>
      <c r="E220" s="141" t="s">
        <v>1</v>
      </c>
      <c r="F220" s="142" t="s">
        <v>211</v>
      </c>
      <c r="H220" s="141" t="s">
        <v>1</v>
      </c>
      <c r="I220" s="143"/>
      <c r="L220" s="139"/>
      <c r="M220" s="144"/>
      <c r="T220" s="145"/>
      <c r="AT220" s="141" t="s">
        <v>140</v>
      </c>
      <c r="AU220" s="141" t="s">
        <v>138</v>
      </c>
      <c r="AV220" s="12" t="s">
        <v>82</v>
      </c>
      <c r="AW220" s="12" t="s">
        <v>32</v>
      </c>
      <c r="AX220" s="12" t="s">
        <v>77</v>
      </c>
      <c r="AY220" s="141" t="s">
        <v>129</v>
      </c>
    </row>
    <row r="221" spans="2:65" s="13" customFormat="1" ht="11.25">
      <c r="B221" s="146"/>
      <c r="D221" s="140" t="s">
        <v>140</v>
      </c>
      <c r="E221" s="147" t="s">
        <v>1</v>
      </c>
      <c r="F221" s="148" t="s">
        <v>251</v>
      </c>
      <c r="H221" s="149">
        <v>33.674999999999997</v>
      </c>
      <c r="I221" s="150"/>
      <c r="L221" s="146"/>
      <c r="M221" s="151"/>
      <c r="T221" s="152"/>
      <c r="AT221" s="147" t="s">
        <v>140</v>
      </c>
      <c r="AU221" s="147" t="s">
        <v>138</v>
      </c>
      <c r="AV221" s="13" t="s">
        <v>138</v>
      </c>
      <c r="AW221" s="13" t="s">
        <v>32</v>
      </c>
      <c r="AX221" s="13" t="s">
        <v>77</v>
      </c>
      <c r="AY221" s="147" t="s">
        <v>129</v>
      </c>
    </row>
    <row r="222" spans="2:65" s="14" customFormat="1" ht="11.25">
      <c r="B222" s="153"/>
      <c r="D222" s="140" t="s">
        <v>140</v>
      </c>
      <c r="E222" s="154" t="s">
        <v>1</v>
      </c>
      <c r="F222" s="155" t="s">
        <v>145</v>
      </c>
      <c r="H222" s="156">
        <v>53.174999999999997</v>
      </c>
      <c r="I222" s="157"/>
      <c r="L222" s="153"/>
      <c r="M222" s="158"/>
      <c r="T222" s="159"/>
      <c r="AT222" s="154" t="s">
        <v>140</v>
      </c>
      <c r="AU222" s="154" t="s">
        <v>138</v>
      </c>
      <c r="AV222" s="14" t="s">
        <v>137</v>
      </c>
      <c r="AW222" s="14" t="s">
        <v>32</v>
      </c>
      <c r="AX222" s="14" t="s">
        <v>82</v>
      </c>
      <c r="AY222" s="154" t="s">
        <v>129</v>
      </c>
    </row>
    <row r="223" spans="2:65" s="1" customFormat="1" ht="24.2" customHeight="1">
      <c r="B223" s="31"/>
      <c r="C223" s="126" t="s">
        <v>252</v>
      </c>
      <c r="D223" s="126" t="s">
        <v>132</v>
      </c>
      <c r="E223" s="127" t="s">
        <v>253</v>
      </c>
      <c r="F223" s="128" t="s">
        <v>254</v>
      </c>
      <c r="G223" s="129" t="s">
        <v>135</v>
      </c>
      <c r="H223" s="130">
        <v>10.41</v>
      </c>
      <c r="I223" s="131"/>
      <c r="J223" s="132">
        <f>ROUND(I223*H223,2)</f>
        <v>0</v>
      </c>
      <c r="K223" s="128" t="s">
        <v>136</v>
      </c>
      <c r="L223" s="31"/>
      <c r="M223" s="133" t="s">
        <v>1</v>
      </c>
      <c r="N223" s="134" t="s">
        <v>43</v>
      </c>
      <c r="P223" s="135">
        <f>O223*H223</f>
        <v>0</v>
      </c>
      <c r="Q223" s="135">
        <v>0</v>
      </c>
      <c r="R223" s="135">
        <f>Q223*H223</f>
        <v>0</v>
      </c>
      <c r="S223" s="135">
        <v>0.128</v>
      </c>
      <c r="T223" s="136">
        <f>S223*H223</f>
        <v>1.3324800000000001</v>
      </c>
      <c r="AR223" s="137" t="s">
        <v>137</v>
      </c>
      <c r="AT223" s="137" t="s">
        <v>132</v>
      </c>
      <c r="AU223" s="137" t="s">
        <v>138</v>
      </c>
      <c r="AY223" s="16" t="s">
        <v>129</v>
      </c>
      <c r="BE223" s="138">
        <f>IF(N223="základní",J223,0)</f>
        <v>0</v>
      </c>
      <c r="BF223" s="138">
        <f>IF(N223="snížená",J223,0)</f>
        <v>0</v>
      </c>
      <c r="BG223" s="138">
        <f>IF(N223="zákl. přenesená",J223,0)</f>
        <v>0</v>
      </c>
      <c r="BH223" s="138">
        <f>IF(N223="sníž. přenesená",J223,0)</f>
        <v>0</v>
      </c>
      <c r="BI223" s="138">
        <f>IF(N223="nulová",J223,0)</f>
        <v>0</v>
      </c>
      <c r="BJ223" s="16" t="s">
        <v>138</v>
      </c>
      <c r="BK223" s="138">
        <f>ROUND(I223*H223,2)</f>
        <v>0</v>
      </c>
      <c r="BL223" s="16" t="s">
        <v>137</v>
      </c>
      <c r="BM223" s="137" t="s">
        <v>255</v>
      </c>
    </row>
    <row r="224" spans="2:65" s="12" customFormat="1" ht="11.25">
      <c r="B224" s="139"/>
      <c r="D224" s="140" t="s">
        <v>140</v>
      </c>
      <c r="E224" s="141" t="s">
        <v>1</v>
      </c>
      <c r="F224" s="142" t="s">
        <v>209</v>
      </c>
      <c r="H224" s="141" t="s">
        <v>1</v>
      </c>
      <c r="I224" s="143"/>
      <c r="L224" s="139"/>
      <c r="M224" s="144"/>
      <c r="T224" s="145"/>
      <c r="AT224" s="141" t="s">
        <v>140</v>
      </c>
      <c r="AU224" s="141" t="s">
        <v>138</v>
      </c>
      <c r="AV224" s="12" t="s">
        <v>82</v>
      </c>
      <c r="AW224" s="12" t="s">
        <v>32</v>
      </c>
      <c r="AX224" s="12" t="s">
        <v>77</v>
      </c>
      <c r="AY224" s="141" t="s">
        <v>129</v>
      </c>
    </row>
    <row r="225" spans="2:65" s="13" customFormat="1" ht="11.25">
      <c r="B225" s="146"/>
      <c r="D225" s="140" t="s">
        <v>140</v>
      </c>
      <c r="E225" s="147" t="s">
        <v>1</v>
      </c>
      <c r="F225" s="148" t="s">
        <v>256</v>
      </c>
      <c r="H225" s="149">
        <v>10.41</v>
      </c>
      <c r="I225" s="150"/>
      <c r="L225" s="146"/>
      <c r="M225" s="151"/>
      <c r="T225" s="152"/>
      <c r="AT225" s="147" t="s">
        <v>140</v>
      </c>
      <c r="AU225" s="147" t="s">
        <v>138</v>
      </c>
      <c r="AV225" s="13" t="s">
        <v>138</v>
      </c>
      <c r="AW225" s="13" t="s">
        <v>32</v>
      </c>
      <c r="AX225" s="13" t="s">
        <v>82</v>
      </c>
      <c r="AY225" s="147" t="s">
        <v>129</v>
      </c>
    </row>
    <row r="226" spans="2:65" s="1" customFormat="1" ht="37.9" customHeight="1">
      <c r="B226" s="31"/>
      <c r="C226" s="126" t="s">
        <v>257</v>
      </c>
      <c r="D226" s="126" t="s">
        <v>132</v>
      </c>
      <c r="E226" s="127" t="s">
        <v>258</v>
      </c>
      <c r="F226" s="128" t="s">
        <v>259</v>
      </c>
      <c r="G226" s="129" t="s">
        <v>207</v>
      </c>
      <c r="H226" s="130">
        <v>11.702</v>
      </c>
      <c r="I226" s="131"/>
      <c r="J226" s="132">
        <f>ROUND(I226*H226,2)</f>
        <v>0</v>
      </c>
      <c r="K226" s="128" t="s">
        <v>136</v>
      </c>
      <c r="L226" s="31"/>
      <c r="M226" s="133" t="s">
        <v>1</v>
      </c>
      <c r="N226" s="134" t="s">
        <v>43</v>
      </c>
      <c r="P226" s="135">
        <f>O226*H226</f>
        <v>0</v>
      </c>
      <c r="Q226" s="135">
        <v>0</v>
      </c>
      <c r="R226" s="135">
        <f>Q226*H226</f>
        <v>0</v>
      </c>
      <c r="S226" s="135">
        <v>2.2000000000000002</v>
      </c>
      <c r="T226" s="136">
        <f>S226*H226</f>
        <v>25.744400000000002</v>
      </c>
      <c r="AR226" s="137" t="s">
        <v>137</v>
      </c>
      <c r="AT226" s="137" t="s">
        <v>132</v>
      </c>
      <c r="AU226" s="137" t="s">
        <v>138</v>
      </c>
      <c r="AY226" s="16" t="s">
        <v>129</v>
      </c>
      <c r="BE226" s="138">
        <f>IF(N226="základní",J226,0)</f>
        <v>0</v>
      </c>
      <c r="BF226" s="138">
        <f>IF(N226="snížená",J226,0)</f>
        <v>0</v>
      </c>
      <c r="BG226" s="138">
        <f>IF(N226="zákl. přenesená",J226,0)</f>
        <v>0</v>
      </c>
      <c r="BH226" s="138">
        <f>IF(N226="sníž. přenesená",J226,0)</f>
        <v>0</v>
      </c>
      <c r="BI226" s="138">
        <f>IF(N226="nulová",J226,0)</f>
        <v>0</v>
      </c>
      <c r="BJ226" s="16" t="s">
        <v>138</v>
      </c>
      <c r="BK226" s="138">
        <f>ROUND(I226*H226,2)</f>
        <v>0</v>
      </c>
      <c r="BL226" s="16" t="s">
        <v>137</v>
      </c>
      <c r="BM226" s="137" t="s">
        <v>260</v>
      </c>
    </row>
    <row r="227" spans="2:65" s="12" customFormat="1" ht="11.25">
      <c r="B227" s="139"/>
      <c r="D227" s="140" t="s">
        <v>140</v>
      </c>
      <c r="E227" s="141" t="s">
        <v>1</v>
      </c>
      <c r="F227" s="142" t="s">
        <v>209</v>
      </c>
      <c r="H227" s="141" t="s">
        <v>1</v>
      </c>
      <c r="I227" s="143"/>
      <c r="L227" s="139"/>
      <c r="M227" s="144"/>
      <c r="T227" s="145"/>
      <c r="AT227" s="141" t="s">
        <v>140</v>
      </c>
      <c r="AU227" s="141" t="s">
        <v>138</v>
      </c>
      <c r="AV227" s="12" t="s">
        <v>82</v>
      </c>
      <c r="AW227" s="12" t="s">
        <v>32</v>
      </c>
      <c r="AX227" s="12" t="s">
        <v>77</v>
      </c>
      <c r="AY227" s="141" t="s">
        <v>129</v>
      </c>
    </row>
    <row r="228" spans="2:65" s="13" customFormat="1" ht="11.25">
      <c r="B228" s="146"/>
      <c r="D228" s="140" t="s">
        <v>140</v>
      </c>
      <c r="E228" s="147" t="s">
        <v>1</v>
      </c>
      <c r="F228" s="148" t="s">
        <v>261</v>
      </c>
      <c r="H228" s="149">
        <v>6.9539999999999997</v>
      </c>
      <c r="I228" s="150"/>
      <c r="L228" s="146"/>
      <c r="M228" s="151"/>
      <c r="T228" s="152"/>
      <c r="AT228" s="147" t="s">
        <v>140</v>
      </c>
      <c r="AU228" s="147" t="s">
        <v>138</v>
      </c>
      <c r="AV228" s="13" t="s">
        <v>138</v>
      </c>
      <c r="AW228" s="13" t="s">
        <v>32</v>
      </c>
      <c r="AX228" s="13" t="s">
        <v>77</v>
      </c>
      <c r="AY228" s="147" t="s">
        <v>129</v>
      </c>
    </row>
    <row r="229" spans="2:65" s="12" customFormat="1" ht="11.25">
      <c r="B229" s="139"/>
      <c r="D229" s="140" t="s">
        <v>140</v>
      </c>
      <c r="E229" s="141" t="s">
        <v>1</v>
      </c>
      <c r="F229" s="142" t="s">
        <v>211</v>
      </c>
      <c r="H229" s="141" t="s">
        <v>1</v>
      </c>
      <c r="I229" s="143"/>
      <c r="L229" s="139"/>
      <c r="M229" s="144"/>
      <c r="T229" s="145"/>
      <c r="AT229" s="141" t="s">
        <v>140</v>
      </c>
      <c r="AU229" s="141" t="s">
        <v>138</v>
      </c>
      <c r="AV229" s="12" t="s">
        <v>82</v>
      </c>
      <c r="AW229" s="12" t="s">
        <v>32</v>
      </c>
      <c r="AX229" s="12" t="s">
        <v>77</v>
      </c>
      <c r="AY229" s="141" t="s">
        <v>129</v>
      </c>
    </row>
    <row r="230" spans="2:65" s="13" customFormat="1" ht="11.25">
      <c r="B230" s="146"/>
      <c r="D230" s="140" t="s">
        <v>140</v>
      </c>
      <c r="E230" s="147" t="s">
        <v>1</v>
      </c>
      <c r="F230" s="148" t="s">
        <v>262</v>
      </c>
      <c r="H230" s="149">
        <v>4.7480000000000002</v>
      </c>
      <c r="I230" s="150"/>
      <c r="L230" s="146"/>
      <c r="M230" s="151"/>
      <c r="T230" s="152"/>
      <c r="AT230" s="147" t="s">
        <v>140</v>
      </c>
      <c r="AU230" s="147" t="s">
        <v>138</v>
      </c>
      <c r="AV230" s="13" t="s">
        <v>138</v>
      </c>
      <c r="AW230" s="13" t="s">
        <v>32</v>
      </c>
      <c r="AX230" s="13" t="s">
        <v>77</v>
      </c>
      <c r="AY230" s="147" t="s">
        <v>129</v>
      </c>
    </row>
    <row r="231" spans="2:65" s="14" customFormat="1" ht="11.25">
      <c r="B231" s="153"/>
      <c r="D231" s="140" t="s">
        <v>140</v>
      </c>
      <c r="E231" s="154" t="s">
        <v>1</v>
      </c>
      <c r="F231" s="155" t="s">
        <v>145</v>
      </c>
      <c r="H231" s="156">
        <v>11.702</v>
      </c>
      <c r="I231" s="157"/>
      <c r="L231" s="153"/>
      <c r="M231" s="158"/>
      <c r="T231" s="159"/>
      <c r="AT231" s="154" t="s">
        <v>140</v>
      </c>
      <c r="AU231" s="154" t="s">
        <v>138</v>
      </c>
      <c r="AV231" s="14" t="s">
        <v>137</v>
      </c>
      <c r="AW231" s="14" t="s">
        <v>32</v>
      </c>
      <c r="AX231" s="14" t="s">
        <v>82</v>
      </c>
      <c r="AY231" s="154" t="s">
        <v>129</v>
      </c>
    </row>
    <row r="232" spans="2:65" s="1" customFormat="1" ht="21.75" customHeight="1">
      <c r="B232" s="31"/>
      <c r="C232" s="126" t="s">
        <v>263</v>
      </c>
      <c r="D232" s="126" t="s">
        <v>132</v>
      </c>
      <c r="E232" s="127" t="s">
        <v>264</v>
      </c>
      <c r="F232" s="128" t="s">
        <v>265</v>
      </c>
      <c r="G232" s="129" t="s">
        <v>135</v>
      </c>
      <c r="H232" s="130">
        <v>11.2</v>
      </c>
      <c r="I232" s="131"/>
      <c r="J232" s="132">
        <f>ROUND(I232*H232,2)</f>
        <v>0</v>
      </c>
      <c r="K232" s="128" t="s">
        <v>136</v>
      </c>
      <c r="L232" s="31"/>
      <c r="M232" s="133" t="s">
        <v>1</v>
      </c>
      <c r="N232" s="134" t="s">
        <v>43</v>
      </c>
      <c r="P232" s="135">
        <f>O232*H232</f>
        <v>0</v>
      </c>
      <c r="Q232" s="135">
        <v>0</v>
      </c>
      <c r="R232" s="135">
        <f>Q232*H232</f>
        <v>0</v>
      </c>
      <c r="S232" s="135">
        <v>7.5999999999999998E-2</v>
      </c>
      <c r="T232" s="136">
        <f>S232*H232</f>
        <v>0.85119999999999996</v>
      </c>
      <c r="AR232" s="137" t="s">
        <v>137</v>
      </c>
      <c r="AT232" s="137" t="s">
        <v>132</v>
      </c>
      <c r="AU232" s="137" t="s">
        <v>138</v>
      </c>
      <c r="AY232" s="16" t="s">
        <v>129</v>
      </c>
      <c r="BE232" s="138">
        <f>IF(N232="základní",J232,0)</f>
        <v>0</v>
      </c>
      <c r="BF232" s="138">
        <f>IF(N232="snížená",J232,0)</f>
        <v>0</v>
      </c>
      <c r="BG232" s="138">
        <f>IF(N232="zákl. přenesená",J232,0)</f>
        <v>0</v>
      </c>
      <c r="BH232" s="138">
        <f>IF(N232="sníž. přenesená",J232,0)</f>
        <v>0</v>
      </c>
      <c r="BI232" s="138">
        <f>IF(N232="nulová",J232,0)</f>
        <v>0</v>
      </c>
      <c r="BJ232" s="16" t="s">
        <v>138</v>
      </c>
      <c r="BK232" s="138">
        <f>ROUND(I232*H232,2)</f>
        <v>0</v>
      </c>
      <c r="BL232" s="16" t="s">
        <v>137</v>
      </c>
      <c r="BM232" s="137" t="s">
        <v>266</v>
      </c>
    </row>
    <row r="233" spans="2:65" s="12" customFormat="1" ht="11.25">
      <c r="B233" s="139"/>
      <c r="D233" s="140" t="s">
        <v>140</v>
      </c>
      <c r="E233" s="141" t="s">
        <v>1</v>
      </c>
      <c r="F233" s="142" t="s">
        <v>223</v>
      </c>
      <c r="H233" s="141" t="s">
        <v>1</v>
      </c>
      <c r="I233" s="143"/>
      <c r="L233" s="139"/>
      <c r="M233" s="144"/>
      <c r="T233" s="145"/>
      <c r="AT233" s="141" t="s">
        <v>140</v>
      </c>
      <c r="AU233" s="141" t="s">
        <v>138</v>
      </c>
      <c r="AV233" s="12" t="s">
        <v>82</v>
      </c>
      <c r="AW233" s="12" t="s">
        <v>32</v>
      </c>
      <c r="AX233" s="12" t="s">
        <v>77</v>
      </c>
      <c r="AY233" s="141" t="s">
        <v>129</v>
      </c>
    </row>
    <row r="234" spans="2:65" s="13" customFormat="1" ht="11.25">
      <c r="B234" s="146"/>
      <c r="D234" s="140" t="s">
        <v>140</v>
      </c>
      <c r="E234" s="147" t="s">
        <v>1</v>
      </c>
      <c r="F234" s="148" t="s">
        <v>267</v>
      </c>
      <c r="H234" s="149">
        <v>11.2</v>
      </c>
      <c r="I234" s="150"/>
      <c r="L234" s="146"/>
      <c r="M234" s="151"/>
      <c r="T234" s="152"/>
      <c r="AT234" s="147" t="s">
        <v>140</v>
      </c>
      <c r="AU234" s="147" t="s">
        <v>138</v>
      </c>
      <c r="AV234" s="13" t="s">
        <v>138</v>
      </c>
      <c r="AW234" s="13" t="s">
        <v>32</v>
      </c>
      <c r="AX234" s="13" t="s">
        <v>82</v>
      </c>
      <c r="AY234" s="147" t="s">
        <v>129</v>
      </c>
    </row>
    <row r="235" spans="2:65" s="1" customFormat="1" ht="24.2" customHeight="1">
      <c r="B235" s="31"/>
      <c r="C235" s="126" t="s">
        <v>268</v>
      </c>
      <c r="D235" s="126" t="s">
        <v>132</v>
      </c>
      <c r="E235" s="127" t="s">
        <v>269</v>
      </c>
      <c r="F235" s="128" t="s">
        <v>270</v>
      </c>
      <c r="G235" s="129" t="s">
        <v>153</v>
      </c>
      <c r="H235" s="130">
        <v>2.6</v>
      </c>
      <c r="I235" s="131"/>
      <c r="J235" s="132">
        <f>ROUND(I235*H235,2)</f>
        <v>0</v>
      </c>
      <c r="K235" s="128" t="s">
        <v>136</v>
      </c>
      <c r="L235" s="31"/>
      <c r="M235" s="133" t="s">
        <v>1</v>
      </c>
      <c r="N235" s="134" t="s">
        <v>43</v>
      </c>
      <c r="P235" s="135">
        <f>O235*H235</f>
        <v>0</v>
      </c>
      <c r="Q235" s="135">
        <v>0</v>
      </c>
      <c r="R235" s="135">
        <f>Q235*H235</f>
        <v>0</v>
      </c>
      <c r="S235" s="135">
        <v>1.6E-2</v>
      </c>
      <c r="T235" s="136">
        <f>S235*H235</f>
        <v>4.1600000000000005E-2</v>
      </c>
      <c r="AR235" s="137" t="s">
        <v>137</v>
      </c>
      <c r="AT235" s="137" t="s">
        <v>132</v>
      </c>
      <c r="AU235" s="137" t="s">
        <v>138</v>
      </c>
      <c r="AY235" s="16" t="s">
        <v>129</v>
      </c>
      <c r="BE235" s="138">
        <f>IF(N235="základní",J235,0)</f>
        <v>0</v>
      </c>
      <c r="BF235" s="138">
        <f>IF(N235="snížená",J235,0)</f>
        <v>0</v>
      </c>
      <c r="BG235" s="138">
        <f>IF(N235="zákl. přenesená",J235,0)</f>
        <v>0</v>
      </c>
      <c r="BH235" s="138">
        <f>IF(N235="sníž. přenesená",J235,0)</f>
        <v>0</v>
      </c>
      <c r="BI235" s="138">
        <f>IF(N235="nulová",J235,0)</f>
        <v>0</v>
      </c>
      <c r="BJ235" s="16" t="s">
        <v>138</v>
      </c>
      <c r="BK235" s="138">
        <f>ROUND(I235*H235,2)</f>
        <v>0</v>
      </c>
      <c r="BL235" s="16" t="s">
        <v>137</v>
      </c>
      <c r="BM235" s="137" t="s">
        <v>271</v>
      </c>
    </row>
    <row r="236" spans="2:65" s="12" customFormat="1" ht="11.25">
      <c r="B236" s="139"/>
      <c r="D236" s="140" t="s">
        <v>140</v>
      </c>
      <c r="E236" s="141" t="s">
        <v>1</v>
      </c>
      <c r="F236" s="142" t="s">
        <v>182</v>
      </c>
      <c r="H236" s="141" t="s">
        <v>1</v>
      </c>
      <c r="I236" s="143"/>
      <c r="L236" s="139"/>
      <c r="M236" s="144"/>
      <c r="T236" s="145"/>
      <c r="AT236" s="141" t="s">
        <v>140</v>
      </c>
      <c r="AU236" s="141" t="s">
        <v>138</v>
      </c>
      <c r="AV236" s="12" t="s">
        <v>82</v>
      </c>
      <c r="AW236" s="12" t="s">
        <v>32</v>
      </c>
      <c r="AX236" s="12" t="s">
        <v>77</v>
      </c>
      <c r="AY236" s="141" t="s">
        <v>129</v>
      </c>
    </row>
    <row r="237" spans="2:65" s="13" customFormat="1" ht="11.25">
      <c r="B237" s="146"/>
      <c r="D237" s="140" t="s">
        <v>140</v>
      </c>
      <c r="E237" s="147" t="s">
        <v>1</v>
      </c>
      <c r="F237" s="148" t="s">
        <v>272</v>
      </c>
      <c r="H237" s="149">
        <v>2.6</v>
      </c>
      <c r="I237" s="150"/>
      <c r="L237" s="146"/>
      <c r="M237" s="151"/>
      <c r="T237" s="152"/>
      <c r="AT237" s="147" t="s">
        <v>140</v>
      </c>
      <c r="AU237" s="147" t="s">
        <v>138</v>
      </c>
      <c r="AV237" s="13" t="s">
        <v>138</v>
      </c>
      <c r="AW237" s="13" t="s">
        <v>32</v>
      </c>
      <c r="AX237" s="13" t="s">
        <v>82</v>
      </c>
      <c r="AY237" s="147" t="s">
        <v>129</v>
      </c>
    </row>
    <row r="238" spans="2:65" s="1" customFormat="1" ht="24.2" customHeight="1">
      <c r="B238" s="31"/>
      <c r="C238" s="126" t="s">
        <v>273</v>
      </c>
      <c r="D238" s="126" t="s">
        <v>132</v>
      </c>
      <c r="E238" s="127" t="s">
        <v>274</v>
      </c>
      <c r="F238" s="128" t="s">
        <v>275</v>
      </c>
      <c r="G238" s="129" t="s">
        <v>153</v>
      </c>
      <c r="H238" s="130">
        <v>2.6</v>
      </c>
      <c r="I238" s="131"/>
      <c r="J238" s="132">
        <f>ROUND(I238*H238,2)</f>
        <v>0</v>
      </c>
      <c r="K238" s="128" t="s">
        <v>136</v>
      </c>
      <c r="L238" s="31"/>
      <c r="M238" s="133" t="s">
        <v>1</v>
      </c>
      <c r="N238" s="134" t="s">
        <v>43</v>
      </c>
      <c r="P238" s="135">
        <f>O238*H238</f>
        <v>0</v>
      </c>
      <c r="Q238" s="135">
        <v>0</v>
      </c>
      <c r="R238" s="135">
        <f>Q238*H238</f>
        <v>0</v>
      </c>
      <c r="S238" s="135">
        <v>4.5999999999999999E-2</v>
      </c>
      <c r="T238" s="136">
        <f>S238*H238</f>
        <v>0.1196</v>
      </c>
      <c r="AR238" s="137" t="s">
        <v>137</v>
      </c>
      <c r="AT238" s="137" t="s">
        <v>132</v>
      </c>
      <c r="AU238" s="137" t="s">
        <v>138</v>
      </c>
      <c r="AY238" s="16" t="s">
        <v>129</v>
      </c>
      <c r="BE238" s="138">
        <f>IF(N238="základní",J238,0)</f>
        <v>0</v>
      </c>
      <c r="BF238" s="138">
        <f>IF(N238="snížená",J238,0)</f>
        <v>0</v>
      </c>
      <c r="BG238" s="138">
        <f>IF(N238="zákl. přenesená",J238,0)</f>
        <v>0</v>
      </c>
      <c r="BH238" s="138">
        <f>IF(N238="sníž. přenesená",J238,0)</f>
        <v>0</v>
      </c>
      <c r="BI238" s="138">
        <f>IF(N238="nulová",J238,0)</f>
        <v>0</v>
      </c>
      <c r="BJ238" s="16" t="s">
        <v>138</v>
      </c>
      <c r="BK238" s="138">
        <f>ROUND(I238*H238,2)</f>
        <v>0</v>
      </c>
      <c r="BL238" s="16" t="s">
        <v>137</v>
      </c>
      <c r="BM238" s="137" t="s">
        <v>276</v>
      </c>
    </row>
    <row r="239" spans="2:65" s="12" customFormat="1" ht="11.25">
      <c r="B239" s="139"/>
      <c r="D239" s="140" t="s">
        <v>140</v>
      </c>
      <c r="E239" s="141" t="s">
        <v>1</v>
      </c>
      <c r="F239" s="142" t="s">
        <v>182</v>
      </c>
      <c r="H239" s="141" t="s">
        <v>1</v>
      </c>
      <c r="I239" s="143"/>
      <c r="L239" s="139"/>
      <c r="M239" s="144"/>
      <c r="T239" s="145"/>
      <c r="AT239" s="141" t="s">
        <v>140</v>
      </c>
      <c r="AU239" s="141" t="s">
        <v>138</v>
      </c>
      <c r="AV239" s="12" t="s">
        <v>82</v>
      </c>
      <c r="AW239" s="12" t="s">
        <v>32</v>
      </c>
      <c r="AX239" s="12" t="s">
        <v>77</v>
      </c>
      <c r="AY239" s="141" t="s">
        <v>129</v>
      </c>
    </row>
    <row r="240" spans="2:65" s="13" customFormat="1" ht="11.25">
      <c r="B240" s="146"/>
      <c r="D240" s="140" t="s">
        <v>140</v>
      </c>
      <c r="E240" s="147" t="s">
        <v>1</v>
      </c>
      <c r="F240" s="148" t="s">
        <v>272</v>
      </c>
      <c r="H240" s="149">
        <v>2.6</v>
      </c>
      <c r="I240" s="150"/>
      <c r="L240" s="146"/>
      <c r="M240" s="151"/>
      <c r="T240" s="152"/>
      <c r="AT240" s="147" t="s">
        <v>140</v>
      </c>
      <c r="AU240" s="147" t="s">
        <v>138</v>
      </c>
      <c r="AV240" s="13" t="s">
        <v>138</v>
      </c>
      <c r="AW240" s="13" t="s">
        <v>32</v>
      </c>
      <c r="AX240" s="13" t="s">
        <v>82</v>
      </c>
      <c r="AY240" s="147" t="s">
        <v>129</v>
      </c>
    </row>
    <row r="241" spans="2:65" s="1" customFormat="1" ht="24.2" customHeight="1">
      <c r="B241" s="31"/>
      <c r="C241" s="126" t="s">
        <v>277</v>
      </c>
      <c r="D241" s="126" t="s">
        <v>132</v>
      </c>
      <c r="E241" s="127" t="s">
        <v>278</v>
      </c>
      <c r="F241" s="128" t="s">
        <v>279</v>
      </c>
      <c r="G241" s="129" t="s">
        <v>153</v>
      </c>
      <c r="H241" s="130">
        <v>3.75</v>
      </c>
      <c r="I241" s="131"/>
      <c r="J241" s="132">
        <f>ROUND(I241*H241,2)</f>
        <v>0</v>
      </c>
      <c r="K241" s="128" t="s">
        <v>136</v>
      </c>
      <c r="L241" s="31"/>
      <c r="M241" s="133" t="s">
        <v>1</v>
      </c>
      <c r="N241" s="134" t="s">
        <v>43</v>
      </c>
      <c r="P241" s="135">
        <f>O241*H241</f>
        <v>0</v>
      </c>
      <c r="Q241" s="135">
        <v>1.08E-3</v>
      </c>
      <c r="R241" s="135">
        <f>Q241*H241</f>
        <v>4.0499999999999998E-3</v>
      </c>
      <c r="S241" s="135">
        <v>8.5000000000000006E-3</v>
      </c>
      <c r="T241" s="136">
        <f>S241*H241</f>
        <v>3.1875000000000001E-2</v>
      </c>
      <c r="AR241" s="137" t="s">
        <v>137</v>
      </c>
      <c r="AT241" s="137" t="s">
        <v>132</v>
      </c>
      <c r="AU241" s="137" t="s">
        <v>138</v>
      </c>
      <c r="AY241" s="16" t="s">
        <v>129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6" t="s">
        <v>138</v>
      </c>
      <c r="BK241" s="138">
        <f>ROUND(I241*H241,2)</f>
        <v>0</v>
      </c>
      <c r="BL241" s="16" t="s">
        <v>137</v>
      </c>
      <c r="BM241" s="137" t="s">
        <v>280</v>
      </c>
    </row>
    <row r="242" spans="2:65" s="13" customFormat="1" ht="11.25">
      <c r="B242" s="146"/>
      <c r="D242" s="140" t="s">
        <v>140</v>
      </c>
      <c r="E242" s="147" t="s">
        <v>1</v>
      </c>
      <c r="F242" s="148" t="s">
        <v>281</v>
      </c>
      <c r="H242" s="149">
        <v>3.75</v>
      </c>
      <c r="I242" s="150"/>
      <c r="L242" s="146"/>
      <c r="M242" s="151"/>
      <c r="T242" s="152"/>
      <c r="AT242" s="147" t="s">
        <v>140</v>
      </c>
      <c r="AU242" s="147" t="s">
        <v>138</v>
      </c>
      <c r="AV242" s="13" t="s">
        <v>138</v>
      </c>
      <c r="AW242" s="13" t="s">
        <v>32</v>
      </c>
      <c r="AX242" s="13" t="s">
        <v>82</v>
      </c>
      <c r="AY242" s="147" t="s">
        <v>129</v>
      </c>
    </row>
    <row r="243" spans="2:65" s="1" customFormat="1" ht="24.2" customHeight="1">
      <c r="B243" s="31"/>
      <c r="C243" s="126" t="s">
        <v>282</v>
      </c>
      <c r="D243" s="126" t="s">
        <v>132</v>
      </c>
      <c r="E243" s="127" t="s">
        <v>283</v>
      </c>
      <c r="F243" s="128" t="s">
        <v>284</v>
      </c>
      <c r="G243" s="129" t="s">
        <v>153</v>
      </c>
      <c r="H243" s="130">
        <v>1.25</v>
      </c>
      <c r="I243" s="131"/>
      <c r="J243" s="132">
        <f>ROUND(I243*H243,2)</f>
        <v>0</v>
      </c>
      <c r="K243" s="128" t="s">
        <v>136</v>
      </c>
      <c r="L243" s="31"/>
      <c r="M243" s="133" t="s">
        <v>1</v>
      </c>
      <c r="N243" s="134" t="s">
        <v>43</v>
      </c>
      <c r="P243" s="135">
        <f>O243*H243</f>
        <v>0</v>
      </c>
      <c r="Q243" s="135">
        <v>1.42E-3</v>
      </c>
      <c r="R243" s="135">
        <f>Q243*H243</f>
        <v>1.7750000000000001E-3</v>
      </c>
      <c r="S243" s="135">
        <v>2.9000000000000001E-2</v>
      </c>
      <c r="T243" s="136">
        <f>S243*H243</f>
        <v>3.6250000000000004E-2</v>
      </c>
      <c r="AR243" s="137" t="s">
        <v>137</v>
      </c>
      <c r="AT243" s="137" t="s">
        <v>132</v>
      </c>
      <c r="AU243" s="137" t="s">
        <v>138</v>
      </c>
      <c r="AY243" s="16" t="s">
        <v>129</v>
      </c>
      <c r="BE243" s="138">
        <f>IF(N243="základní",J243,0)</f>
        <v>0</v>
      </c>
      <c r="BF243" s="138">
        <f>IF(N243="snížená",J243,0)</f>
        <v>0</v>
      </c>
      <c r="BG243" s="138">
        <f>IF(N243="zákl. přenesená",J243,0)</f>
        <v>0</v>
      </c>
      <c r="BH243" s="138">
        <f>IF(N243="sníž. přenesená",J243,0)</f>
        <v>0</v>
      </c>
      <c r="BI243" s="138">
        <f>IF(N243="nulová",J243,0)</f>
        <v>0</v>
      </c>
      <c r="BJ243" s="16" t="s">
        <v>138</v>
      </c>
      <c r="BK243" s="138">
        <f>ROUND(I243*H243,2)</f>
        <v>0</v>
      </c>
      <c r="BL243" s="16" t="s">
        <v>137</v>
      </c>
      <c r="BM243" s="137" t="s">
        <v>285</v>
      </c>
    </row>
    <row r="244" spans="2:65" s="13" customFormat="1" ht="11.25">
      <c r="B244" s="146"/>
      <c r="D244" s="140" t="s">
        <v>140</v>
      </c>
      <c r="E244" s="147" t="s">
        <v>1</v>
      </c>
      <c r="F244" s="148" t="s">
        <v>286</v>
      </c>
      <c r="H244" s="149">
        <v>1.25</v>
      </c>
      <c r="I244" s="150"/>
      <c r="L244" s="146"/>
      <c r="M244" s="151"/>
      <c r="T244" s="152"/>
      <c r="AT244" s="147" t="s">
        <v>140</v>
      </c>
      <c r="AU244" s="147" t="s">
        <v>138</v>
      </c>
      <c r="AV244" s="13" t="s">
        <v>138</v>
      </c>
      <c r="AW244" s="13" t="s">
        <v>32</v>
      </c>
      <c r="AX244" s="13" t="s">
        <v>82</v>
      </c>
      <c r="AY244" s="147" t="s">
        <v>129</v>
      </c>
    </row>
    <row r="245" spans="2:65" s="1" customFormat="1" ht="24.2" customHeight="1">
      <c r="B245" s="31"/>
      <c r="C245" s="126" t="s">
        <v>287</v>
      </c>
      <c r="D245" s="126" t="s">
        <v>132</v>
      </c>
      <c r="E245" s="127" t="s">
        <v>288</v>
      </c>
      <c r="F245" s="128" t="s">
        <v>289</v>
      </c>
      <c r="G245" s="129" t="s">
        <v>153</v>
      </c>
      <c r="H245" s="130">
        <v>20</v>
      </c>
      <c r="I245" s="131"/>
      <c r="J245" s="132">
        <f>ROUND(I245*H245,2)</f>
        <v>0</v>
      </c>
      <c r="K245" s="128" t="s">
        <v>136</v>
      </c>
      <c r="L245" s="31"/>
      <c r="M245" s="133" t="s">
        <v>1</v>
      </c>
      <c r="N245" s="134" t="s">
        <v>43</v>
      </c>
      <c r="P245" s="135">
        <f>O245*H245</f>
        <v>0</v>
      </c>
      <c r="Q245" s="135">
        <v>8.0000000000000007E-5</v>
      </c>
      <c r="R245" s="135">
        <f>Q245*H245</f>
        <v>1.6000000000000001E-3</v>
      </c>
      <c r="S245" s="135">
        <v>0</v>
      </c>
      <c r="T245" s="136">
        <f>S245*H245</f>
        <v>0</v>
      </c>
      <c r="AR245" s="137" t="s">
        <v>137</v>
      </c>
      <c r="AT245" s="137" t="s">
        <v>132</v>
      </c>
      <c r="AU245" s="137" t="s">
        <v>138</v>
      </c>
      <c r="AY245" s="16" t="s">
        <v>129</v>
      </c>
      <c r="BE245" s="138">
        <f>IF(N245="základní",J245,0)</f>
        <v>0</v>
      </c>
      <c r="BF245" s="138">
        <f>IF(N245="snížená",J245,0)</f>
        <v>0</v>
      </c>
      <c r="BG245" s="138">
        <f>IF(N245="zákl. přenesená",J245,0)</f>
        <v>0</v>
      </c>
      <c r="BH245" s="138">
        <f>IF(N245="sníž. přenesená",J245,0)</f>
        <v>0</v>
      </c>
      <c r="BI245" s="138">
        <f>IF(N245="nulová",J245,0)</f>
        <v>0</v>
      </c>
      <c r="BJ245" s="16" t="s">
        <v>138</v>
      </c>
      <c r="BK245" s="138">
        <f>ROUND(I245*H245,2)</f>
        <v>0</v>
      </c>
      <c r="BL245" s="16" t="s">
        <v>137</v>
      </c>
      <c r="BM245" s="137" t="s">
        <v>290</v>
      </c>
    </row>
    <row r="246" spans="2:65" s="12" customFormat="1" ht="11.25">
      <c r="B246" s="139"/>
      <c r="D246" s="140" t="s">
        <v>140</v>
      </c>
      <c r="E246" s="141" t="s">
        <v>1</v>
      </c>
      <c r="F246" s="142" t="s">
        <v>223</v>
      </c>
      <c r="H246" s="141" t="s">
        <v>1</v>
      </c>
      <c r="I246" s="143"/>
      <c r="L246" s="139"/>
      <c r="M246" s="144"/>
      <c r="T246" s="145"/>
      <c r="AT246" s="141" t="s">
        <v>140</v>
      </c>
      <c r="AU246" s="141" t="s">
        <v>138</v>
      </c>
      <c r="AV246" s="12" t="s">
        <v>82</v>
      </c>
      <c r="AW246" s="12" t="s">
        <v>32</v>
      </c>
      <c r="AX246" s="12" t="s">
        <v>77</v>
      </c>
      <c r="AY246" s="141" t="s">
        <v>129</v>
      </c>
    </row>
    <row r="247" spans="2:65" s="13" customFormat="1" ht="11.25">
      <c r="B247" s="146"/>
      <c r="D247" s="140" t="s">
        <v>140</v>
      </c>
      <c r="E247" s="147" t="s">
        <v>1</v>
      </c>
      <c r="F247" s="148" t="s">
        <v>291</v>
      </c>
      <c r="H247" s="149">
        <v>20</v>
      </c>
      <c r="I247" s="150"/>
      <c r="L247" s="146"/>
      <c r="M247" s="151"/>
      <c r="T247" s="152"/>
      <c r="AT247" s="147" t="s">
        <v>140</v>
      </c>
      <c r="AU247" s="147" t="s">
        <v>138</v>
      </c>
      <c r="AV247" s="13" t="s">
        <v>138</v>
      </c>
      <c r="AW247" s="13" t="s">
        <v>32</v>
      </c>
      <c r="AX247" s="13" t="s">
        <v>82</v>
      </c>
      <c r="AY247" s="147" t="s">
        <v>129</v>
      </c>
    </row>
    <row r="248" spans="2:65" s="11" customFormat="1" ht="22.9" customHeight="1">
      <c r="B248" s="114"/>
      <c r="D248" s="115" t="s">
        <v>76</v>
      </c>
      <c r="E248" s="124" t="s">
        <v>292</v>
      </c>
      <c r="F248" s="124" t="s">
        <v>293</v>
      </c>
      <c r="I248" s="117"/>
      <c r="J248" s="125">
        <f>BK248</f>
        <v>0</v>
      </c>
      <c r="L248" s="114"/>
      <c r="M248" s="119"/>
      <c r="P248" s="120">
        <f>SUM(P249:P253)</f>
        <v>0</v>
      </c>
      <c r="R248" s="120">
        <f>SUM(R249:R253)</f>
        <v>0</v>
      </c>
      <c r="T248" s="121">
        <f>SUM(T249:T253)</f>
        <v>0</v>
      </c>
      <c r="AR248" s="115" t="s">
        <v>82</v>
      </c>
      <c r="AT248" s="122" t="s">
        <v>76</v>
      </c>
      <c r="AU248" s="122" t="s">
        <v>82</v>
      </c>
      <c r="AY248" s="115" t="s">
        <v>129</v>
      </c>
      <c r="BK248" s="123">
        <f>SUM(BK249:BK253)</f>
        <v>0</v>
      </c>
    </row>
    <row r="249" spans="2:65" s="1" customFormat="1" ht="33" customHeight="1">
      <c r="B249" s="31"/>
      <c r="C249" s="126" t="s">
        <v>198</v>
      </c>
      <c r="D249" s="126" t="s">
        <v>132</v>
      </c>
      <c r="E249" s="127" t="s">
        <v>294</v>
      </c>
      <c r="F249" s="128" t="s">
        <v>295</v>
      </c>
      <c r="G249" s="129" t="s">
        <v>296</v>
      </c>
      <c r="H249" s="130">
        <v>43.122999999999998</v>
      </c>
      <c r="I249" s="131"/>
      <c r="J249" s="132">
        <f>ROUND(I249*H249,2)</f>
        <v>0</v>
      </c>
      <c r="K249" s="128" t="s">
        <v>136</v>
      </c>
      <c r="L249" s="31"/>
      <c r="M249" s="133" t="s">
        <v>1</v>
      </c>
      <c r="N249" s="134" t="s">
        <v>43</v>
      </c>
      <c r="P249" s="135">
        <f>O249*H249</f>
        <v>0</v>
      </c>
      <c r="Q249" s="135">
        <v>0</v>
      </c>
      <c r="R249" s="135">
        <f>Q249*H249</f>
        <v>0</v>
      </c>
      <c r="S249" s="135">
        <v>0</v>
      </c>
      <c r="T249" s="136">
        <f>S249*H249</f>
        <v>0</v>
      </c>
      <c r="AR249" s="137" t="s">
        <v>137</v>
      </c>
      <c r="AT249" s="137" t="s">
        <v>132</v>
      </c>
      <c r="AU249" s="137" t="s">
        <v>138</v>
      </c>
      <c r="AY249" s="16" t="s">
        <v>129</v>
      </c>
      <c r="BE249" s="138">
        <f>IF(N249="základní",J249,0)</f>
        <v>0</v>
      </c>
      <c r="BF249" s="138">
        <f>IF(N249="snížená",J249,0)</f>
        <v>0</v>
      </c>
      <c r="BG249" s="138">
        <f>IF(N249="zákl. přenesená",J249,0)</f>
        <v>0</v>
      </c>
      <c r="BH249" s="138">
        <f>IF(N249="sníž. přenesená",J249,0)</f>
        <v>0</v>
      </c>
      <c r="BI249" s="138">
        <f>IF(N249="nulová",J249,0)</f>
        <v>0</v>
      </c>
      <c r="BJ249" s="16" t="s">
        <v>138</v>
      </c>
      <c r="BK249" s="138">
        <f>ROUND(I249*H249,2)</f>
        <v>0</v>
      </c>
      <c r="BL249" s="16" t="s">
        <v>137</v>
      </c>
      <c r="BM249" s="137" t="s">
        <v>297</v>
      </c>
    </row>
    <row r="250" spans="2:65" s="1" customFormat="1" ht="24.2" customHeight="1">
      <c r="B250" s="31"/>
      <c r="C250" s="126" t="s">
        <v>298</v>
      </c>
      <c r="D250" s="126" t="s">
        <v>132</v>
      </c>
      <c r="E250" s="127" t="s">
        <v>299</v>
      </c>
      <c r="F250" s="128" t="s">
        <v>300</v>
      </c>
      <c r="G250" s="129" t="s">
        <v>296</v>
      </c>
      <c r="H250" s="130">
        <v>43.122999999999998</v>
      </c>
      <c r="I250" s="131"/>
      <c r="J250" s="132">
        <f>ROUND(I250*H250,2)</f>
        <v>0</v>
      </c>
      <c r="K250" s="128" t="s">
        <v>136</v>
      </c>
      <c r="L250" s="31"/>
      <c r="M250" s="133" t="s">
        <v>1</v>
      </c>
      <c r="N250" s="134" t="s">
        <v>43</v>
      </c>
      <c r="P250" s="135">
        <f>O250*H250</f>
        <v>0</v>
      </c>
      <c r="Q250" s="135">
        <v>0</v>
      </c>
      <c r="R250" s="135">
        <f>Q250*H250</f>
        <v>0</v>
      </c>
      <c r="S250" s="135">
        <v>0</v>
      </c>
      <c r="T250" s="136">
        <f>S250*H250</f>
        <v>0</v>
      </c>
      <c r="AR250" s="137" t="s">
        <v>137</v>
      </c>
      <c r="AT250" s="137" t="s">
        <v>132</v>
      </c>
      <c r="AU250" s="137" t="s">
        <v>138</v>
      </c>
      <c r="AY250" s="16" t="s">
        <v>129</v>
      </c>
      <c r="BE250" s="138">
        <f>IF(N250="základní",J250,0)</f>
        <v>0</v>
      </c>
      <c r="BF250" s="138">
        <f>IF(N250="snížená",J250,0)</f>
        <v>0</v>
      </c>
      <c r="BG250" s="138">
        <f>IF(N250="zákl. přenesená",J250,0)</f>
        <v>0</v>
      </c>
      <c r="BH250" s="138">
        <f>IF(N250="sníž. přenesená",J250,0)</f>
        <v>0</v>
      </c>
      <c r="BI250" s="138">
        <f>IF(N250="nulová",J250,0)</f>
        <v>0</v>
      </c>
      <c r="BJ250" s="16" t="s">
        <v>138</v>
      </c>
      <c r="BK250" s="138">
        <f>ROUND(I250*H250,2)</f>
        <v>0</v>
      </c>
      <c r="BL250" s="16" t="s">
        <v>137</v>
      </c>
      <c r="BM250" s="137" t="s">
        <v>301</v>
      </c>
    </row>
    <row r="251" spans="2:65" s="1" customFormat="1" ht="24.2" customHeight="1">
      <c r="B251" s="31"/>
      <c r="C251" s="126" t="s">
        <v>302</v>
      </c>
      <c r="D251" s="126" t="s">
        <v>132</v>
      </c>
      <c r="E251" s="127" t="s">
        <v>303</v>
      </c>
      <c r="F251" s="128" t="s">
        <v>304</v>
      </c>
      <c r="G251" s="129" t="s">
        <v>296</v>
      </c>
      <c r="H251" s="130">
        <v>344.98399999999998</v>
      </c>
      <c r="I251" s="131"/>
      <c r="J251" s="132">
        <f>ROUND(I251*H251,2)</f>
        <v>0</v>
      </c>
      <c r="K251" s="128" t="s">
        <v>136</v>
      </c>
      <c r="L251" s="31"/>
      <c r="M251" s="133" t="s">
        <v>1</v>
      </c>
      <c r="N251" s="134" t="s">
        <v>43</v>
      </c>
      <c r="P251" s="135">
        <f>O251*H251</f>
        <v>0</v>
      </c>
      <c r="Q251" s="135">
        <v>0</v>
      </c>
      <c r="R251" s="135">
        <f>Q251*H251</f>
        <v>0</v>
      </c>
      <c r="S251" s="135">
        <v>0</v>
      </c>
      <c r="T251" s="136">
        <f>S251*H251</f>
        <v>0</v>
      </c>
      <c r="AR251" s="137" t="s">
        <v>137</v>
      </c>
      <c r="AT251" s="137" t="s">
        <v>132</v>
      </c>
      <c r="AU251" s="137" t="s">
        <v>138</v>
      </c>
      <c r="AY251" s="16" t="s">
        <v>129</v>
      </c>
      <c r="BE251" s="138">
        <f>IF(N251="základní",J251,0)</f>
        <v>0</v>
      </c>
      <c r="BF251" s="138">
        <f>IF(N251="snížená",J251,0)</f>
        <v>0</v>
      </c>
      <c r="BG251" s="138">
        <f>IF(N251="zákl. přenesená",J251,0)</f>
        <v>0</v>
      </c>
      <c r="BH251" s="138">
        <f>IF(N251="sníž. přenesená",J251,0)</f>
        <v>0</v>
      </c>
      <c r="BI251" s="138">
        <f>IF(N251="nulová",J251,0)</f>
        <v>0</v>
      </c>
      <c r="BJ251" s="16" t="s">
        <v>138</v>
      </c>
      <c r="BK251" s="138">
        <f>ROUND(I251*H251,2)</f>
        <v>0</v>
      </c>
      <c r="BL251" s="16" t="s">
        <v>137</v>
      </c>
      <c r="BM251" s="137" t="s">
        <v>305</v>
      </c>
    </row>
    <row r="252" spans="2:65" s="13" customFormat="1" ht="11.25">
      <c r="B252" s="146"/>
      <c r="D252" s="140" t="s">
        <v>140</v>
      </c>
      <c r="F252" s="148" t="s">
        <v>306</v>
      </c>
      <c r="H252" s="149">
        <v>344.98399999999998</v>
      </c>
      <c r="I252" s="150"/>
      <c r="L252" s="146"/>
      <c r="M252" s="151"/>
      <c r="T252" s="152"/>
      <c r="AT252" s="147" t="s">
        <v>140</v>
      </c>
      <c r="AU252" s="147" t="s">
        <v>138</v>
      </c>
      <c r="AV252" s="13" t="s">
        <v>138</v>
      </c>
      <c r="AW252" s="13" t="s">
        <v>4</v>
      </c>
      <c r="AX252" s="13" t="s">
        <v>82</v>
      </c>
      <c r="AY252" s="147" t="s">
        <v>129</v>
      </c>
    </row>
    <row r="253" spans="2:65" s="1" customFormat="1" ht="33" customHeight="1">
      <c r="B253" s="31"/>
      <c r="C253" s="126" t="s">
        <v>307</v>
      </c>
      <c r="D253" s="126" t="s">
        <v>132</v>
      </c>
      <c r="E253" s="127" t="s">
        <v>308</v>
      </c>
      <c r="F253" s="128" t="s">
        <v>309</v>
      </c>
      <c r="G253" s="129" t="s">
        <v>296</v>
      </c>
      <c r="H253" s="130">
        <v>43.122999999999998</v>
      </c>
      <c r="I253" s="131"/>
      <c r="J253" s="132">
        <f>ROUND(I253*H253,2)</f>
        <v>0</v>
      </c>
      <c r="K253" s="128" t="s">
        <v>136</v>
      </c>
      <c r="L253" s="31"/>
      <c r="M253" s="133" t="s">
        <v>1</v>
      </c>
      <c r="N253" s="134" t="s">
        <v>43</v>
      </c>
      <c r="P253" s="135">
        <f>O253*H253</f>
        <v>0</v>
      </c>
      <c r="Q253" s="135">
        <v>0</v>
      </c>
      <c r="R253" s="135">
        <f>Q253*H253</f>
        <v>0</v>
      </c>
      <c r="S253" s="135">
        <v>0</v>
      </c>
      <c r="T253" s="136">
        <f>S253*H253</f>
        <v>0</v>
      </c>
      <c r="AR253" s="137" t="s">
        <v>137</v>
      </c>
      <c r="AT253" s="137" t="s">
        <v>132</v>
      </c>
      <c r="AU253" s="137" t="s">
        <v>138</v>
      </c>
      <c r="AY253" s="16" t="s">
        <v>129</v>
      </c>
      <c r="BE253" s="138">
        <f>IF(N253="základní",J253,0)</f>
        <v>0</v>
      </c>
      <c r="BF253" s="138">
        <f>IF(N253="snížená",J253,0)</f>
        <v>0</v>
      </c>
      <c r="BG253" s="138">
        <f>IF(N253="zákl. přenesená",J253,0)</f>
        <v>0</v>
      </c>
      <c r="BH253" s="138">
        <f>IF(N253="sníž. přenesená",J253,0)</f>
        <v>0</v>
      </c>
      <c r="BI253" s="138">
        <f>IF(N253="nulová",J253,0)</f>
        <v>0</v>
      </c>
      <c r="BJ253" s="16" t="s">
        <v>138</v>
      </c>
      <c r="BK253" s="138">
        <f>ROUND(I253*H253,2)</f>
        <v>0</v>
      </c>
      <c r="BL253" s="16" t="s">
        <v>137</v>
      </c>
      <c r="BM253" s="137" t="s">
        <v>310</v>
      </c>
    </row>
    <row r="254" spans="2:65" s="11" customFormat="1" ht="22.9" customHeight="1">
      <c r="B254" s="114"/>
      <c r="D254" s="115" t="s">
        <v>76</v>
      </c>
      <c r="E254" s="124" t="s">
        <v>311</v>
      </c>
      <c r="F254" s="124" t="s">
        <v>312</v>
      </c>
      <c r="I254" s="117"/>
      <c r="J254" s="125">
        <f>BK254</f>
        <v>0</v>
      </c>
      <c r="L254" s="114"/>
      <c r="M254" s="119"/>
      <c r="P254" s="120">
        <f>P255</f>
        <v>0</v>
      </c>
      <c r="R254" s="120">
        <f>R255</f>
        <v>0</v>
      </c>
      <c r="T254" s="121">
        <f>T255</f>
        <v>0</v>
      </c>
      <c r="AR254" s="115" t="s">
        <v>82</v>
      </c>
      <c r="AT254" s="122" t="s">
        <v>76</v>
      </c>
      <c r="AU254" s="122" t="s">
        <v>82</v>
      </c>
      <c r="AY254" s="115" t="s">
        <v>129</v>
      </c>
      <c r="BK254" s="123">
        <f>BK255</f>
        <v>0</v>
      </c>
    </row>
    <row r="255" spans="2:65" s="1" customFormat="1" ht="24.2" customHeight="1">
      <c r="B255" s="31"/>
      <c r="C255" s="126" t="s">
        <v>313</v>
      </c>
      <c r="D255" s="126" t="s">
        <v>132</v>
      </c>
      <c r="E255" s="127" t="s">
        <v>314</v>
      </c>
      <c r="F255" s="128" t="s">
        <v>315</v>
      </c>
      <c r="G255" s="129" t="s">
        <v>296</v>
      </c>
      <c r="H255" s="130">
        <v>25.12</v>
      </c>
      <c r="I255" s="131"/>
      <c r="J255" s="132">
        <f>ROUND(I255*H255,2)</f>
        <v>0</v>
      </c>
      <c r="K255" s="128" t="s">
        <v>136</v>
      </c>
      <c r="L255" s="31"/>
      <c r="M255" s="133" t="s">
        <v>1</v>
      </c>
      <c r="N255" s="134" t="s">
        <v>43</v>
      </c>
      <c r="P255" s="135">
        <f>O255*H255</f>
        <v>0</v>
      </c>
      <c r="Q255" s="135">
        <v>0</v>
      </c>
      <c r="R255" s="135">
        <f>Q255*H255</f>
        <v>0</v>
      </c>
      <c r="S255" s="135">
        <v>0</v>
      </c>
      <c r="T255" s="136">
        <f>S255*H255</f>
        <v>0</v>
      </c>
      <c r="AR255" s="137" t="s">
        <v>137</v>
      </c>
      <c r="AT255" s="137" t="s">
        <v>132</v>
      </c>
      <c r="AU255" s="137" t="s">
        <v>138</v>
      </c>
      <c r="AY255" s="16" t="s">
        <v>129</v>
      </c>
      <c r="BE255" s="138">
        <f>IF(N255="základní",J255,0)</f>
        <v>0</v>
      </c>
      <c r="BF255" s="138">
        <f>IF(N255="snížená",J255,0)</f>
        <v>0</v>
      </c>
      <c r="BG255" s="138">
        <f>IF(N255="zákl. přenesená",J255,0)</f>
        <v>0</v>
      </c>
      <c r="BH255" s="138">
        <f>IF(N255="sníž. přenesená",J255,0)</f>
        <v>0</v>
      </c>
      <c r="BI255" s="138">
        <f>IF(N255="nulová",J255,0)</f>
        <v>0</v>
      </c>
      <c r="BJ255" s="16" t="s">
        <v>138</v>
      </c>
      <c r="BK255" s="138">
        <f>ROUND(I255*H255,2)</f>
        <v>0</v>
      </c>
      <c r="BL255" s="16" t="s">
        <v>137</v>
      </c>
      <c r="BM255" s="137" t="s">
        <v>316</v>
      </c>
    </row>
    <row r="256" spans="2:65" s="11" customFormat="1" ht="25.9" customHeight="1">
      <c r="B256" s="114"/>
      <c r="D256" s="115" t="s">
        <v>76</v>
      </c>
      <c r="E256" s="116" t="s">
        <v>317</v>
      </c>
      <c r="F256" s="116" t="s">
        <v>318</v>
      </c>
      <c r="I256" s="117"/>
      <c r="J256" s="118">
        <f>BK256</f>
        <v>0</v>
      </c>
      <c r="L256" s="114"/>
      <c r="M256" s="119"/>
      <c r="P256" s="120">
        <f>P257+P282+P301+P345+P353+P364+P378+P402+P442+P462+P466+P498+P542+P552</f>
        <v>0</v>
      </c>
      <c r="R256" s="120">
        <f>R257+R282+R301+R345+R353+R364+R378+R402+R442+R462+R466+R498+R542+R552</f>
        <v>12.374689609999999</v>
      </c>
      <c r="T256" s="121">
        <f>T257+T282+T301+T345+T353+T364+T378+T402+T442+T462+T466+T498+T542+T552</f>
        <v>9.2207796999999996</v>
      </c>
      <c r="AR256" s="115" t="s">
        <v>138</v>
      </c>
      <c r="AT256" s="122" t="s">
        <v>76</v>
      </c>
      <c r="AU256" s="122" t="s">
        <v>77</v>
      </c>
      <c r="AY256" s="115" t="s">
        <v>129</v>
      </c>
      <c r="BK256" s="123">
        <f>BK257+BK282+BK301+BK345+BK353+BK364+BK378+BK402+BK442+BK462+BK466+BK498+BK542+BK552</f>
        <v>0</v>
      </c>
    </row>
    <row r="257" spans="2:65" s="11" customFormat="1" ht="22.9" customHeight="1">
      <c r="B257" s="114"/>
      <c r="D257" s="115" t="s">
        <v>76</v>
      </c>
      <c r="E257" s="124" t="s">
        <v>319</v>
      </c>
      <c r="F257" s="124" t="s">
        <v>320</v>
      </c>
      <c r="I257" s="117"/>
      <c r="J257" s="125">
        <f>BK257</f>
        <v>0</v>
      </c>
      <c r="L257" s="114"/>
      <c r="M257" s="119"/>
      <c r="P257" s="120">
        <f>SUM(P258:P281)</f>
        <v>0</v>
      </c>
      <c r="R257" s="120">
        <f>SUM(R258:R281)</f>
        <v>9.8307499999999992E-2</v>
      </c>
      <c r="T257" s="121">
        <f>SUM(T258:T281)</f>
        <v>0.29076000000000002</v>
      </c>
      <c r="AR257" s="115" t="s">
        <v>138</v>
      </c>
      <c r="AT257" s="122" t="s">
        <v>76</v>
      </c>
      <c r="AU257" s="122" t="s">
        <v>82</v>
      </c>
      <c r="AY257" s="115" t="s">
        <v>129</v>
      </c>
      <c r="BK257" s="123">
        <f>SUM(BK258:BK281)</f>
        <v>0</v>
      </c>
    </row>
    <row r="258" spans="2:65" s="1" customFormat="1" ht="16.5" customHeight="1">
      <c r="B258" s="31"/>
      <c r="C258" s="126" t="s">
        <v>321</v>
      </c>
      <c r="D258" s="126" t="s">
        <v>132</v>
      </c>
      <c r="E258" s="127" t="s">
        <v>322</v>
      </c>
      <c r="F258" s="128" t="s">
        <v>323</v>
      </c>
      <c r="G258" s="129" t="s">
        <v>153</v>
      </c>
      <c r="H258" s="130">
        <v>3</v>
      </c>
      <c r="I258" s="131"/>
      <c r="J258" s="132">
        <f>ROUND(I258*H258,2)</f>
        <v>0</v>
      </c>
      <c r="K258" s="128" t="s">
        <v>136</v>
      </c>
      <c r="L258" s="31"/>
      <c r="M258" s="133" t="s">
        <v>1</v>
      </c>
      <c r="N258" s="134" t="s">
        <v>43</v>
      </c>
      <c r="P258" s="135">
        <f>O258*H258</f>
        <v>0</v>
      </c>
      <c r="Q258" s="135">
        <v>0</v>
      </c>
      <c r="R258" s="135">
        <f>Q258*H258</f>
        <v>0</v>
      </c>
      <c r="S258" s="135">
        <v>1.4919999999999999E-2</v>
      </c>
      <c r="T258" s="136">
        <f>S258*H258</f>
        <v>4.4759999999999994E-2</v>
      </c>
      <c r="AR258" s="137" t="s">
        <v>224</v>
      </c>
      <c r="AT258" s="137" t="s">
        <v>132</v>
      </c>
      <c r="AU258" s="137" t="s">
        <v>138</v>
      </c>
      <c r="AY258" s="16" t="s">
        <v>129</v>
      </c>
      <c r="BE258" s="138">
        <f>IF(N258="základní",J258,0)</f>
        <v>0</v>
      </c>
      <c r="BF258" s="138">
        <f>IF(N258="snížená",J258,0)</f>
        <v>0</v>
      </c>
      <c r="BG258" s="138">
        <f>IF(N258="zákl. přenesená",J258,0)</f>
        <v>0</v>
      </c>
      <c r="BH258" s="138">
        <f>IF(N258="sníž. přenesená",J258,0)</f>
        <v>0</v>
      </c>
      <c r="BI258" s="138">
        <f>IF(N258="nulová",J258,0)</f>
        <v>0</v>
      </c>
      <c r="BJ258" s="16" t="s">
        <v>138</v>
      </c>
      <c r="BK258" s="138">
        <f>ROUND(I258*H258,2)</f>
        <v>0</v>
      </c>
      <c r="BL258" s="16" t="s">
        <v>224</v>
      </c>
      <c r="BM258" s="137" t="s">
        <v>324</v>
      </c>
    </row>
    <row r="259" spans="2:65" s="1" customFormat="1" ht="16.5" customHeight="1">
      <c r="B259" s="31"/>
      <c r="C259" s="126" t="s">
        <v>325</v>
      </c>
      <c r="D259" s="126" t="s">
        <v>132</v>
      </c>
      <c r="E259" s="127" t="s">
        <v>326</v>
      </c>
      <c r="F259" s="128" t="s">
        <v>327</v>
      </c>
      <c r="G259" s="129" t="s">
        <v>153</v>
      </c>
      <c r="H259" s="130">
        <v>32.5</v>
      </c>
      <c r="I259" s="131"/>
      <c r="J259" s="132">
        <f>ROUND(I259*H259,2)</f>
        <v>0</v>
      </c>
      <c r="K259" s="128" t="s">
        <v>136</v>
      </c>
      <c r="L259" s="31"/>
      <c r="M259" s="133" t="s">
        <v>1</v>
      </c>
      <c r="N259" s="134" t="s">
        <v>43</v>
      </c>
      <c r="P259" s="135">
        <f>O259*H259</f>
        <v>0</v>
      </c>
      <c r="Q259" s="135">
        <v>0</v>
      </c>
      <c r="R259" s="135">
        <f>Q259*H259</f>
        <v>0</v>
      </c>
      <c r="S259" s="135">
        <v>2.0999999999999999E-3</v>
      </c>
      <c r="T259" s="136">
        <f>S259*H259</f>
        <v>6.8249999999999991E-2</v>
      </c>
      <c r="AR259" s="137" t="s">
        <v>224</v>
      </c>
      <c r="AT259" s="137" t="s">
        <v>132</v>
      </c>
      <c r="AU259" s="137" t="s">
        <v>138</v>
      </c>
      <c r="AY259" s="16" t="s">
        <v>129</v>
      </c>
      <c r="BE259" s="138">
        <f>IF(N259="základní",J259,0)</f>
        <v>0</v>
      </c>
      <c r="BF259" s="138">
        <f>IF(N259="snížená",J259,0)</f>
        <v>0</v>
      </c>
      <c r="BG259" s="138">
        <f>IF(N259="zákl. přenesená",J259,0)</f>
        <v>0</v>
      </c>
      <c r="BH259" s="138">
        <f>IF(N259="sníž. přenesená",J259,0)</f>
        <v>0</v>
      </c>
      <c r="BI259" s="138">
        <f>IF(N259="nulová",J259,0)</f>
        <v>0</v>
      </c>
      <c r="BJ259" s="16" t="s">
        <v>138</v>
      </c>
      <c r="BK259" s="138">
        <f>ROUND(I259*H259,2)</f>
        <v>0</v>
      </c>
      <c r="BL259" s="16" t="s">
        <v>224</v>
      </c>
      <c r="BM259" s="137" t="s">
        <v>328</v>
      </c>
    </row>
    <row r="260" spans="2:65" s="13" customFormat="1" ht="11.25">
      <c r="B260" s="146"/>
      <c r="D260" s="140" t="s">
        <v>140</v>
      </c>
      <c r="E260" s="147" t="s">
        <v>1</v>
      </c>
      <c r="F260" s="148" t="s">
        <v>329</v>
      </c>
      <c r="H260" s="149">
        <v>32.5</v>
      </c>
      <c r="I260" s="150"/>
      <c r="L260" s="146"/>
      <c r="M260" s="151"/>
      <c r="T260" s="152"/>
      <c r="AT260" s="147" t="s">
        <v>140</v>
      </c>
      <c r="AU260" s="147" t="s">
        <v>138</v>
      </c>
      <c r="AV260" s="13" t="s">
        <v>138</v>
      </c>
      <c r="AW260" s="13" t="s">
        <v>32</v>
      </c>
      <c r="AX260" s="13" t="s">
        <v>82</v>
      </c>
      <c r="AY260" s="147" t="s">
        <v>129</v>
      </c>
    </row>
    <row r="261" spans="2:65" s="1" customFormat="1" ht="16.5" customHeight="1">
      <c r="B261" s="31"/>
      <c r="C261" s="126" t="s">
        <v>330</v>
      </c>
      <c r="D261" s="126" t="s">
        <v>132</v>
      </c>
      <c r="E261" s="127" t="s">
        <v>331</v>
      </c>
      <c r="F261" s="128" t="s">
        <v>332</v>
      </c>
      <c r="G261" s="129" t="s">
        <v>153</v>
      </c>
      <c r="H261" s="130">
        <v>15</v>
      </c>
      <c r="I261" s="131"/>
      <c r="J261" s="132">
        <f>ROUND(I261*H261,2)</f>
        <v>0</v>
      </c>
      <c r="K261" s="128" t="s">
        <v>136</v>
      </c>
      <c r="L261" s="31"/>
      <c r="M261" s="133" t="s">
        <v>1</v>
      </c>
      <c r="N261" s="134" t="s">
        <v>43</v>
      </c>
      <c r="P261" s="135">
        <f>O261*H261</f>
        <v>0</v>
      </c>
      <c r="Q261" s="135">
        <v>0</v>
      </c>
      <c r="R261" s="135">
        <f>Q261*H261</f>
        <v>0</v>
      </c>
      <c r="S261" s="135">
        <v>1.98E-3</v>
      </c>
      <c r="T261" s="136">
        <f>S261*H261</f>
        <v>2.9700000000000001E-2</v>
      </c>
      <c r="AR261" s="137" t="s">
        <v>224</v>
      </c>
      <c r="AT261" s="137" t="s">
        <v>132</v>
      </c>
      <c r="AU261" s="137" t="s">
        <v>138</v>
      </c>
      <c r="AY261" s="16" t="s">
        <v>129</v>
      </c>
      <c r="BE261" s="138">
        <f>IF(N261="základní",J261,0)</f>
        <v>0</v>
      </c>
      <c r="BF261" s="138">
        <f>IF(N261="snížená",J261,0)</f>
        <v>0</v>
      </c>
      <c r="BG261" s="138">
        <f>IF(N261="zákl. přenesená",J261,0)</f>
        <v>0</v>
      </c>
      <c r="BH261" s="138">
        <f>IF(N261="sníž. přenesená",J261,0)</f>
        <v>0</v>
      </c>
      <c r="BI261" s="138">
        <f>IF(N261="nulová",J261,0)</f>
        <v>0</v>
      </c>
      <c r="BJ261" s="16" t="s">
        <v>138</v>
      </c>
      <c r="BK261" s="138">
        <f>ROUND(I261*H261,2)</f>
        <v>0</v>
      </c>
      <c r="BL261" s="16" t="s">
        <v>224</v>
      </c>
      <c r="BM261" s="137" t="s">
        <v>333</v>
      </c>
    </row>
    <row r="262" spans="2:65" s="13" customFormat="1" ht="11.25">
      <c r="B262" s="146"/>
      <c r="D262" s="140" t="s">
        <v>140</v>
      </c>
      <c r="E262" s="147" t="s">
        <v>1</v>
      </c>
      <c r="F262" s="148" t="s">
        <v>334</v>
      </c>
      <c r="H262" s="149">
        <v>15</v>
      </c>
      <c r="I262" s="150"/>
      <c r="L262" s="146"/>
      <c r="M262" s="151"/>
      <c r="T262" s="152"/>
      <c r="AT262" s="147" t="s">
        <v>140</v>
      </c>
      <c r="AU262" s="147" t="s">
        <v>138</v>
      </c>
      <c r="AV262" s="13" t="s">
        <v>138</v>
      </c>
      <c r="AW262" s="13" t="s">
        <v>32</v>
      </c>
      <c r="AX262" s="13" t="s">
        <v>82</v>
      </c>
      <c r="AY262" s="147" t="s">
        <v>129</v>
      </c>
    </row>
    <row r="263" spans="2:65" s="1" customFormat="1" ht="16.5" customHeight="1">
      <c r="B263" s="31"/>
      <c r="C263" s="126" t="s">
        <v>335</v>
      </c>
      <c r="D263" s="126" t="s">
        <v>132</v>
      </c>
      <c r="E263" s="127" t="s">
        <v>336</v>
      </c>
      <c r="F263" s="128" t="s">
        <v>337</v>
      </c>
      <c r="G263" s="129" t="s">
        <v>153</v>
      </c>
      <c r="H263" s="130">
        <v>2.25</v>
      </c>
      <c r="I263" s="131"/>
      <c r="J263" s="132">
        <f>ROUND(I263*H263,2)</f>
        <v>0</v>
      </c>
      <c r="K263" s="128" t="s">
        <v>136</v>
      </c>
      <c r="L263" s="31"/>
      <c r="M263" s="133" t="s">
        <v>1</v>
      </c>
      <c r="N263" s="134" t="s">
        <v>43</v>
      </c>
      <c r="P263" s="135">
        <f>O263*H263</f>
        <v>0</v>
      </c>
      <c r="Q263" s="135">
        <v>1.3699999999999999E-3</v>
      </c>
      <c r="R263" s="135">
        <f>Q263*H263</f>
        <v>3.0824999999999997E-3</v>
      </c>
      <c r="S263" s="135">
        <v>0</v>
      </c>
      <c r="T263" s="136">
        <f>S263*H263</f>
        <v>0</v>
      </c>
      <c r="AR263" s="137" t="s">
        <v>224</v>
      </c>
      <c r="AT263" s="137" t="s">
        <v>132</v>
      </c>
      <c r="AU263" s="137" t="s">
        <v>138</v>
      </c>
      <c r="AY263" s="16" t="s">
        <v>129</v>
      </c>
      <c r="BE263" s="138">
        <f>IF(N263="základní",J263,0)</f>
        <v>0</v>
      </c>
      <c r="BF263" s="138">
        <f>IF(N263="snížená",J263,0)</f>
        <v>0</v>
      </c>
      <c r="BG263" s="138">
        <f>IF(N263="zákl. přenesená",J263,0)</f>
        <v>0</v>
      </c>
      <c r="BH263" s="138">
        <f>IF(N263="sníž. přenesená",J263,0)</f>
        <v>0</v>
      </c>
      <c r="BI263" s="138">
        <f>IF(N263="nulová",J263,0)</f>
        <v>0</v>
      </c>
      <c r="BJ263" s="16" t="s">
        <v>138</v>
      </c>
      <c r="BK263" s="138">
        <f>ROUND(I263*H263,2)</f>
        <v>0</v>
      </c>
      <c r="BL263" s="16" t="s">
        <v>224</v>
      </c>
      <c r="BM263" s="137" t="s">
        <v>338</v>
      </c>
    </row>
    <row r="264" spans="2:65" s="13" customFormat="1" ht="11.25">
      <c r="B264" s="146"/>
      <c r="D264" s="140" t="s">
        <v>140</v>
      </c>
      <c r="E264" s="147" t="s">
        <v>1</v>
      </c>
      <c r="F264" s="148" t="s">
        <v>339</v>
      </c>
      <c r="H264" s="149">
        <v>2.25</v>
      </c>
      <c r="I264" s="150"/>
      <c r="L264" s="146"/>
      <c r="M264" s="151"/>
      <c r="T264" s="152"/>
      <c r="AT264" s="147" t="s">
        <v>140</v>
      </c>
      <c r="AU264" s="147" t="s">
        <v>138</v>
      </c>
      <c r="AV264" s="13" t="s">
        <v>138</v>
      </c>
      <c r="AW264" s="13" t="s">
        <v>32</v>
      </c>
      <c r="AX264" s="13" t="s">
        <v>82</v>
      </c>
      <c r="AY264" s="147" t="s">
        <v>129</v>
      </c>
    </row>
    <row r="265" spans="2:65" s="1" customFormat="1" ht="16.5" customHeight="1">
      <c r="B265" s="31"/>
      <c r="C265" s="126" t="s">
        <v>340</v>
      </c>
      <c r="D265" s="126" t="s">
        <v>132</v>
      </c>
      <c r="E265" s="127" t="s">
        <v>341</v>
      </c>
      <c r="F265" s="128" t="s">
        <v>342</v>
      </c>
      <c r="G265" s="129" t="s">
        <v>153</v>
      </c>
      <c r="H265" s="130">
        <v>18</v>
      </c>
      <c r="I265" s="131"/>
      <c r="J265" s="132">
        <f>ROUND(I265*H265,2)</f>
        <v>0</v>
      </c>
      <c r="K265" s="128" t="s">
        <v>136</v>
      </c>
      <c r="L265" s="31"/>
      <c r="M265" s="133" t="s">
        <v>1</v>
      </c>
      <c r="N265" s="134" t="s">
        <v>43</v>
      </c>
      <c r="P265" s="135">
        <f>O265*H265</f>
        <v>0</v>
      </c>
      <c r="Q265" s="135">
        <v>1.2999999999999999E-3</v>
      </c>
      <c r="R265" s="135">
        <f>Q265*H265</f>
        <v>2.3399999999999997E-2</v>
      </c>
      <c r="S265" s="135">
        <v>0</v>
      </c>
      <c r="T265" s="136">
        <f>S265*H265</f>
        <v>0</v>
      </c>
      <c r="AR265" s="137" t="s">
        <v>224</v>
      </c>
      <c r="AT265" s="137" t="s">
        <v>132</v>
      </c>
      <c r="AU265" s="137" t="s">
        <v>138</v>
      </c>
      <c r="AY265" s="16" t="s">
        <v>129</v>
      </c>
      <c r="BE265" s="138">
        <f>IF(N265="základní",J265,0)</f>
        <v>0</v>
      </c>
      <c r="BF265" s="138">
        <f>IF(N265="snížená",J265,0)</f>
        <v>0</v>
      </c>
      <c r="BG265" s="138">
        <f>IF(N265="zákl. přenesená",J265,0)</f>
        <v>0</v>
      </c>
      <c r="BH265" s="138">
        <f>IF(N265="sníž. přenesená",J265,0)</f>
        <v>0</v>
      </c>
      <c r="BI265" s="138">
        <f>IF(N265="nulová",J265,0)</f>
        <v>0</v>
      </c>
      <c r="BJ265" s="16" t="s">
        <v>138</v>
      </c>
      <c r="BK265" s="138">
        <f>ROUND(I265*H265,2)</f>
        <v>0</v>
      </c>
      <c r="BL265" s="16" t="s">
        <v>224</v>
      </c>
      <c r="BM265" s="137" t="s">
        <v>343</v>
      </c>
    </row>
    <row r="266" spans="2:65" s="1" customFormat="1" ht="16.5" customHeight="1">
      <c r="B266" s="31"/>
      <c r="C266" s="126" t="s">
        <v>344</v>
      </c>
      <c r="D266" s="126" t="s">
        <v>132</v>
      </c>
      <c r="E266" s="127" t="s">
        <v>345</v>
      </c>
      <c r="F266" s="128" t="s">
        <v>346</v>
      </c>
      <c r="G266" s="129" t="s">
        <v>153</v>
      </c>
      <c r="H266" s="130">
        <v>12.5</v>
      </c>
      <c r="I266" s="131"/>
      <c r="J266" s="132">
        <f>ROUND(I266*H266,2)</f>
        <v>0</v>
      </c>
      <c r="K266" s="128" t="s">
        <v>136</v>
      </c>
      <c r="L266" s="31"/>
      <c r="M266" s="133" t="s">
        <v>1</v>
      </c>
      <c r="N266" s="134" t="s">
        <v>43</v>
      </c>
      <c r="P266" s="135">
        <f>O266*H266</f>
        <v>0</v>
      </c>
      <c r="Q266" s="135">
        <v>4.2999999999999999E-4</v>
      </c>
      <c r="R266" s="135">
        <f>Q266*H266</f>
        <v>5.3749999999999996E-3</v>
      </c>
      <c r="S266" s="135">
        <v>0</v>
      </c>
      <c r="T266" s="136">
        <f>S266*H266</f>
        <v>0</v>
      </c>
      <c r="AR266" s="137" t="s">
        <v>224</v>
      </c>
      <c r="AT266" s="137" t="s">
        <v>132</v>
      </c>
      <c r="AU266" s="137" t="s">
        <v>138</v>
      </c>
      <c r="AY266" s="16" t="s">
        <v>129</v>
      </c>
      <c r="BE266" s="138">
        <f>IF(N266="základní",J266,0)</f>
        <v>0</v>
      </c>
      <c r="BF266" s="138">
        <f>IF(N266="snížená",J266,0)</f>
        <v>0</v>
      </c>
      <c r="BG266" s="138">
        <f>IF(N266="zákl. přenesená",J266,0)</f>
        <v>0</v>
      </c>
      <c r="BH266" s="138">
        <f>IF(N266="sníž. přenesená",J266,0)</f>
        <v>0</v>
      </c>
      <c r="BI266" s="138">
        <f>IF(N266="nulová",J266,0)</f>
        <v>0</v>
      </c>
      <c r="BJ266" s="16" t="s">
        <v>138</v>
      </c>
      <c r="BK266" s="138">
        <f>ROUND(I266*H266,2)</f>
        <v>0</v>
      </c>
      <c r="BL266" s="16" t="s">
        <v>224</v>
      </c>
      <c r="BM266" s="137" t="s">
        <v>347</v>
      </c>
    </row>
    <row r="267" spans="2:65" s="13" customFormat="1" ht="11.25">
      <c r="B267" s="146"/>
      <c r="D267" s="140" t="s">
        <v>140</v>
      </c>
      <c r="E267" s="147" t="s">
        <v>1</v>
      </c>
      <c r="F267" s="148" t="s">
        <v>348</v>
      </c>
      <c r="H267" s="149">
        <v>12.5</v>
      </c>
      <c r="I267" s="150"/>
      <c r="L267" s="146"/>
      <c r="M267" s="151"/>
      <c r="T267" s="152"/>
      <c r="AT267" s="147" t="s">
        <v>140</v>
      </c>
      <c r="AU267" s="147" t="s">
        <v>138</v>
      </c>
      <c r="AV267" s="13" t="s">
        <v>138</v>
      </c>
      <c r="AW267" s="13" t="s">
        <v>32</v>
      </c>
      <c r="AX267" s="13" t="s">
        <v>82</v>
      </c>
      <c r="AY267" s="147" t="s">
        <v>129</v>
      </c>
    </row>
    <row r="268" spans="2:65" s="1" customFormat="1" ht="16.5" customHeight="1">
      <c r="B268" s="31"/>
      <c r="C268" s="126" t="s">
        <v>349</v>
      </c>
      <c r="D268" s="126" t="s">
        <v>132</v>
      </c>
      <c r="E268" s="127" t="s">
        <v>350</v>
      </c>
      <c r="F268" s="128" t="s">
        <v>351</v>
      </c>
      <c r="G268" s="129" t="s">
        <v>153</v>
      </c>
      <c r="H268" s="130">
        <v>15</v>
      </c>
      <c r="I268" s="131"/>
      <c r="J268" s="132">
        <f>ROUND(I268*H268,2)</f>
        <v>0</v>
      </c>
      <c r="K268" s="128" t="s">
        <v>136</v>
      </c>
      <c r="L268" s="31"/>
      <c r="M268" s="133" t="s">
        <v>1</v>
      </c>
      <c r="N268" s="134" t="s">
        <v>43</v>
      </c>
      <c r="P268" s="135">
        <f>O268*H268</f>
        <v>0</v>
      </c>
      <c r="Q268" s="135">
        <v>5.0000000000000001E-4</v>
      </c>
      <c r="R268" s="135">
        <f>Q268*H268</f>
        <v>7.4999999999999997E-3</v>
      </c>
      <c r="S268" s="135">
        <v>0</v>
      </c>
      <c r="T268" s="136">
        <f>S268*H268</f>
        <v>0</v>
      </c>
      <c r="AR268" s="137" t="s">
        <v>224</v>
      </c>
      <c r="AT268" s="137" t="s">
        <v>132</v>
      </c>
      <c r="AU268" s="137" t="s">
        <v>138</v>
      </c>
      <c r="AY268" s="16" t="s">
        <v>129</v>
      </c>
      <c r="BE268" s="138">
        <f>IF(N268="základní",J268,0)</f>
        <v>0</v>
      </c>
      <c r="BF268" s="138">
        <f>IF(N268="snížená",J268,0)</f>
        <v>0</v>
      </c>
      <c r="BG268" s="138">
        <f>IF(N268="zákl. přenesená",J268,0)</f>
        <v>0</v>
      </c>
      <c r="BH268" s="138">
        <f>IF(N268="sníž. přenesená",J268,0)</f>
        <v>0</v>
      </c>
      <c r="BI268" s="138">
        <f>IF(N268="nulová",J268,0)</f>
        <v>0</v>
      </c>
      <c r="BJ268" s="16" t="s">
        <v>138</v>
      </c>
      <c r="BK268" s="138">
        <f>ROUND(I268*H268,2)</f>
        <v>0</v>
      </c>
      <c r="BL268" s="16" t="s">
        <v>224</v>
      </c>
      <c r="BM268" s="137" t="s">
        <v>352</v>
      </c>
    </row>
    <row r="269" spans="2:65" s="13" customFormat="1" ht="11.25">
      <c r="B269" s="146"/>
      <c r="D269" s="140" t="s">
        <v>140</v>
      </c>
      <c r="E269" s="147" t="s">
        <v>1</v>
      </c>
      <c r="F269" s="148" t="s">
        <v>353</v>
      </c>
      <c r="H269" s="149">
        <v>15</v>
      </c>
      <c r="I269" s="150"/>
      <c r="L269" s="146"/>
      <c r="M269" s="151"/>
      <c r="T269" s="152"/>
      <c r="AT269" s="147" t="s">
        <v>140</v>
      </c>
      <c r="AU269" s="147" t="s">
        <v>138</v>
      </c>
      <c r="AV269" s="13" t="s">
        <v>138</v>
      </c>
      <c r="AW269" s="13" t="s">
        <v>32</v>
      </c>
      <c r="AX269" s="13" t="s">
        <v>82</v>
      </c>
      <c r="AY269" s="147" t="s">
        <v>129</v>
      </c>
    </row>
    <row r="270" spans="2:65" s="1" customFormat="1" ht="16.5" customHeight="1">
      <c r="B270" s="31"/>
      <c r="C270" s="126" t="s">
        <v>354</v>
      </c>
      <c r="D270" s="126" t="s">
        <v>132</v>
      </c>
      <c r="E270" s="127" t="s">
        <v>355</v>
      </c>
      <c r="F270" s="128" t="s">
        <v>356</v>
      </c>
      <c r="G270" s="129" t="s">
        <v>153</v>
      </c>
      <c r="H270" s="130">
        <v>11.25</v>
      </c>
      <c r="I270" s="131"/>
      <c r="J270" s="132">
        <f>ROUND(I270*H270,2)</f>
        <v>0</v>
      </c>
      <c r="K270" s="128" t="s">
        <v>136</v>
      </c>
      <c r="L270" s="31"/>
      <c r="M270" s="133" t="s">
        <v>1</v>
      </c>
      <c r="N270" s="134" t="s">
        <v>43</v>
      </c>
      <c r="P270" s="135">
        <f>O270*H270</f>
        <v>0</v>
      </c>
      <c r="Q270" s="135">
        <v>7.6000000000000004E-4</v>
      </c>
      <c r="R270" s="135">
        <f>Q270*H270</f>
        <v>8.5500000000000003E-3</v>
      </c>
      <c r="S270" s="135">
        <v>0</v>
      </c>
      <c r="T270" s="136">
        <f>S270*H270</f>
        <v>0</v>
      </c>
      <c r="AR270" s="137" t="s">
        <v>224</v>
      </c>
      <c r="AT270" s="137" t="s">
        <v>132</v>
      </c>
      <c r="AU270" s="137" t="s">
        <v>138</v>
      </c>
      <c r="AY270" s="16" t="s">
        <v>129</v>
      </c>
      <c r="BE270" s="138">
        <f>IF(N270="základní",J270,0)</f>
        <v>0</v>
      </c>
      <c r="BF270" s="138">
        <f>IF(N270="snížená",J270,0)</f>
        <v>0</v>
      </c>
      <c r="BG270" s="138">
        <f>IF(N270="zákl. přenesená",J270,0)</f>
        <v>0</v>
      </c>
      <c r="BH270" s="138">
        <f>IF(N270="sníž. přenesená",J270,0)</f>
        <v>0</v>
      </c>
      <c r="BI270" s="138">
        <f>IF(N270="nulová",J270,0)</f>
        <v>0</v>
      </c>
      <c r="BJ270" s="16" t="s">
        <v>138</v>
      </c>
      <c r="BK270" s="138">
        <f>ROUND(I270*H270,2)</f>
        <v>0</v>
      </c>
      <c r="BL270" s="16" t="s">
        <v>224</v>
      </c>
      <c r="BM270" s="137" t="s">
        <v>357</v>
      </c>
    </row>
    <row r="271" spans="2:65" s="12" customFormat="1" ht="11.25">
      <c r="B271" s="139"/>
      <c r="D271" s="140" t="s">
        <v>140</v>
      </c>
      <c r="E271" s="141" t="s">
        <v>1</v>
      </c>
      <c r="F271" s="142" t="s">
        <v>182</v>
      </c>
      <c r="H271" s="141" t="s">
        <v>1</v>
      </c>
      <c r="I271" s="143"/>
      <c r="L271" s="139"/>
      <c r="M271" s="144"/>
      <c r="T271" s="145"/>
      <c r="AT271" s="141" t="s">
        <v>140</v>
      </c>
      <c r="AU271" s="141" t="s">
        <v>138</v>
      </c>
      <c r="AV271" s="12" t="s">
        <v>82</v>
      </c>
      <c r="AW271" s="12" t="s">
        <v>32</v>
      </c>
      <c r="AX271" s="12" t="s">
        <v>77</v>
      </c>
      <c r="AY271" s="141" t="s">
        <v>129</v>
      </c>
    </row>
    <row r="272" spans="2:65" s="13" customFormat="1" ht="11.25">
      <c r="B272" s="146"/>
      <c r="D272" s="140" t="s">
        <v>140</v>
      </c>
      <c r="E272" s="147" t="s">
        <v>1</v>
      </c>
      <c r="F272" s="148" t="s">
        <v>358</v>
      </c>
      <c r="H272" s="149">
        <v>2.25</v>
      </c>
      <c r="I272" s="150"/>
      <c r="L272" s="146"/>
      <c r="M272" s="151"/>
      <c r="T272" s="152"/>
      <c r="AT272" s="147" t="s">
        <v>140</v>
      </c>
      <c r="AU272" s="147" t="s">
        <v>138</v>
      </c>
      <c r="AV272" s="13" t="s">
        <v>138</v>
      </c>
      <c r="AW272" s="13" t="s">
        <v>32</v>
      </c>
      <c r="AX272" s="13" t="s">
        <v>77</v>
      </c>
      <c r="AY272" s="147" t="s">
        <v>129</v>
      </c>
    </row>
    <row r="273" spans="2:65" s="12" customFormat="1" ht="11.25">
      <c r="B273" s="139"/>
      <c r="D273" s="140" t="s">
        <v>140</v>
      </c>
      <c r="E273" s="141" t="s">
        <v>1</v>
      </c>
      <c r="F273" s="142" t="s">
        <v>359</v>
      </c>
      <c r="H273" s="141" t="s">
        <v>1</v>
      </c>
      <c r="I273" s="143"/>
      <c r="L273" s="139"/>
      <c r="M273" s="144"/>
      <c r="T273" s="145"/>
      <c r="AT273" s="141" t="s">
        <v>140</v>
      </c>
      <c r="AU273" s="141" t="s">
        <v>138</v>
      </c>
      <c r="AV273" s="12" t="s">
        <v>82</v>
      </c>
      <c r="AW273" s="12" t="s">
        <v>32</v>
      </c>
      <c r="AX273" s="12" t="s">
        <v>77</v>
      </c>
      <c r="AY273" s="141" t="s">
        <v>129</v>
      </c>
    </row>
    <row r="274" spans="2:65" s="13" customFormat="1" ht="11.25">
      <c r="B274" s="146"/>
      <c r="D274" s="140" t="s">
        <v>140</v>
      </c>
      <c r="E274" s="147" t="s">
        <v>1</v>
      </c>
      <c r="F274" s="148" t="s">
        <v>360</v>
      </c>
      <c r="H274" s="149">
        <v>9</v>
      </c>
      <c r="I274" s="150"/>
      <c r="L274" s="146"/>
      <c r="M274" s="151"/>
      <c r="T274" s="152"/>
      <c r="AT274" s="147" t="s">
        <v>140</v>
      </c>
      <c r="AU274" s="147" t="s">
        <v>138</v>
      </c>
      <c r="AV274" s="13" t="s">
        <v>138</v>
      </c>
      <c r="AW274" s="13" t="s">
        <v>32</v>
      </c>
      <c r="AX274" s="13" t="s">
        <v>77</v>
      </c>
      <c r="AY274" s="147" t="s">
        <v>129</v>
      </c>
    </row>
    <row r="275" spans="2:65" s="14" customFormat="1" ht="11.25">
      <c r="B275" s="153"/>
      <c r="D275" s="140" t="s">
        <v>140</v>
      </c>
      <c r="E275" s="154" t="s">
        <v>1</v>
      </c>
      <c r="F275" s="155" t="s">
        <v>145</v>
      </c>
      <c r="H275" s="156">
        <v>11.25</v>
      </c>
      <c r="I275" s="157"/>
      <c r="L275" s="153"/>
      <c r="M275" s="158"/>
      <c r="T275" s="159"/>
      <c r="AT275" s="154" t="s">
        <v>140</v>
      </c>
      <c r="AU275" s="154" t="s">
        <v>138</v>
      </c>
      <c r="AV275" s="14" t="s">
        <v>137</v>
      </c>
      <c r="AW275" s="14" t="s">
        <v>32</v>
      </c>
      <c r="AX275" s="14" t="s">
        <v>82</v>
      </c>
      <c r="AY275" s="154" t="s">
        <v>129</v>
      </c>
    </row>
    <row r="276" spans="2:65" s="1" customFormat="1" ht="24.2" customHeight="1">
      <c r="B276" s="31"/>
      <c r="C276" s="126" t="s">
        <v>361</v>
      </c>
      <c r="D276" s="126" t="s">
        <v>132</v>
      </c>
      <c r="E276" s="127" t="s">
        <v>362</v>
      </c>
      <c r="F276" s="128" t="s">
        <v>363</v>
      </c>
      <c r="G276" s="129" t="s">
        <v>187</v>
      </c>
      <c r="H276" s="130">
        <v>5</v>
      </c>
      <c r="I276" s="131"/>
      <c r="J276" s="132">
        <f>ROUND(I276*H276,2)</f>
        <v>0</v>
      </c>
      <c r="K276" s="128" t="s">
        <v>136</v>
      </c>
      <c r="L276" s="31"/>
      <c r="M276" s="133" t="s">
        <v>1</v>
      </c>
      <c r="N276" s="134" t="s">
        <v>43</v>
      </c>
      <c r="P276" s="135">
        <f>O276*H276</f>
        <v>0</v>
      </c>
      <c r="Q276" s="135">
        <v>0</v>
      </c>
      <c r="R276" s="135">
        <f>Q276*H276</f>
        <v>0</v>
      </c>
      <c r="S276" s="135">
        <v>2.9610000000000001E-2</v>
      </c>
      <c r="T276" s="136">
        <f>S276*H276</f>
        <v>0.14805000000000001</v>
      </c>
      <c r="AR276" s="137" t="s">
        <v>224</v>
      </c>
      <c r="AT276" s="137" t="s">
        <v>132</v>
      </c>
      <c r="AU276" s="137" t="s">
        <v>138</v>
      </c>
      <c r="AY276" s="16" t="s">
        <v>129</v>
      </c>
      <c r="BE276" s="138">
        <f>IF(N276="základní",J276,0)</f>
        <v>0</v>
      </c>
      <c r="BF276" s="138">
        <f>IF(N276="snížená",J276,0)</f>
        <v>0</v>
      </c>
      <c r="BG276" s="138">
        <f>IF(N276="zákl. přenesená",J276,0)</f>
        <v>0</v>
      </c>
      <c r="BH276" s="138">
        <f>IF(N276="sníž. přenesená",J276,0)</f>
        <v>0</v>
      </c>
      <c r="BI276" s="138">
        <f>IF(N276="nulová",J276,0)</f>
        <v>0</v>
      </c>
      <c r="BJ276" s="16" t="s">
        <v>138</v>
      </c>
      <c r="BK276" s="138">
        <f>ROUND(I276*H276,2)</f>
        <v>0</v>
      </c>
      <c r="BL276" s="16" t="s">
        <v>224</v>
      </c>
      <c r="BM276" s="137" t="s">
        <v>364</v>
      </c>
    </row>
    <row r="277" spans="2:65" s="1" customFormat="1" ht="24.2" customHeight="1">
      <c r="B277" s="31"/>
      <c r="C277" s="126" t="s">
        <v>365</v>
      </c>
      <c r="D277" s="126" t="s">
        <v>132</v>
      </c>
      <c r="E277" s="127" t="s">
        <v>366</v>
      </c>
      <c r="F277" s="128" t="s">
        <v>367</v>
      </c>
      <c r="G277" s="129" t="s">
        <v>187</v>
      </c>
      <c r="H277" s="130">
        <v>10</v>
      </c>
      <c r="I277" s="131"/>
      <c r="J277" s="132">
        <f>ROUND(I277*H277,2)</f>
        <v>0</v>
      </c>
      <c r="K277" s="128" t="s">
        <v>1</v>
      </c>
      <c r="L277" s="31"/>
      <c r="M277" s="133" t="s">
        <v>1</v>
      </c>
      <c r="N277" s="134" t="s">
        <v>43</v>
      </c>
      <c r="P277" s="135">
        <f>O277*H277</f>
        <v>0</v>
      </c>
      <c r="Q277" s="135">
        <v>5.0400000000000002E-3</v>
      </c>
      <c r="R277" s="135">
        <f>Q277*H277</f>
        <v>5.04E-2</v>
      </c>
      <c r="S277" s="135">
        <v>0</v>
      </c>
      <c r="T277" s="136">
        <f>S277*H277</f>
        <v>0</v>
      </c>
      <c r="AR277" s="137" t="s">
        <v>224</v>
      </c>
      <c r="AT277" s="137" t="s">
        <v>132</v>
      </c>
      <c r="AU277" s="137" t="s">
        <v>138</v>
      </c>
      <c r="AY277" s="16" t="s">
        <v>129</v>
      </c>
      <c r="BE277" s="138">
        <f>IF(N277="základní",J277,0)</f>
        <v>0</v>
      </c>
      <c r="BF277" s="138">
        <f>IF(N277="snížená",J277,0)</f>
        <v>0</v>
      </c>
      <c r="BG277" s="138">
        <f>IF(N277="zákl. přenesená",J277,0)</f>
        <v>0</v>
      </c>
      <c r="BH277" s="138">
        <f>IF(N277="sníž. přenesená",J277,0)</f>
        <v>0</v>
      </c>
      <c r="BI277" s="138">
        <f>IF(N277="nulová",J277,0)</f>
        <v>0</v>
      </c>
      <c r="BJ277" s="16" t="s">
        <v>138</v>
      </c>
      <c r="BK277" s="138">
        <f>ROUND(I277*H277,2)</f>
        <v>0</v>
      </c>
      <c r="BL277" s="16" t="s">
        <v>224</v>
      </c>
      <c r="BM277" s="137" t="s">
        <v>368</v>
      </c>
    </row>
    <row r="278" spans="2:65" s="13" customFormat="1" ht="11.25">
      <c r="B278" s="146"/>
      <c r="D278" s="140" t="s">
        <v>140</v>
      </c>
      <c r="E278" s="147" t="s">
        <v>1</v>
      </c>
      <c r="F278" s="148" t="s">
        <v>369</v>
      </c>
      <c r="H278" s="149">
        <v>10</v>
      </c>
      <c r="I278" s="150"/>
      <c r="L278" s="146"/>
      <c r="M278" s="151"/>
      <c r="T278" s="152"/>
      <c r="AT278" s="147" t="s">
        <v>140</v>
      </c>
      <c r="AU278" s="147" t="s">
        <v>138</v>
      </c>
      <c r="AV278" s="13" t="s">
        <v>138</v>
      </c>
      <c r="AW278" s="13" t="s">
        <v>32</v>
      </c>
      <c r="AX278" s="13" t="s">
        <v>82</v>
      </c>
      <c r="AY278" s="147" t="s">
        <v>129</v>
      </c>
    </row>
    <row r="279" spans="2:65" s="1" customFormat="1" ht="21.75" customHeight="1">
      <c r="B279" s="31"/>
      <c r="C279" s="126" t="s">
        <v>370</v>
      </c>
      <c r="D279" s="126" t="s">
        <v>132</v>
      </c>
      <c r="E279" s="127" t="s">
        <v>371</v>
      </c>
      <c r="F279" s="128" t="s">
        <v>372</v>
      </c>
      <c r="G279" s="129" t="s">
        <v>153</v>
      </c>
      <c r="H279" s="130">
        <v>59</v>
      </c>
      <c r="I279" s="131"/>
      <c r="J279" s="132">
        <f>ROUND(I279*H279,2)</f>
        <v>0</v>
      </c>
      <c r="K279" s="128" t="s">
        <v>136</v>
      </c>
      <c r="L279" s="31"/>
      <c r="M279" s="133" t="s">
        <v>1</v>
      </c>
      <c r="N279" s="134" t="s">
        <v>43</v>
      </c>
      <c r="P279" s="135">
        <f>O279*H279</f>
        <v>0</v>
      </c>
      <c r="Q279" s="135">
        <v>0</v>
      </c>
      <c r="R279" s="135">
        <f>Q279*H279</f>
        <v>0</v>
      </c>
      <c r="S279" s="135">
        <v>0</v>
      </c>
      <c r="T279" s="136">
        <f>S279*H279</f>
        <v>0</v>
      </c>
      <c r="AR279" s="137" t="s">
        <v>224</v>
      </c>
      <c r="AT279" s="137" t="s">
        <v>132</v>
      </c>
      <c r="AU279" s="137" t="s">
        <v>138</v>
      </c>
      <c r="AY279" s="16" t="s">
        <v>129</v>
      </c>
      <c r="BE279" s="138">
        <f>IF(N279="základní",J279,0)</f>
        <v>0</v>
      </c>
      <c r="BF279" s="138">
        <f>IF(N279="snížená",J279,0)</f>
        <v>0</v>
      </c>
      <c r="BG279" s="138">
        <f>IF(N279="zákl. přenesená",J279,0)</f>
        <v>0</v>
      </c>
      <c r="BH279" s="138">
        <f>IF(N279="sníž. přenesená",J279,0)</f>
        <v>0</v>
      </c>
      <c r="BI279" s="138">
        <f>IF(N279="nulová",J279,0)</f>
        <v>0</v>
      </c>
      <c r="BJ279" s="16" t="s">
        <v>138</v>
      </c>
      <c r="BK279" s="138">
        <f>ROUND(I279*H279,2)</f>
        <v>0</v>
      </c>
      <c r="BL279" s="16" t="s">
        <v>224</v>
      </c>
      <c r="BM279" s="137" t="s">
        <v>373</v>
      </c>
    </row>
    <row r="280" spans="2:65" s="13" customFormat="1" ht="11.25">
      <c r="B280" s="146"/>
      <c r="D280" s="140" t="s">
        <v>140</v>
      </c>
      <c r="E280" s="147" t="s">
        <v>1</v>
      </c>
      <c r="F280" s="148" t="s">
        <v>374</v>
      </c>
      <c r="H280" s="149">
        <v>59</v>
      </c>
      <c r="I280" s="150"/>
      <c r="L280" s="146"/>
      <c r="M280" s="151"/>
      <c r="T280" s="152"/>
      <c r="AT280" s="147" t="s">
        <v>140</v>
      </c>
      <c r="AU280" s="147" t="s">
        <v>138</v>
      </c>
      <c r="AV280" s="13" t="s">
        <v>138</v>
      </c>
      <c r="AW280" s="13" t="s">
        <v>32</v>
      </c>
      <c r="AX280" s="13" t="s">
        <v>82</v>
      </c>
      <c r="AY280" s="147" t="s">
        <v>129</v>
      </c>
    </row>
    <row r="281" spans="2:65" s="1" customFormat="1" ht="33" customHeight="1">
      <c r="B281" s="31"/>
      <c r="C281" s="126" t="s">
        <v>375</v>
      </c>
      <c r="D281" s="126" t="s">
        <v>132</v>
      </c>
      <c r="E281" s="127" t="s">
        <v>376</v>
      </c>
      <c r="F281" s="128" t="s">
        <v>377</v>
      </c>
      <c r="G281" s="129" t="s">
        <v>296</v>
      </c>
      <c r="H281" s="130">
        <v>9.8000000000000004E-2</v>
      </c>
      <c r="I281" s="131"/>
      <c r="J281" s="132">
        <f>ROUND(I281*H281,2)</f>
        <v>0</v>
      </c>
      <c r="K281" s="128" t="s">
        <v>136</v>
      </c>
      <c r="L281" s="31"/>
      <c r="M281" s="133" t="s">
        <v>1</v>
      </c>
      <c r="N281" s="134" t="s">
        <v>43</v>
      </c>
      <c r="P281" s="135">
        <f>O281*H281</f>
        <v>0</v>
      </c>
      <c r="Q281" s="135">
        <v>0</v>
      </c>
      <c r="R281" s="135">
        <f>Q281*H281</f>
        <v>0</v>
      </c>
      <c r="S281" s="135">
        <v>0</v>
      </c>
      <c r="T281" s="136">
        <f>S281*H281</f>
        <v>0</v>
      </c>
      <c r="AR281" s="137" t="s">
        <v>224</v>
      </c>
      <c r="AT281" s="137" t="s">
        <v>132</v>
      </c>
      <c r="AU281" s="137" t="s">
        <v>138</v>
      </c>
      <c r="AY281" s="16" t="s">
        <v>129</v>
      </c>
      <c r="BE281" s="138">
        <f>IF(N281="základní",J281,0)</f>
        <v>0</v>
      </c>
      <c r="BF281" s="138">
        <f>IF(N281="snížená",J281,0)</f>
        <v>0</v>
      </c>
      <c r="BG281" s="138">
        <f>IF(N281="zákl. přenesená",J281,0)</f>
        <v>0</v>
      </c>
      <c r="BH281" s="138">
        <f>IF(N281="sníž. přenesená",J281,0)</f>
        <v>0</v>
      </c>
      <c r="BI281" s="138">
        <f>IF(N281="nulová",J281,0)</f>
        <v>0</v>
      </c>
      <c r="BJ281" s="16" t="s">
        <v>138</v>
      </c>
      <c r="BK281" s="138">
        <f>ROUND(I281*H281,2)</f>
        <v>0</v>
      </c>
      <c r="BL281" s="16" t="s">
        <v>224</v>
      </c>
      <c r="BM281" s="137" t="s">
        <v>378</v>
      </c>
    </row>
    <row r="282" spans="2:65" s="11" customFormat="1" ht="22.9" customHeight="1">
      <c r="B282" s="114"/>
      <c r="D282" s="115" t="s">
        <v>76</v>
      </c>
      <c r="E282" s="124" t="s">
        <v>379</v>
      </c>
      <c r="F282" s="124" t="s">
        <v>380</v>
      </c>
      <c r="I282" s="117"/>
      <c r="J282" s="125">
        <f>BK282</f>
        <v>0</v>
      </c>
      <c r="L282" s="114"/>
      <c r="M282" s="119"/>
      <c r="P282" s="120">
        <f>SUM(P283:P300)</f>
        <v>0</v>
      </c>
      <c r="R282" s="120">
        <f>SUM(R283:R300)</f>
        <v>0.12601999999999999</v>
      </c>
      <c r="T282" s="121">
        <f>SUM(T283:T300)</f>
        <v>7.7202499999999993E-2</v>
      </c>
      <c r="AR282" s="115" t="s">
        <v>138</v>
      </c>
      <c r="AT282" s="122" t="s">
        <v>76</v>
      </c>
      <c r="AU282" s="122" t="s">
        <v>82</v>
      </c>
      <c r="AY282" s="115" t="s">
        <v>129</v>
      </c>
      <c r="BK282" s="123">
        <f>SUM(BK283:BK300)</f>
        <v>0</v>
      </c>
    </row>
    <row r="283" spans="2:65" s="1" customFormat="1" ht="16.5" customHeight="1">
      <c r="B283" s="31"/>
      <c r="C283" s="126" t="s">
        <v>381</v>
      </c>
      <c r="D283" s="126" t="s">
        <v>132</v>
      </c>
      <c r="E283" s="127" t="s">
        <v>382</v>
      </c>
      <c r="F283" s="128" t="s">
        <v>383</v>
      </c>
      <c r="G283" s="129" t="s">
        <v>153</v>
      </c>
      <c r="H283" s="130">
        <v>147.75</v>
      </c>
      <c r="I283" s="131"/>
      <c r="J283" s="132">
        <f>ROUND(I283*H283,2)</f>
        <v>0</v>
      </c>
      <c r="K283" s="128" t="s">
        <v>136</v>
      </c>
      <c r="L283" s="31"/>
      <c r="M283" s="133" t="s">
        <v>1</v>
      </c>
      <c r="N283" s="134" t="s">
        <v>43</v>
      </c>
      <c r="P283" s="135">
        <f>O283*H283</f>
        <v>0</v>
      </c>
      <c r="Q283" s="135">
        <v>0</v>
      </c>
      <c r="R283" s="135">
        <f>Q283*H283</f>
        <v>0</v>
      </c>
      <c r="S283" s="135">
        <v>2.7999999999999998E-4</v>
      </c>
      <c r="T283" s="136">
        <f>S283*H283</f>
        <v>4.1369999999999997E-2</v>
      </c>
      <c r="AR283" s="137" t="s">
        <v>224</v>
      </c>
      <c r="AT283" s="137" t="s">
        <v>132</v>
      </c>
      <c r="AU283" s="137" t="s">
        <v>138</v>
      </c>
      <c r="AY283" s="16" t="s">
        <v>129</v>
      </c>
      <c r="BE283" s="138">
        <f>IF(N283="základní",J283,0)</f>
        <v>0</v>
      </c>
      <c r="BF283" s="138">
        <f>IF(N283="snížená",J283,0)</f>
        <v>0</v>
      </c>
      <c r="BG283" s="138">
        <f>IF(N283="zákl. přenesená",J283,0)</f>
        <v>0</v>
      </c>
      <c r="BH283" s="138">
        <f>IF(N283="sníž. přenesená",J283,0)</f>
        <v>0</v>
      </c>
      <c r="BI283" s="138">
        <f>IF(N283="nulová",J283,0)</f>
        <v>0</v>
      </c>
      <c r="BJ283" s="16" t="s">
        <v>138</v>
      </c>
      <c r="BK283" s="138">
        <f>ROUND(I283*H283,2)</f>
        <v>0</v>
      </c>
      <c r="BL283" s="16" t="s">
        <v>224</v>
      </c>
      <c r="BM283" s="137" t="s">
        <v>384</v>
      </c>
    </row>
    <row r="284" spans="2:65" s="13" customFormat="1" ht="11.25">
      <c r="B284" s="146"/>
      <c r="D284" s="140" t="s">
        <v>140</v>
      </c>
      <c r="E284" s="147" t="s">
        <v>1</v>
      </c>
      <c r="F284" s="148" t="s">
        <v>385</v>
      </c>
      <c r="H284" s="149">
        <v>147.75</v>
      </c>
      <c r="I284" s="150"/>
      <c r="L284" s="146"/>
      <c r="M284" s="151"/>
      <c r="T284" s="152"/>
      <c r="AT284" s="147" t="s">
        <v>140</v>
      </c>
      <c r="AU284" s="147" t="s">
        <v>138</v>
      </c>
      <c r="AV284" s="13" t="s">
        <v>138</v>
      </c>
      <c r="AW284" s="13" t="s">
        <v>32</v>
      </c>
      <c r="AX284" s="13" t="s">
        <v>82</v>
      </c>
      <c r="AY284" s="147" t="s">
        <v>129</v>
      </c>
    </row>
    <row r="285" spans="2:65" s="1" customFormat="1" ht="24.2" customHeight="1">
      <c r="B285" s="31"/>
      <c r="C285" s="126" t="s">
        <v>386</v>
      </c>
      <c r="D285" s="126" t="s">
        <v>132</v>
      </c>
      <c r="E285" s="127" t="s">
        <v>387</v>
      </c>
      <c r="F285" s="128" t="s">
        <v>388</v>
      </c>
      <c r="G285" s="129" t="s">
        <v>153</v>
      </c>
      <c r="H285" s="130">
        <v>70.25</v>
      </c>
      <c r="I285" s="131"/>
      <c r="J285" s="132">
        <f>ROUND(I285*H285,2)</f>
        <v>0</v>
      </c>
      <c r="K285" s="128" t="s">
        <v>136</v>
      </c>
      <c r="L285" s="31"/>
      <c r="M285" s="133" t="s">
        <v>1</v>
      </c>
      <c r="N285" s="134" t="s">
        <v>43</v>
      </c>
      <c r="P285" s="135">
        <f>O285*H285</f>
        <v>0</v>
      </c>
      <c r="Q285" s="135">
        <v>8.0999999999999996E-4</v>
      </c>
      <c r="R285" s="135">
        <f>Q285*H285</f>
        <v>5.6902499999999995E-2</v>
      </c>
      <c r="S285" s="135">
        <v>0</v>
      </c>
      <c r="T285" s="136">
        <f>S285*H285</f>
        <v>0</v>
      </c>
      <c r="AR285" s="137" t="s">
        <v>224</v>
      </c>
      <c r="AT285" s="137" t="s">
        <v>132</v>
      </c>
      <c r="AU285" s="137" t="s">
        <v>138</v>
      </c>
      <c r="AY285" s="16" t="s">
        <v>129</v>
      </c>
      <c r="BE285" s="138">
        <f>IF(N285="základní",J285,0)</f>
        <v>0</v>
      </c>
      <c r="BF285" s="138">
        <f>IF(N285="snížená",J285,0)</f>
        <v>0</v>
      </c>
      <c r="BG285" s="138">
        <f>IF(N285="zákl. přenesená",J285,0)</f>
        <v>0</v>
      </c>
      <c r="BH285" s="138">
        <f>IF(N285="sníž. přenesená",J285,0)</f>
        <v>0</v>
      </c>
      <c r="BI285" s="138">
        <f>IF(N285="nulová",J285,0)</f>
        <v>0</v>
      </c>
      <c r="BJ285" s="16" t="s">
        <v>138</v>
      </c>
      <c r="BK285" s="138">
        <f>ROUND(I285*H285,2)</f>
        <v>0</v>
      </c>
      <c r="BL285" s="16" t="s">
        <v>224</v>
      </c>
      <c r="BM285" s="137" t="s">
        <v>389</v>
      </c>
    </row>
    <row r="286" spans="2:65" s="13" customFormat="1" ht="11.25">
      <c r="B286" s="146"/>
      <c r="D286" s="140" t="s">
        <v>140</v>
      </c>
      <c r="E286" s="147" t="s">
        <v>1</v>
      </c>
      <c r="F286" s="148" t="s">
        <v>390</v>
      </c>
      <c r="H286" s="149">
        <v>70.25</v>
      </c>
      <c r="I286" s="150"/>
      <c r="L286" s="146"/>
      <c r="M286" s="151"/>
      <c r="T286" s="152"/>
      <c r="AT286" s="147" t="s">
        <v>140</v>
      </c>
      <c r="AU286" s="147" t="s">
        <v>138</v>
      </c>
      <c r="AV286" s="13" t="s">
        <v>138</v>
      </c>
      <c r="AW286" s="13" t="s">
        <v>32</v>
      </c>
      <c r="AX286" s="13" t="s">
        <v>82</v>
      </c>
      <c r="AY286" s="147" t="s">
        <v>129</v>
      </c>
    </row>
    <row r="287" spans="2:65" s="1" customFormat="1" ht="24.2" customHeight="1">
      <c r="B287" s="31"/>
      <c r="C287" s="126" t="s">
        <v>391</v>
      </c>
      <c r="D287" s="126" t="s">
        <v>132</v>
      </c>
      <c r="E287" s="127" t="s">
        <v>392</v>
      </c>
      <c r="F287" s="128" t="s">
        <v>393</v>
      </c>
      <c r="G287" s="129" t="s">
        <v>153</v>
      </c>
      <c r="H287" s="130">
        <v>45</v>
      </c>
      <c r="I287" s="131"/>
      <c r="J287" s="132">
        <f>ROUND(I287*H287,2)</f>
        <v>0</v>
      </c>
      <c r="K287" s="128" t="s">
        <v>136</v>
      </c>
      <c r="L287" s="31"/>
      <c r="M287" s="133" t="s">
        <v>1</v>
      </c>
      <c r="N287" s="134" t="s">
        <v>43</v>
      </c>
      <c r="P287" s="135">
        <f>O287*H287</f>
        <v>0</v>
      </c>
      <c r="Q287" s="135">
        <v>1.1900000000000001E-3</v>
      </c>
      <c r="R287" s="135">
        <f>Q287*H287</f>
        <v>5.355E-2</v>
      </c>
      <c r="S287" s="135">
        <v>0</v>
      </c>
      <c r="T287" s="136">
        <f>S287*H287</f>
        <v>0</v>
      </c>
      <c r="AR287" s="137" t="s">
        <v>224</v>
      </c>
      <c r="AT287" s="137" t="s">
        <v>132</v>
      </c>
      <c r="AU287" s="137" t="s">
        <v>138</v>
      </c>
      <c r="AY287" s="16" t="s">
        <v>129</v>
      </c>
      <c r="BE287" s="138">
        <f>IF(N287="základní",J287,0)</f>
        <v>0</v>
      </c>
      <c r="BF287" s="138">
        <f>IF(N287="snížená",J287,0)</f>
        <v>0</v>
      </c>
      <c r="BG287" s="138">
        <f>IF(N287="zákl. přenesená",J287,0)</f>
        <v>0</v>
      </c>
      <c r="BH287" s="138">
        <f>IF(N287="sníž. přenesená",J287,0)</f>
        <v>0</v>
      </c>
      <c r="BI287" s="138">
        <f>IF(N287="nulová",J287,0)</f>
        <v>0</v>
      </c>
      <c r="BJ287" s="16" t="s">
        <v>138</v>
      </c>
      <c r="BK287" s="138">
        <f>ROUND(I287*H287,2)</f>
        <v>0</v>
      </c>
      <c r="BL287" s="16" t="s">
        <v>224</v>
      </c>
      <c r="BM287" s="137" t="s">
        <v>394</v>
      </c>
    </row>
    <row r="288" spans="2:65" s="13" customFormat="1" ht="11.25">
      <c r="B288" s="146"/>
      <c r="D288" s="140" t="s">
        <v>140</v>
      </c>
      <c r="E288" s="147" t="s">
        <v>1</v>
      </c>
      <c r="F288" s="148" t="s">
        <v>395</v>
      </c>
      <c r="H288" s="149">
        <v>45</v>
      </c>
      <c r="I288" s="150"/>
      <c r="L288" s="146"/>
      <c r="M288" s="151"/>
      <c r="T288" s="152"/>
      <c r="AT288" s="147" t="s">
        <v>140</v>
      </c>
      <c r="AU288" s="147" t="s">
        <v>138</v>
      </c>
      <c r="AV288" s="13" t="s">
        <v>138</v>
      </c>
      <c r="AW288" s="13" t="s">
        <v>32</v>
      </c>
      <c r="AX288" s="13" t="s">
        <v>82</v>
      </c>
      <c r="AY288" s="147" t="s">
        <v>129</v>
      </c>
    </row>
    <row r="289" spans="2:65" s="1" customFormat="1" ht="37.9" customHeight="1">
      <c r="B289" s="31"/>
      <c r="C289" s="126" t="s">
        <v>396</v>
      </c>
      <c r="D289" s="126" t="s">
        <v>132</v>
      </c>
      <c r="E289" s="127" t="s">
        <v>397</v>
      </c>
      <c r="F289" s="128" t="s">
        <v>398</v>
      </c>
      <c r="G289" s="129" t="s">
        <v>153</v>
      </c>
      <c r="H289" s="130">
        <v>70.25</v>
      </c>
      <c r="I289" s="131"/>
      <c r="J289" s="132">
        <f>ROUND(I289*H289,2)</f>
        <v>0</v>
      </c>
      <c r="K289" s="128" t="s">
        <v>136</v>
      </c>
      <c r="L289" s="31"/>
      <c r="M289" s="133" t="s">
        <v>1</v>
      </c>
      <c r="N289" s="134" t="s">
        <v>43</v>
      </c>
      <c r="P289" s="135">
        <f>O289*H289</f>
        <v>0</v>
      </c>
      <c r="Q289" s="135">
        <v>4.0000000000000003E-5</v>
      </c>
      <c r="R289" s="135">
        <f>Q289*H289</f>
        <v>2.8100000000000004E-3</v>
      </c>
      <c r="S289" s="135">
        <v>0</v>
      </c>
      <c r="T289" s="136">
        <f>S289*H289</f>
        <v>0</v>
      </c>
      <c r="AR289" s="137" t="s">
        <v>224</v>
      </c>
      <c r="AT289" s="137" t="s">
        <v>132</v>
      </c>
      <c r="AU289" s="137" t="s">
        <v>138</v>
      </c>
      <c r="AY289" s="16" t="s">
        <v>129</v>
      </c>
      <c r="BE289" s="138">
        <f>IF(N289="základní",J289,0)</f>
        <v>0</v>
      </c>
      <c r="BF289" s="138">
        <f>IF(N289="snížená",J289,0)</f>
        <v>0</v>
      </c>
      <c r="BG289" s="138">
        <f>IF(N289="zákl. přenesená",J289,0)</f>
        <v>0</v>
      </c>
      <c r="BH289" s="138">
        <f>IF(N289="sníž. přenesená",J289,0)</f>
        <v>0</v>
      </c>
      <c r="BI289" s="138">
        <f>IF(N289="nulová",J289,0)</f>
        <v>0</v>
      </c>
      <c r="BJ289" s="16" t="s">
        <v>138</v>
      </c>
      <c r="BK289" s="138">
        <f>ROUND(I289*H289,2)</f>
        <v>0</v>
      </c>
      <c r="BL289" s="16" t="s">
        <v>224</v>
      </c>
      <c r="BM289" s="137" t="s">
        <v>399</v>
      </c>
    </row>
    <row r="290" spans="2:65" s="13" customFormat="1" ht="11.25">
      <c r="B290" s="146"/>
      <c r="D290" s="140" t="s">
        <v>140</v>
      </c>
      <c r="E290" s="147" t="s">
        <v>1</v>
      </c>
      <c r="F290" s="148" t="s">
        <v>390</v>
      </c>
      <c r="H290" s="149">
        <v>70.25</v>
      </c>
      <c r="I290" s="150"/>
      <c r="L290" s="146"/>
      <c r="M290" s="151"/>
      <c r="T290" s="152"/>
      <c r="AT290" s="147" t="s">
        <v>140</v>
      </c>
      <c r="AU290" s="147" t="s">
        <v>138</v>
      </c>
      <c r="AV290" s="13" t="s">
        <v>138</v>
      </c>
      <c r="AW290" s="13" t="s">
        <v>32</v>
      </c>
      <c r="AX290" s="13" t="s">
        <v>82</v>
      </c>
      <c r="AY290" s="147" t="s">
        <v>129</v>
      </c>
    </row>
    <row r="291" spans="2:65" s="1" customFormat="1" ht="37.9" customHeight="1">
      <c r="B291" s="31"/>
      <c r="C291" s="126" t="s">
        <v>400</v>
      </c>
      <c r="D291" s="126" t="s">
        <v>132</v>
      </c>
      <c r="E291" s="127" t="s">
        <v>401</v>
      </c>
      <c r="F291" s="128" t="s">
        <v>402</v>
      </c>
      <c r="G291" s="129" t="s">
        <v>153</v>
      </c>
      <c r="H291" s="130">
        <v>45</v>
      </c>
      <c r="I291" s="131"/>
      <c r="J291" s="132">
        <f>ROUND(I291*H291,2)</f>
        <v>0</v>
      </c>
      <c r="K291" s="128" t="s">
        <v>136</v>
      </c>
      <c r="L291" s="31"/>
      <c r="M291" s="133" t="s">
        <v>1</v>
      </c>
      <c r="N291" s="134" t="s">
        <v>43</v>
      </c>
      <c r="P291" s="135">
        <f>O291*H291</f>
        <v>0</v>
      </c>
      <c r="Q291" s="135">
        <v>8.0000000000000007E-5</v>
      </c>
      <c r="R291" s="135">
        <f>Q291*H291</f>
        <v>3.6000000000000003E-3</v>
      </c>
      <c r="S291" s="135">
        <v>0</v>
      </c>
      <c r="T291" s="136">
        <f>S291*H291</f>
        <v>0</v>
      </c>
      <c r="AR291" s="137" t="s">
        <v>224</v>
      </c>
      <c r="AT291" s="137" t="s">
        <v>132</v>
      </c>
      <c r="AU291" s="137" t="s">
        <v>138</v>
      </c>
      <c r="AY291" s="16" t="s">
        <v>129</v>
      </c>
      <c r="BE291" s="138">
        <f>IF(N291="základní",J291,0)</f>
        <v>0</v>
      </c>
      <c r="BF291" s="138">
        <f>IF(N291="snížená",J291,0)</f>
        <v>0</v>
      </c>
      <c r="BG291" s="138">
        <f>IF(N291="zákl. přenesená",J291,0)</f>
        <v>0</v>
      </c>
      <c r="BH291" s="138">
        <f>IF(N291="sníž. přenesená",J291,0)</f>
        <v>0</v>
      </c>
      <c r="BI291" s="138">
        <f>IF(N291="nulová",J291,0)</f>
        <v>0</v>
      </c>
      <c r="BJ291" s="16" t="s">
        <v>138</v>
      </c>
      <c r="BK291" s="138">
        <f>ROUND(I291*H291,2)</f>
        <v>0</v>
      </c>
      <c r="BL291" s="16" t="s">
        <v>224</v>
      </c>
      <c r="BM291" s="137" t="s">
        <v>403</v>
      </c>
    </row>
    <row r="292" spans="2:65" s="13" customFormat="1" ht="11.25">
      <c r="B292" s="146"/>
      <c r="D292" s="140" t="s">
        <v>140</v>
      </c>
      <c r="E292" s="147" t="s">
        <v>1</v>
      </c>
      <c r="F292" s="148" t="s">
        <v>395</v>
      </c>
      <c r="H292" s="149">
        <v>45</v>
      </c>
      <c r="I292" s="150"/>
      <c r="L292" s="146"/>
      <c r="M292" s="151"/>
      <c r="T292" s="152"/>
      <c r="AT292" s="147" t="s">
        <v>140</v>
      </c>
      <c r="AU292" s="147" t="s">
        <v>138</v>
      </c>
      <c r="AV292" s="13" t="s">
        <v>138</v>
      </c>
      <c r="AW292" s="13" t="s">
        <v>32</v>
      </c>
      <c r="AX292" s="13" t="s">
        <v>82</v>
      </c>
      <c r="AY292" s="147" t="s">
        <v>129</v>
      </c>
    </row>
    <row r="293" spans="2:65" s="1" customFormat="1" ht="16.5" customHeight="1">
      <c r="B293" s="31"/>
      <c r="C293" s="126" t="s">
        <v>404</v>
      </c>
      <c r="D293" s="126" t="s">
        <v>132</v>
      </c>
      <c r="E293" s="127" t="s">
        <v>405</v>
      </c>
      <c r="F293" s="128" t="s">
        <v>406</v>
      </c>
      <c r="G293" s="129" t="s">
        <v>153</v>
      </c>
      <c r="H293" s="130">
        <v>132.75</v>
      </c>
      <c r="I293" s="131"/>
      <c r="J293" s="132">
        <f>ROUND(I293*H293,2)</f>
        <v>0</v>
      </c>
      <c r="K293" s="128" t="s">
        <v>136</v>
      </c>
      <c r="L293" s="31"/>
      <c r="M293" s="133" t="s">
        <v>1</v>
      </c>
      <c r="N293" s="134" t="s">
        <v>43</v>
      </c>
      <c r="P293" s="135">
        <f>O293*H293</f>
        <v>0</v>
      </c>
      <c r="Q293" s="135">
        <v>0</v>
      </c>
      <c r="R293" s="135">
        <f>Q293*H293</f>
        <v>0</v>
      </c>
      <c r="S293" s="135">
        <v>2.3000000000000001E-4</v>
      </c>
      <c r="T293" s="136">
        <f>S293*H293</f>
        <v>3.0532500000000001E-2</v>
      </c>
      <c r="AR293" s="137" t="s">
        <v>224</v>
      </c>
      <c r="AT293" s="137" t="s">
        <v>132</v>
      </c>
      <c r="AU293" s="137" t="s">
        <v>138</v>
      </c>
      <c r="AY293" s="16" t="s">
        <v>129</v>
      </c>
      <c r="BE293" s="138">
        <f>IF(N293="základní",J293,0)</f>
        <v>0</v>
      </c>
      <c r="BF293" s="138">
        <f>IF(N293="snížená",J293,0)</f>
        <v>0</v>
      </c>
      <c r="BG293" s="138">
        <f>IF(N293="zákl. přenesená",J293,0)</f>
        <v>0</v>
      </c>
      <c r="BH293" s="138">
        <f>IF(N293="sníž. přenesená",J293,0)</f>
        <v>0</v>
      </c>
      <c r="BI293" s="138">
        <f>IF(N293="nulová",J293,0)</f>
        <v>0</v>
      </c>
      <c r="BJ293" s="16" t="s">
        <v>138</v>
      </c>
      <c r="BK293" s="138">
        <f>ROUND(I293*H293,2)</f>
        <v>0</v>
      </c>
      <c r="BL293" s="16" t="s">
        <v>224</v>
      </c>
      <c r="BM293" s="137" t="s">
        <v>407</v>
      </c>
    </row>
    <row r="294" spans="2:65" s="1" customFormat="1" ht="21.75" customHeight="1">
      <c r="B294" s="31"/>
      <c r="C294" s="126" t="s">
        <v>408</v>
      </c>
      <c r="D294" s="126" t="s">
        <v>132</v>
      </c>
      <c r="E294" s="127" t="s">
        <v>409</v>
      </c>
      <c r="F294" s="128" t="s">
        <v>410</v>
      </c>
      <c r="G294" s="129" t="s">
        <v>187</v>
      </c>
      <c r="H294" s="130">
        <v>10</v>
      </c>
      <c r="I294" s="131"/>
      <c r="J294" s="132">
        <f>ROUND(I294*H294,2)</f>
        <v>0</v>
      </c>
      <c r="K294" s="128" t="s">
        <v>136</v>
      </c>
      <c r="L294" s="31"/>
      <c r="M294" s="133" t="s">
        <v>1</v>
      </c>
      <c r="N294" s="134" t="s">
        <v>43</v>
      </c>
      <c r="P294" s="135">
        <f>O294*H294</f>
        <v>0</v>
      </c>
      <c r="Q294" s="135">
        <v>0</v>
      </c>
      <c r="R294" s="135">
        <f>Q294*H294</f>
        <v>0</v>
      </c>
      <c r="S294" s="135">
        <v>5.2999999999999998E-4</v>
      </c>
      <c r="T294" s="136">
        <f>S294*H294</f>
        <v>5.3E-3</v>
      </c>
      <c r="AR294" s="137" t="s">
        <v>224</v>
      </c>
      <c r="AT294" s="137" t="s">
        <v>132</v>
      </c>
      <c r="AU294" s="137" t="s">
        <v>138</v>
      </c>
      <c r="AY294" s="16" t="s">
        <v>129</v>
      </c>
      <c r="BE294" s="138">
        <f>IF(N294="základní",J294,0)</f>
        <v>0</v>
      </c>
      <c r="BF294" s="138">
        <f>IF(N294="snížená",J294,0)</f>
        <v>0</v>
      </c>
      <c r="BG294" s="138">
        <f>IF(N294="zákl. přenesená",J294,0)</f>
        <v>0</v>
      </c>
      <c r="BH294" s="138">
        <f>IF(N294="sníž. přenesená",J294,0)</f>
        <v>0</v>
      </c>
      <c r="BI294" s="138">
        <f>IF(N294="nulová",J294,0)</f>
        <v>0</v>
      </c>
      <c r="BJ294" s="16" t="s">
        <v>138</v>
      </c>
      <c r="BK294" s="138">
        <f>ROUND(I294*H294,2)</f>
        <v>0</v>
      </c>
      <c r="BL294" s="16" t="s">
        <v>224</v>
      </c>
      <c r="BM294" s="137" t="s">
        <v>411</v>
      </c>
    </row>
    <row r="295" spans="2:65" s="1" customFormat="1" ht="16.5" customHeight="1">
      <c r="B295" s="31"/>
      <c r="C295" s="126" t="s">
        <v>412</v>
      </c>
      <c r="D295" s="126" t="s">
        <v>132</v>
      </c>
      <c r="E295" s="127" t="s">
        <v>413</v>
      </c>
      <c r="F295" s="128" t="s">
        <v>414</v>
      </c>
      <c r="G295" s="129" t="s">
        <v>187</v>
      </c>
      <c r="H295" s="130">
        <v>10</v>
      </c>
      <c r="I295" s="131"/>
      <c r="J295" s="132">
        <f>ROUND(I295*H295,2)</f>
        <v>0</v>
      </c>
      <c r="K295" s="128" t="s">
        <v>136</v>
      </c>
      <c r="L295" s="31"/>
      <c r="M295" s="133" t="s">
        <v>1</v>
      </c>
      <c r="N295" s="134" t="s">
        <v>43</v>
      </c>
      <c r="P295" s="135">
        <f>O295*H295</f>
        <v>0</v>
      </c>
      <c r="Q295" s="135">
        <v>5.6999999999999998E-4</v>
      </c>
      <c r="R295" s="135">
        <f>Q295*H295</f>
        <v>5.7000000000000002E-3</v>
      </c>
      <c r="S295" s="135">
        <v>0</v>
      </c>
      <c r="T295" s="136">
        <f>S295*H295</f>
        <v>0</v>
      </c>
      <c r="AR295" s="137" t="s">
        <v>224</v>
      </c>
      <c r="AT295" s="137" t="s">
        <v>132</v>
      </c>
      <c r="AU295" s="137" t="s">
        <v>138</v>
      </c>
      <c r="AY295" s="16" t="s">
        <v>129</v>
      </c>
      <c r="BE295" s="138">
        <f>IF(N295="základní",J295,0)</f>
        <v>0</v>
      </c>
      <c r="BF295" s="138">
        <f>IF(N295="snížená",J295,0)</f>
        <v>0</v>
      </c>
      <c r="BG295" s="138">
        <f>IF(N295="zákl. přenesená",J295,0)</f>
        <v>0</v>
      </c>
      <c r="BH295" s="138">
        <f>IF(N295="sníž. přenesená",J295,0)</f>
        <v>0</v>
      </c>
      <c r="BI295" s="138">
        <f>IF(N295="nulová",J295,0)</f>
        <v>0</v>
      </c>
      <c r="BJ295" s="16" t="s">
        <v>138</v>
      </c>
      <c r="BK295" s="138">
        <f>ROUND(I295*H295,2)</f>
        <v>0</v>
      </c>
      <c r="BL295" s="16" t="s">
        <v>224</v>
      </c>
      <c r="BM295" s="137" t="s">
        <v>415</v>
      </c>
    </row>
    <row r="296" spans="2:65" s="1" customFormat="1" ht="21.75" customHeight="1">
      <c r="B296" s="31"/>
      <c r="C296" s="126" t="s">
        <v>416</v>
      </c>
      <c r="D296" s="126" t="s">
        <v>132</v>
      </c>
      <c r="E296" s="127" t="s">
        <v>417</v>
      </c>
      <c r="F296" s="128" t="s">
        <v>418</v>
      </c>
      <c r="G296" s="129" t="s">
        <v>153</v>
      </c>
      <c r="H296" s="130">
        <v>115.25</v>
      </c>
      <c r="I296" s="131"/>
      <c r="J296" s="132">
        <f>ROUND(I296*H296,2)</f>
        <v>0</v>
      </c>
      <c r="K296" s="128" t="s">
        <v>136</v>
      </c>
      <c r="L296" s="31"/>
      <c r="M296" s="133" t="s">
        <v>1</v>
      </c>
      <c r="N296" s="134" t="s">
        <v>43</v>
      </c>
      <c r="P296" s="135">
        <f>O296*H296</f>
        <v>0</v>
      </c>
      <c r="Q296" s="135">
        <v>1.0000000000000001E-5</v>
      </c>
      <c r="R296" s="135">
        <f>Q296*H296</f>
        <v>1.1525000000000001E-3</v>
      </c>
      <c r="S296" s="135">
        <v>0</v>
      </c>
      <c r="T296" s="136">
        <f>S296*H296</f>
        <v>0</v>
      </c>
      <c r="AR296" s="137" t="s">
        <v>224</v>
      </c>
      <c r="AT296" s="137" t="s">
        <v>132</v>
      </c>
      <c r="AU296" s="137" t="s">
        <v>138</v>
      </c>
      <c r="AY296" s="16" t="s">
        <v>129</v>
      </c>
      <c r="BE296" s="138">
        <f>IF(N296="základní",J296,0)</f>
        <v>0</v>
      </c>
      <c r="BF296" s="138">
        <f>IF(N296="snížená",J296,0)</f>
        <v>0</v>
      </c>
      <c r="BG296" s="138">
        <f>IF(N296="zákl. přenesená",J296,0)</f>
        <v>0</v>
      </c>
      <c r="BH296" s="138">
        <f>IF(N296="sníž. přenesená",J296,0)</f>
        <v>0</v>
      </c>
      <c r="BI296" s="138">
        <f>IF(N296="nulová",J296,0)</f>
        <v>0</v>
      </c>
      <c r="BJ296" s="16" t="s">
        <v>138</v>
      </c>
      <c r="BK296" s="138">
        <f>ROUND(I296*H296,2)</f>
        <v>0</v>
      </c>
      <c r="BL296" s="16" t="s">
        <v>224</v>
      </c>
      <c r="BM296" s="137" t="s">
        <v>419</v>
      </c>
    </row>
    <row r="297" spans="2:65" s="13" customFormat="1" ht="11.25">
      <c r="B297" s="146"/>
      <c r="D297" s="140" t="s">
        <v>140</v>
      </c>
      <c r="E297" s="147" t="s">
        <v>1</v>
      </c>
      <c r="F297" s="148" t="s">
        <v>420</v>
      </c>
      <c r="H297" s="149">
        <v>115.25</v>
      </c>
      <c r="I297" s="150"/>
      <c r="L297" s="146"/>
      <c r="M297" s="151"/>
      <c r="T297" s="152"/>
      <c r="AT297" s="147" t="s">
        <v>140</v>
      </c>
      <c r="AU297" s="147" t="s">
        <v>138</v>
      </c>
      <c r="AV297" s="13" t="s">
        <v>138</v>
      </c>
      <c r="AW297" s="13" t="s">
        <v>32</v>
      </c>
      <c r="AX297" s="13" t="s">
        <v>82</v>
      </c>
      <c r="AY297" s="147" t="s">
        <v>129</v>
      </c>
    </row>
    <row r="298" spans="2:65" s="1" customFormat="1" ht="24.2" customHeight="1">
      <c r="B298" s="31"/>
      <c r="C298" s="126" t="s">
        <v>421</v>
      </c>
      <c r="D298" s="126" t="s">
        <v>132</v>
      </c>
      <c r="E298" s="127" t="s">
        <v>422</v>
      </c>
      <c r="F298" s="128" t="s">
        <v>423</v>
      </c>
      <c r="G298" s="129" t="s">
        <v>153</v>
      </c>
      <c r="H298" s="130">
        <v>115.25</v>
      </c>
      <c r="I298" s="131"/>
      <c r="J298" s="132">
        <f>ROUND(I298*H298,2)</f>
        <v>0</v>
      </c>
      <c r="K298" s="128" t="s">
        <v>136</v>
      </c>
      <c r="L298" s="31"/>
      <c r="M298" s="133" t="s">
        <v>1</v>
      </c>
      <c r="N298" s="134" t="s">
        <v>43</v>
      </c>
      <c r="P298" s="135">
        <f>O298*H298</f>
        <v>0</v>
      </c>
      <c r="Q298" s="135">
        <v>2.0000000000000002E-5</v>
      </c>
      <c r="R298" s="135">
        <f>Q298*H298</f>
        <v>2.3050000000000002E-3</v>
      </c>
      <c r="S298" s="135">
        <v>0</v>
      </c>
      <c r="T298" s="136">
        <f>S298*H298</f>
        <v>0</v>
      </c>
      <c r="AR298" s="137" t="s">
        <v>224</v>
      </c>
      <c r="AT298" s="137" t="s">
        <v>132</v>
      </c>
      <c r="AU298" s="137" t="s">
        <v>138</v>
      </c>
      <c r="AY298" s="16" t="s">
        <v>129</v>
      </c>
      <c r="BE298" s="138">
        <f>IF(N298="základní",J298,0)</f>
        <v>0</v>
      </c>
      <c r="BF298" s="138">
        <f>IF(N298="snížená",J298,0)</f>
        <v>0</v>
      </c>
      <c r="BG298" s="138">
        <f>IF(N298="zákl. přenesená",J298,0)</f>
        <v>0</v>
      </c>
      <c r="BH298" s="138">
        <f>IF(N298="sníž. přenesená",J298,0)</f>
        <v>0</v>
      </c>
      <c r="BI298" s="138">
        <f>IF(N298="nulová",J298,0)</f>
        <v>0</v>
      </c>
      <c r="BJ298" s="16" t="s">
        <v>138</v>
      </c>
      <c r="BK298" s="138">
        <f>ROUND(I298*H298,2)</f>
        <v>0</v>
      </c>
      <c r="BL298" s="16" t="s">
        <v>224</v>
      </c>
      <c r="BM298" s="137" t="s">
        <v>424</v>
      </c>
    </row>
    <row r="299" spans="2:65" s="13" customFormat="1" ht="11.25">
      <c r="B299" s="146"/>
      <c r="D299" s="140" t="s">
        <v>140</v>
      </c>
      <c r="E299" s="147" t="s">
        <v>1</v>
      </c>
      <c r="F299" s="148" t="s">
        <v>420</v>
      </c>
      <c r="H299" s="149">
        <v>115.25</v>
      </c>
      <c r="I299" s="150"/>
      <c r="L299" s="146"/>
      <c r="M299" s="151"/>
      <c r="T299" s="152"/>
      <c r="AT299" s="147" t="s">
        <v>140</v>
      </c>
      <c r="AU299" s="147" t="s">
        <v>138</v>
      </c>
      <c r="AV299" s="13" t="s">
        <v>138</v>
      </c>
      <c r="AW299" s="13" t="s">
        <v>32</v>
      </c>
      <c r="AX299" s="13" t="s">
        <v>82</v>
      </c>
      <c r="AY299" s="147" t="s">
        <v>129</v>
      </c>
    </row>
    <row r="300" spans="2:65" s="1" customFormat="1" ht="33" customHeight="1">
      <c r="B300" s="31"/>
      <c r="C300" s="126" t="s">
        <v>425</v>
      </c>
      <c r="D300" s="126" t="s">
        <v>132</v>
      </c>
      <c r="E300" s="127" t="s">
        <v>426</v>
      </c>
      <c r="F300" s="128" t="s">
        <v>427</v>
      </c>
      <c r="G300" s="129" t="s">
        <v>296</v>
      </c>
      <c r="H300" s="130">
        <v>0.126</v>
      </c>
      <c r="I300" s="131"/>
      <c r="J300" s="132">
        <f>ROUND(I300*H300,2)</f>
        <v>0</v>
      </c>
      <c r="K300" s="128" t="s">
        <v>136</v>
      </c>
      <c r="L300" s="31"/>
      <c r="M300" s="133" t="s">
        <v>1</v>
      </c>
      <c r="N300" s="134" t="s">
        <v>43</v>
      </c>
      <c r="P300" s="135">
        <f>O300*H300</f>
        <v>0</v>
      </c>
      <c r="Q300" s="135">
        <v>0</v>
      </c>
      <c r="R300" s="135">
        <f>Q300*H300</f>
        <v>0</v>
      </c>
      <c r="S300" s="135">
        <v>0</v>
      </c>
      <c r="T300" s="136">
        <f>S300*H300</f>
        <v>0</v>
      </c>
      <c r="AR300" s="137" t="s">
        <v>224</v>
      </c>
      <c r="AT300" s="137" t="s">
        <v>132</v>
      </c>
      <c r="AU300" s="137" t="s">
        <v>138</v>
      </c>
      <c r="AY300" s="16" t="s">
        <v>129</v>
      </c>
      <c r="BE300" s="138">
        <f>IF(N300="základní",J300,0)</f>
        <v>0</v>
      </c>
      <c r="BF300" s="138">
        <f>IF(N300="snížená",J300,0)</f>
        <v>0</v>
      </c>
      <c r="BG300" s="138">
        <f>IF(N300="zákl. přenesená",J300,0)</f>
        <v>0</v>
      </c>
      <c r="BH300" s="138">
        <f>IF(N300="sníž. přenesená",J300,0)</f>
        <v>0</v>
      </c>
      <c r="BI300" s="138">
        <f>IF(N300="nulová",J300,0)</f>
        <v>0</v>
      </c>
      <c r="BJ300" s="16" t="s">
        <v>138</v>
      </c>
      <c r="BK300" s="138">
        <f>ROUND(I300*H300,2)</f>
        <v>0</v>
      </c>
      <c r="BL300" s="16" t="s">
        <v>224</v>
      </c>
      <c r="BM300" s="137" t="s">
        <v>428</v>
      </c>
    </row>
    <row r="301" spans="2:65" s="11" customFormat="1" ht="22.9" customHeight="1">
      <c r="B301" s="114"/>
      <c r="D301" s="115" t="s">
        <v>76</v>
      </c>
      <c r="E301" s="124" t="s">
        <v>429</v>
      </c>
      <c r="F301" s="124" t="s">
        <v>430</v>
      </c>
      <c r="I301" s="117"/>
      <c r="J301" s="125">
        <f>BK301</f>
        <v>0</v>
      </c>
      <c r="L301" s="114"/>
      <c r="M301" s="119"/>
      <c r="P301" s="120">
        <f>SUM(P302:P344)</f>
        <v>0</v>
      </c>
      <c r="R301" s="120">
        <f>SUM(R302:R344)</f>
        <v>0.18798000000000004</v>
      </c>
      <c r="T301" s="121">
        <f>SUM(T302:T344)</f>
        <v>0.31733999999999996</v>
      </c>
      <c r="AR301" s="115" t="s">
        <v>138</v>
      </c>
      <c r="AT301" s="122" t="s">
        <v>76</v>
      </c>
      <c r="AU301" s="122" t="s">
        <v>82</v>
      </c>
      <c r="AY301" s="115" t="s">
        <v>129</v>
      </c>
      <c r="BK301" s="123">
        <f>SUM(BK302:BK344)</f>
        <v>0</v>
      </c>
    </row>
    <row r="302" spans="2:65" s="1" customFormat="1" ht="16.5" customHeight="1">
      <c r="B302" s="31"/>
      <c r="C302" s="126" t="s">
        <v>431</v>
      </c>
      <c r="D302" s="126" t="s">
        <v>132</v>
      </c>
      <c r="E302" s="127" t="s">
        <v>432</v>
      </c>
      <c r="F302" s="128" t="s">
        <v>433</v>
      </c>
      <c r="G302" s="129" t="s">
        <v>434</v>
      </c>
      <c r="H302" s="130">
        <v>5</v>
      </c>
      <c r="I302" s="131"/>
      <c r="J302" s="132">
        <f>ROUND(I302*H302,2)</f>
        <v>0</v>
      </c>
      <c r="K302" s="128" t="s">
        <v>136</v>
      </c>
      <c r="L302" s="31"/>
      <c r="M302" s="133" t="s">
        <v>1</v>
      </c>
      <c r="N302" s="134" t="s">
        <v>43</v>
      </c>
      <c r="P302" s="135">
        <f>O302*H302</f>
        <v>0</v>
      </c>
      <c r="Q302" s="135">
        <v>0</v>
      </c>
      <c r="R302" s="135">
        <f>Q302*H302</f>
        <v>0</v>
      </c>
      <c r="S302" s="135">
        <v>1.933E-2</v>
      </c>
      <c r="T302" s="136">
        <f>S302*H302</f>
        <v>9.665E-2</v>
      </c>
      <c r="AR302" s="137" t="s">
        <v>224</v>
      </c>
      <c r="AT302" s="137" t="s">
        <v>132</v>
      </c>
      <c r="AU302" s="137" t="s">
        <v>138</v>
      </c>
      <c r="AY302" s="16" t="s">
        <v>129</v>
      </c>
      <c r="BE302" s="138">
        <f>IF(N302="základní",J302,0)</f>
        <v>0</v>
      </c>
      <c r="BF302" s="138">
        <f>IF(N302="snížená",J302,0)</f>
        <v>0</v>
      </c>
      <c r="BG302" s="138">
        <f>IF(N302="zákl. přenesená",J302,0)</f>
        <v>0</v>
      </c>
      <c r="BH302" s="138">
        <f>IF(N302="sníž. přenesená",J302,0)</f>
        <v>0</v>
      </c>
      <c r="BI302" s="138">
        <f>IF(N302="nulová",J302,0)</f>
        <v>0</v>
      </c>
      <c r="BJ302" s="16" t="s">
        <v>138</v>
      </c>
      <c r="BK302" s="138">
        <f>ROUND(I302*H302,2)</f>
        <v>0</v>
      </c>
      <c r="BL302" s="16" t="s">
        <v>224</v>
      </c>
      <c r="BM302" s="137" t="s">
        <v>435</v>
      </c>
    </row>
    <row r="303" spans="2:65" s="12" customFormat="1" ht="11.25">
      <c r="B303" s="139"/>
      <c r="D303" s="140" t="s">
        <v>140</v>
      </c>
      <c r="E303" s="141" t="s">
        <v>1</v>
      </c>
      <c r="F303" s="142" t="s">
        <v>223</v>
      </c>
      <c r="H303" s="141" t="s">
        <v>1</v>
      </c>
      <c r="I303" s="143"/>
      <c r="L303" s="139"/>
      <c r="M303" s="144"/>
      <c r="T303" s="145"/>
      <c r="AT303" s="141" t="s">
        <v>140</v>
      </c>
      <c r="AU303" s="141" t="s">
        <v>138</v>
      </c>
      <c r="AV303" s="12" t="s">
        <v>82</v>
      </c>
      <c r="AW303" s="12" t="s">
        <v>32</v>
      </c>
      <c r="AX303" s="12" t="s">
        <v>77</v>
      </c>
      <c r="AY303" s="141" t="s">
        <v>129</v>
      </c>
    </row>
    <row r="304" spans="2:65" s="13" customFormat="1" ht="11.25">
      <c r="B304" s="146"/>
      <c r="D304" s="140" t="s">
        <v>140</v>
      </c>
      <c r="E304" s="147" t="s">
        <v>1</v>
      </c>
      <c r="F304" s="148" t="s">
        <v>161</v>
      </c>
      <c r="H304" s="149">
        <v>5</v>
      </c>
      <c r="I304" s="150"/>
      <c r="L304" s="146"/>
      <c r="M304" s="151"/>
      <c r="T304" s="152"/>
      <c r="AT304" s="147" t="s">
        <v>140</v>
      </c>
      <c r="AU304" s="147" t="s">
        <v>138</v>
      </c>
      <c r="AV304" s="13" t="s">
        <v>138</v>
      </c>
      <c r="AW304" s="13" t="s">
        <v>32</v>
      </c>
      <c r="AX304" s="13" t="s">
        <v>82</v>
      </c>
      <c r="AY304" s="147" t="s">
        <v>129</v>
      </c>
    </row>
    <row r="305" spans="2:65" s="1" customFormat="1" ht="16.5" customHeight="1">
      <c r="B305" s="31"/>
      <c r="C305" s="126" t="s">
        <v>436</v>
      </c>
      <c r="D305" s="126" t="s">
        <v>132</v>
      </c>
      <c r="E305" s="127" t="s">
        <v>437</v>
      </c>
      <c r="F305" s="128" t="s">
        <v>438</v>
      </c>
      <c r="G305" s="129" t="s">
        <v>434</v>
      </c>
      <c r="H305" s="130">
        <v>2</v>
      </c>
      <c r="I305" s="131"/>
      <c r="J305" s="132">
        <f>ROUND(I305*H305,2)</f>
        <v>0</v>
      </c>
      <c r="K305" s="128" t="s">
        <v>136</v>
      </c>
      <c r="L305" s="31"/>
      <c r="M305" s="133" t="s">
        <v>1</v>
      </c>
      <c r="N305" s="134" t="s">
        <v>43</v>
      </c>
      <c r="P305" s="135">
        <f>O305*H305</f>
        <v>0</v>
      </c>
      <c r="Q305" s="135">
        <v>0</v>
      </c>
      <c r="R305" s="135">
        <f>Q305*H305</f>
        <v>0</v>
      </c>
      <c r="S305" s="135">
        <v>1.9460000000000002E-2</v>
      </c>
      <c r="T305" s="136">
        <f>S305*H305</f>
        <v>3.8920000000000003E-2</v>
      </c>
      <c r="AR305" s="137" t="s">
        <v>224</v>
      </c>
      <c r="AT305" s="137" t="s">
        <v>132</v>
      </c>
      <c r="AU305" s="137" t="s">
        <v>138</v>
      </c>
      <c r="AY305" s="16" t="s">
        <v>129</v>
      </c>
      <c r="BE305" s="138">
        <f>IF(N305="základní",J305,0)</f>
        <v>0</v>
      </c>
      <c r="BF305" s="138">
        <f>IF(N305="snížená",J305,0)</f>
        <v>0</v>
      </c>
      <c r="BG305" s="138">
        <f>IF(N305="zákl. přenesená",J305,0)</f>
        <v>0</v>
      </c>
      <c r="BH305" s="138">
        <f>IF(N305="sníž. přenesená",J305,0)</f>
        <v>0</v>
      </c>
      <c r="BI305" s="138">
        <f>IF(N305="nulová",J305,0)</f>
        <v>0</v>
      </c>
      <c r="BJ305" s="16" t="s">
        <v>138</v>
      </c>
      <c r="BK305" s="138">
        <f>ROUND(I305*H305,2)</f>
        <v>0</v>
      </c>
      <c r="BL305" s="16" t="s">
        <v>224</v>
      </c>
      <c r="BM305" s="137" t="s">
        <v>439</v>
      </c>
    </row>
    <row r="306" spans="2:65" s="12" customFormat="1" ht="11.25">
      <c r="B306" s="139"/>
      <c r="D306" s="140" t="s">
        <v>140</v>
      </c>
      <c r="E306" s="141" t="s">
        <v>1</v>
      </c>
      <c r="F306" s="142" t="s">
        <v>440</v>
      </c>
      <c r="H306" s="141" t="s">
        <v>1</v>
      </c>
      <c r="I306" s="143"/>
      <c r="L306" s="139"/>
      <c r="M306" s="144"/>
      <c r="T306" s="145"/>
      <c r="AT306" s="141" t="s">
        <v>140</v>
      </c>
      <c r="AU306" s="141" t="s">
        <v>138</v>
      </c>
      <c r="AV306" s="12" t="s">
        <v>82</v>
      </c>
      <c r="AW306" s="12" t="s">
        <v>32</v>
      </c>
      <c r="AX306" s="12" t="s">
        <v>77</v>
      </c>
      <c r="AY306" s="141" t="s">
        <v>129</v>
      </c>
    </row>
    <row r="307" spans="2:65" s="13" customFormat="1" ht="11.25">
      <c r="B307" s="146"/>
      <c r="D307" s="140" t="s">
        <v>140</v>
      </c>
      <c r="E307" s="147" t="s">
        <v>1</v>
      </c>
      <c r="F307" s="148" t="s">
        <v>138</v>
      </c>
      <c r="H307" s="149">
        <v>2</v>
      </c>
      <c r="I307" s="150"/>
      <c r="L307" s="146"/>
      <c r="M307" s="151"/>
      <c r="T307" s="152"/>
      <c r="AT307" s="147" t="s">
        <v>140</v>
      </c>
      <c r="AU307" s="147" t="s">
        <v>138</v>
      </c>
      <c r="AV307" s="13" t="s">
        <v>138</v>
      </c>
      <c r="AW307" s="13" t="s">
        <v>32</v>
      </c>
      <c r="AX307" s="13" t="s">
        <v>82</v>
      </c>
      <c r="AY307" s="147" t="s">
        <v>129</v>
      </c>
    </row>
    <row r="308" spans="2:65" s="1" customFormat="1" ht="24.2" customHeight="1">
      <c r="B308" s="31"/>
      <c r="C308" s="126" t="s">
        <v>441</v>
      </c>
      <c r="D308" s="126" t="s">
        <v>132</v>
      </c>
      <c r="E308" s="127" t="s">
        <v>442</v>
      </c>
      <c r="F308" s="128" t="s">
        <v>443</v>
      </c>
      <c r="G308" s="129" t="s">
        <v>434</v>
      </c>
      <c r="H308" s="130">
        <v>5</v>
      </c>
      <c r="I308" s="131"/>
      <c r="J308" s="132">
        <f>ROUND(I308*H308,2)</f>
        <v>0</v>
      </c>
      <c r="K308" s="128" t="s">
        <v>136</v>
      </c>
      <c r="L308" s="31"/>
      <c r="M308" s="133" t="s">
        <v>1</v>
      </c>
      <c r="N308" s="134" t="s">
        <v>43</v>
      </c>
      <c r="P308" s="135">
        <f>O308*H308</f>
        <v>0</v>
      </c>
      <c r="Q308" s="135">
        <v>1.9709999999999998E-2</v>
      </c>
      <c r="R308" s="135">
        <f>Q308*H308</f>
        <v>9.8549999999999999E-2</v>
      </c>
      <c r="S308" s="135">
        <v>0</v>
      </c>
      <c r="T308" s="136">
        <f>S308*H308</f>
        <v>0</v>
      </c>
      <c r="AR308" s="137" t="s">
        <v>224</v>
      </c>
      <c r="AT308" s="137" t="s">
        <v>132</v>
      </c>
      <c r="AU308" s="137" t="s">
        <v>138</v>
      </c>
      <c r="AY308" s="16" t="s">
        <v>129</v>
      </c>
      <c r="BE308" s="138">
        <f>IF(N308="základní",J308,0)</f>
        <v>0</v>
      </c>
      <c r="BF308" s="138">
        <f>IF(N308="snížená",J308,0)</f>
        <v>0</v>
      </c>
      <c r="BG308" s="138">
        <f>IF(N308="zákl. přenesená",J308,0)</f>
        <v>0</v>
      </c>
      <c r="BH308" s="138">
        <f>IF(N308="sníž. přenesená",J308,0)</f>
        <v>0</v>
      </c>
      <c r="BI308" s="138">
        <f>IF(N308="nulová",J308,0)</f>
        <v>0</v>
      </c>
      <c r="BJ308" s="16" t="s">
        <v>138</v>
      </c>
      <c r="BK308" s="138">
        <f>ROUND(I308*H308,2)</f>
        <v>0</v>
      </c>
      <c r="BL308" s="16" t="s">
        <v>224</v>
      </c>
      <c r="BM308" s="137" t="s">
        <v>444</v>
      </c>
    </row>
    <row r="309" spans="2:65" s="1" customFormat="1" ht="16.5" customHeight="1">
      <c r="B309" s="31"/>
      <c r="C309" s="126" t="s">
        <v>445</v>
      </c>
      <c r="D309" s="126" t="s">
        <v>132</v>
      </c>
      <c r="E309" s="127" t="s">
        <v>446</v>
      </c>
      <c r="F309" s="128" t="s">
        <v>447</v>
      </c>
      <c r="G309" s="129" t="s">
        <v>434</v>
      </c>
      <c r="H309" s="130">
        <v>5</v>
      </c>
      <c r="I309" s="131"/>
      <c r="J309" s="132">
        <f>ROUND(I309*H309,2)</f>
        <v>0</v>
      </c>
      <c r="K309" s="128" t="s">
        <v>136</v>
      </c>
      <c r="L309" s="31"/>
      <c r="M309" s="133" t="s">
        <v>1</v>
      </c>
      <c r="N309" s="134" t="s">
        <v>43</v>
      </c>
      <c r="P309" s="135">
        <f>O309*H309</f>
        <v>0</v>
      </c>
      <c r="Q309" s="135">
        <v>0</v>
      </c>
      <c r="R309" s="135">
        <f>Q309*H309</f>
        <v>0</v>
      </c>
      <c r="S309" s="135">
        <v>3.2899999999999999E-2</v>
      </c>
      <c r="T309" s="136">
        <f>S309*H309</f>
        <v>0.16449999999999998</v>
      </c>
      <c r="AR309" s="137" t="s">
        <v>224</v>
      </c>
      <c r="AT309" s="137" t="s">
        <v>132</v>
      </c>
      <c r="AU309" s="137" t="s">
        <v>138</v>
      </c>
      <c r="AY309" s="16" t="s">
        <v>129</v>
      </c>
      <c r="BE309" s="138">
        <f>IF(N309="základní",J309,0)</f>
        <v>0</v>
      </c>
      <c r="BF309" s="138">
        <f>IF(N309="snížená",J309,0)</f>
        <v>0</v>
      </c>
      <c r="BG309" s="138">
        <f>IF(N309="zákl. přenesená",J309,0)</f>
        <v>0</v>
      </c>
      <c r="BH309" s="138">
        <f>IF(N309="sníž. přenesená",J309,0)</f>
        <v>0</v>
      </c>
      <c r="BI309" s="138">
        <f>IF(N309="nulová",J309,0)</f>
        <v>0</v>
      </c>
      <c r="BJ309" s="16" t="s">
        <v>138</v>
      </c>
      <c r="BK309" s="138">
        <f>ROUND(I309*H309,2)</f>
        <v>0</v>
      </c>
      <c r="BL309" s="16" t="s">
        <v>224</v>
      </c>
      <c r="BM309" s="137" t="s">
        <v>448</v>
      </c>
    </row>
    <row r="310" spans="2:65" s="12" customFormat="1" ht="11.25">
      <c r="B310" s="139"/>
      <c r="D310" s="140" t="s">
        <v>140</v>
      </c>
      <c r="E310" s="141" t="s">
        <v>1</v>
      </c>
      <c r="F310" s="142" t="s">
        <v>223</v>
      </c>
      <c r="H310" s="141" t="s">
        <v>1</v>
      </c>
      <c r="I310" s="143"/>
      <c r="L310" s="139"/>
      <c r="M310" s="144"/>
      <c r="T310" s="145"/>
      <c r="AT310" s="141" t="s">
        <v>140</v>
      </c>
      <c r="AU310" s="141" t="s">
        <v>138</v>
      </c>
      <c r="AV310" s="12" t="s">
        <v>82</v>
      </c>
      <c r="AW310" s="12" t="s">
        <v>32</v>
      </c>
      <c r="AX310" s="12" t="s">
        <v>77</v>
      </c>
      <c r="AY310" s="141" t="s">
        <v>129</v>
      </c>
    </row>
    <row r="311" spans="2:65" s="13" customFormat="1" ht="11.25">
      <c r="B311" s="146"/>
      <c r="D311" s="140" t="s">
        <v>140</v>
      </c>
      <c r="E311" s="147" t="s">
        <v>1</v>
      </c>
      <c r="F311" s="148" t="s">
        <v>161</v>
      </c>
      <c r="H311" s="149">
        <v>5</v>
      </c>
      <c r="I311" s="150"/>
      <c r="L311" s="146"/>
      <c r="M311" s="151"/>
      <c r="T311" s="152"/>
      <c r="AT311" s="147" t="s">
        <v>140</v>
      </c>
      <c r="AU311" s="147" t="s">
        <v>138</v>
      </c>
      <c r="AV311" s="13" t="s">
        <v>138</v>
      </c>
      <c r="AW311" s="13" t="s">
        <v>32</v>
      </c>
      <c r="AX311" s="13" t="s">
        <v>82</v>
      </c>
      <c r="AY311" s="147" t="s">
        <v>129</v>
      </c>
    </row>
    <row r="312" spans="2:65" s="1" customFormat="1" ht="16.5" customHeight="1">
      <c r="B312" s="31"/>
      <c r="C312" s="126" t="s">
        <v>449</v>
      </c>
      <c r="D312" s="126" t="s">
        <v>132</v>
      </c>
      <c r="E312" s="127" t="s">
        <v>450</v>
      </c>
      <c r="F312" s="128" t="s">
        <v>451</v>
      </c>
      <c r="G312" s="129" t="s">
        <v>187</v>
      </c>
      <c r="H312" s="130">
        <v>5</v>
      </c>
      <c r="I312" s="131"/>
      <c r="J312" s="132">
        <f>ROUND(I312*H312,2)</f>
        <v>0</v>
      </c>
      <c r="K312" s="128" t="s">
        <v>136</v>
      </c>
      <c r="L312" s="31"/>
      <c r="M312" s="133" t="s">
        <v>1</v>
      </c>
      <c r="N312" s="134" t="s">
        <v>43</v>
      </c>
      <c r="P312" s="135">
        <f>O312*H312</f>
        <v>0</v>
      </c>
      <c r="Q312" s="135">
        <v>0</v>
      </c>
      <c r="R312" s="135">
        <f>Q312*H312</f>
        <v>0</v>
      </c>
      <c r="S312" s="135">
        <v>0</v>
      </c>
      <c r="T312" s="136">
        <f>S312*H312</f>
        <v>0</v>
      </c>
      <c r="AR312" s="137" t="s">
        <v>224</v>
      </c>
      <c r="AT312" s="137" t="s">
        <v>132</v>
      </c>
      <c r="AU312" s="137" t="s">
        <v>138</v>
      </c>
      <c r="AY312" s="16" t="s">
        <v>129</v>
      </c>
      <c r="BE312" s="138">
        <f>IF(N312="základní",J312,0)</f>
        <v>0</v>
      </c>
      <c r="BF312" s="138">
        <f>IF(N312="snížená",J312,0)</f>
        <v>0</v>
      </c>
      <c r="BG312" s="138">
        <f>IF(N312="zákl. přenesená",J312,0)</f>
        <v>0</v>
      </c>
      <c r="BH312" s="138">
        <f>IF(N312="sníž. přenesená",J312,0)</f>
        <v>0</v>
      </c>
      <c r="BI312" s="138">
        <f>IF(N312="nulová",J312,0)</f>
        <v>0</v>
      </c>
      <c r="BJ312" s="16" t="s">
        <v>138</v>
      </c>
      <c r="BK312" s="138">
        <f>ROUND(I312*H312,2)</f>
        <v>0</v>
      </c>
      <c r="BL312" s="16" t="s">
        <v>224</v>
      </c>
      <c r="BM312" s="137" t="s">
        <v>452</v>
      </c>
    </row>
    <row r="313" spans="2:65" s="1" customFormat="1" ht="16.5" customHeight="1">
      <c r="B313" s="31"/>
      <c r="C313" s="160" t="s">
        <v>453</v>
      </c>
      <c r="D313" s="160" t="s">
        <v>225</v>
      </c>
      <c r="E313" s="161" t="s">
        <v>454</v>
      </c>
      <c r="F313" s="162" t="s">
        <v>455</v>
      </c>
      <c r="G313" s="163" t="s">
        <v>187</v>
      </c>
      <c r="H313" s="164">
        <v>5</v>
      </c>
      <c r="I313" s="165"/>
      <c r="J313" s="166">
        <f>ROUND(I313*H313,2)</f>
        <v>0</v>
      </c>
      <c r="K313" s="162" t="s">
        <v>136</v>
      </c>
      <c r="L313" s="167"/>
      <c r="M313" s="168" t="s">
        <v>1</v>
      </c>
      <c r="N313" s="169" t="s">
        <v>43</v>
      </c>
      <c r="P313" s="135">
        <f>O313*H313</f>
        <v>0</v>
      </c>
      <c r="Q313" s="135">
        <v>5.0000000000000001E-4</v>
      </c>
      <c r="R313" s="135">
        <f>Q313*H313</f>
        <v>2.5000000000000001E-3</v>
      </c>
      <c r="S313" s="135">
        <v>0</v>
      </c>
      <c r="T313" s="136">
        <f>S313*H313</f>
        <v>0</v>
      </c>
      <c r="AR313" s="137" t="s">
        <v>302</v>
      </c>
      <c r="AT313" s="137" t="s">
        <v>225</v>
      </c>
      <c r="AU313" s="137" t="s">
        <v>138</v>
      </c>
      <c r="AY313" s="16" t="s">
        <v>129</v>
      </c>
      <c r="BE313" s="138">
        <f>IF(N313="základní",J313,0)</f>
        <v>0</v>
      </c>
      <c r="BF313" s="138">
        <f>IF(N313="snížená",J313,0)</f>
        <v>0</v>
      </c>
      <c r="BG313" s="138">
        <f>IF(N313="zákl. přenesená",J313,0)</f>
        <v>0</v>
      </c>
      <c r="BH313" s="138">
        <f>IF(N313="sníž. přenesená",J313,0)</f>
        <v>0</v>
      </c>
      <c r="BI313" s="138">
        <f>IF(N313="nulová",J313,0)</f>
        <v>0</v>
      </c>
      <c r="BJ313" s="16" t="s">
        <v>138</v>
      </c>
      <c r="BK313" s="138">
        <f>ROUND(I313*H313,2)</f>
        <v>0</v>
      </c>
      <c r="BL313" s="16" t="s">
        <v>224</v>
      </c>
      <c r="BM313" s="137" t="s">
        <v>456</v>
      </c>
    </row>
    <row r="314" spans="2:65" s="1" customFormat="1" ht="16.5" customHeight="1">
      <c r="B314" s="31"/>
      <c r="C314" s="126" t="s">
        <v>457</v>
      </c>
      <c r="D314" s="126" t="s">
        <v>132</v>
      </c>
      <c r="E314" s="127" t="s">
        <v>458</v>
      </c>
      <c r="F314" s="128" t="s">
        <v>459</v>
      </c>
      <c r="G314" s="129" t="s">
        <v>187</v>
      </c>
      <c r="H314" s="130">
        <v>5</v>
      </c>
      <c r="I314" s="131"/>
      <c r="J314" s="132">
        <f>ROUND(I314*H314,2)</f>
        <v>0</v>
      </c>
      <c r="K314" s="128" t="s">
        <v>136</v>
      </c>
      <c r="L314" s="31"/>
      <c r="M314" s="133" t="s">
        <v>1</v>
      </c>
      <c r="N314" s="134" t="s">
        <v>43</v>
      </c>
      <c r="P314" s="135">
        <f>O314*H314</f>
        <v>0</v>
      </c>
      <c r="Q314" s="135">
        <v>0</v>
      </c>
      <c r="R314" s="135">
        <f>Q314*H314</f>
        <v>0</v>
      </c>
      <c r="S314" s="135">
        <v>0</v>
      </c>
      <c r="T314" s="136">
        <f>S314*H314</f>
        <v>0</v>
      </c>
      <c r="AR314" s="137" t="s">
        <v>224</v>
      </c>
      <c r="AT314" s="137" t="s">
        <v>132</v>
      </c>
      <c r="AU314" s="137" t="s">
        <v>138</v>
      </c>
      <c r="AY314" s="16" t="s">
        <v>129</v>
      </c>
      <c r="BE314" s="138">
        <f>IF(N314="základní",J314,0)</f>
        <v>0</v>
      </c>
      <c r="BF314" s="138">
        <f>IF(N314="snížená",J314,0)</f>
        <v>0</v>
      </c>
      <c r="BG314" s="138">
        <f>IF(N314="zákl. přenesená",J314,0)</f>
        <v>0</v>
      </c>
      <c r="BH314" s="138">
        <f>IF(N314="sníž. přenesená",J314,0)</f>
        <v>0</v>
      </c>
      <c r="BI314" s="138">
        <f>IF(N314="nulová",J314,0)</f>
        <v>0</v>
      </c>
      <c r="BJ314" s="16" t="s">
        <v>138</v>
      </c>
      <c r="BK314" s="138">
        <f>ROUND(I314*H314,2)</f>
        <v>0</v>
      </c>
      <c r="BL314" s="16" t="s">
        <v>224</v>
      </c>
      <c r="BM314" s="137" t="s">
        <v>460</v>
      </c>
    </row>
    <row r="315" spans="2:65" s="1" customFormat="1" ht="24.2" customHeight="1">
      <c r="B315" s="31"/>
      <c r="C315" s="160" t="s">
        <v>461</v>
      </c>
      <c r="D315" s="160" t="s">
        <v>225</v>
      </c>
      <c r="E315" s="161" t="s">
        <v>462</v>
      </c>
      <c r="F315" s="162" t="s">
        <v>463</v>
      </c>
      <c r="G315" s="163" t="s">
        <v>187</v>
      </c>
      <c r="H315" s="164">
        <v>5</v>
      </c>
      <c r="I315" s="165"/>
      <c r="J315" s="166">
        <f>ROUND(I315*H315,2)</f>
        <v>0</v>
      </c>
      <c r="K315" s="162" t="s">
        <v>136</v>
      </c>
      <c r="L315" s="167"/>
      <c r="M315" s="168" t="s">
        <v>1</v>
      </c>
      <c r="N315" s="169" t="s">
        <v>43</v>
      </c>
      <c r="P315" s="135">
        <f>O315*H315</f>
        <v>0</v>
      </c>
      <c r="Q315" s="135">
        <v>3.0000000000000001E-3</v>
      </c>
      <c r="R315" s="135">
        <f>Q315*H315</f>
        <v>1.4999999999999999E-2</v>
      </c>
      <c r="S315" s="135">
        <v>0</v>
      </c>
      <c r="T315" s="136">
        <f>S315*H315</f>
        <v>0</v>
      </c>
      <c r="AR315" s="137" t="s">
        <v>302</v>
      </c>
      <c r="AT315" s="137" t="s">
        <v>225</v>
      </c>
      <c r="AU315" s="137" t="s">
        <v>138</v>
      </c>
      <c r="AY315" s="16" t="s">
        <v>129</v>
      </c>
      <c r="BE315" s="138">
        <f>IF(N315="základní",J315,0)</f>
        <v>0</v>
      </c>
      <c r="BF315" s="138">
        <f>IF(N315="snížená",J315,0)</f>
        <v>0</v>
      </c>
      <c r="BG315" s="138">
        <f>IF(N315="zákl. přenesená",J315,0)</f>
        <v>0</v>
      </c>
      <c r="BH315" s="138">
        <f>IF(N315="sníž. přenesená",J315,0)</f>
        <v>0</v>
      </c>
      <c r="BI315" s="138">
        <f>IF(N315="nulová",J315,0)</f>
        <v>0</v>
      </c>
      <c r="BJ315" s="16" t="s">
        <v>138</v>
      </c>
      <c r="BK315" s="138">
        <f>ROUND(I315*H315,2)</f>
        <v>0</v>
      </c>
      <c r="BL315" s="16" t="s">
        <v>224</v>
      </c>
      <c r="BM315" s="137" t="s">
        <v>464</v>
      </c>
    </row>
    <row r="316" spans="2:65" s="1" customFormat="1" ht="16.5" customHeight="1">
      <c r="B316" s="31"/>
      <c r="C316" s="126" t="s">
        <v>465</v>
      </c>
      <c r="D316" s="126" t="s">
        <v>132</v>
      </c>
      <c r="E316" s="127" t="s">
        <v>466</v>
      </c>
      <c r="F316" s="128" t="s">
        <v>467</v>
      </c>
      <c r="G316" s="129" t="s">
        <v>187</v>
      </c>
      <c r="H316" s="130">
        <v>15</v>
      </c>
      <c r="I316" s="131"/>
      <c r="J316" s="132">
        <f>ROUND(I316*H316,2)</f>
        <v>0</v>
      </c>
      <c r="K316" s="128" t="s">
        <v>136</v>
      </c>
      <c r="L316" s="31"/>
      <c r="M316" s="133" t="s">
        <v>1</v>
      </c>
      <c r="N316" s="134" t="s">
        <v>43</v>
      </c>
      <c r="P316" s="135">
        <f>O316*H316</f>
        <v>0</v>
      </c>
      <c r="Q316" s="135">
        <v>0</v>
      </c>
      <c r="R316" s="135">
        <f>Q316*H316</f>
        <v>0</v>
      </c>
      <c r="S316" s="135">
        <v>0</v>
      </c>
      <c r="T316" s="136">
        <f>S316*H316</f>
        <v>0</v>
      </c>
      <c r="AR316" s="137" t="s">
        <v>224</v>
      </c>
      <c r="AT316" s="137" t="s">
        <v>132</v>
      </c>
      <c r="AU316" s="137" t="s">
        <v>138</v>
      </c>
      <c r="AY316" s="16" t="s">
        <v>129</v>
      </c>
      <c r="BE316" s="138">
        <f>IF(N316="základní",J316,0)</f>
        <v>0</v>
      </c>
      <c r="BF316" s="138">
        <f>IF(N316="snížená",J316,0)</f>
        <v>0</v>
      </c>
      <c r="BG316" s="138">
        <f>IF(N316="zákl. přenesená",J316,0)</f>
        <v>0</v>
      </c>
      <c r="BH316" s="138">
        <f>IF(N316="sníž. přenesená",J316,0)</f>
        <v>0</v>
      </c>
      <c r="BI316" s="138">
        <f>IF(N316="nulová",J316,0)</f>
        <v>0</v>
      </c>
      <c r="BJ316" s="16" t="s">
        <v>138</v>
      </c>
      <c r="BK316" s="138">
        <f>ROUND(I316*H316,2)</f>
        <v>0</v>
      </c>
      <c r="BL316" s="16" t="s">
        <v>224</v>
      </c>
      <c r="BM316" s="137" t="s">
        <v>468</v>
      </c>
    </row>
    <row r="317" spans="2:65" s="13" customFormat="1" ht="11.25">
      <c r="B317" s="146"/>
      <c r="D317" s="140" t="s">
        <v>140</v>
      </c>
      <c r="E317" s="147" t="s">
        <v>1</v>
      </c>
      <c r="F317" s="148" t="s">
        <v>353</v>
      </c>
      <c r="H317" s="149">
        <v>15</v>
      </c>
      <c r="I317" s="150"/>
      <c r="L317" s="146"/>
      <c r="M317" s="151"/>
      <c r="T317" s="152"/>
      <c r="AT317" s="147" t="s">
        <v>140</v>
      </c>
      <c r="AU317" s="147" t="s">
        <v>138</v>
      </c>
      <c r="AV317" s="13" t="s">
        <v>138</v>
      </c>
      <c r="AW317" s="13" t="s">
        <v>32</v>
      </c>
      <c r="AX317" s="13" t="s">
        <v>82</v>
      </c>
      <c r="AY317" s="147" t="s">
        <v>129</v>
      </c>
    </row>
    <row r="318" spans="2:65" s="1" customFormat="1" ht="16.5" customHeight="1">
      <c r="B318" s="31"/>
      <c r="C318" s="160" t="s">
        <v>469</v>
      </c>
      <c r="D318" s="160" t="s">
        <v>225</v>
      </c>
      <c r="E318" s="161" t="s">
        <v>470</v>
      </c>
      <c r="F318" s="162" t="s">
        <v>471</v>
      </c>
      <c r="G318" s="163" t="s">
        <v>187</v>
      </c>
      <c r="H318" s="164">
        <v>15</v>
      </c>
      <c r="I318" s="165"/>
      <c r="J318" s="166">
        <f>ROUND(I318*H318,2)</f>
        <v>0</v>
      </c>
      <c r="K318" s="162" t="s">
        <v>136</v>
      </c>
      <c r="L318" s="167"/>
      <c r="M318" s="168" t="s">
        <v>1</v>
      </c>
      <c r="N318" s="169" t="s">
        <v>43</v>
      </c>
      <c r="P318" s="135">
        <f>O318*H318</f>
        <v>0</v>
      </c>
      <c r="Q318" s="135">
        <v>1.5E-3</v>
      </c>
      <c r="R318" s="135">
        <f>Q318*H318</f>
        <v>2.2499999999999999E-2</v>
      </c>
      <c r="S318" s="135">
        <v>0</v>
      </c>
      <c r="T318" s="136">
        <f>S318*H318</f>
        <v>0</v>
      </c>
      <c r="AR318" s="137" t="s">
        <v>302</v>
      </c>
      <c r="AT318" s="137" t="s">
        <v>225</v>
      </c>
      <c r="AU318" s="137" t="s">
        <v>138</v>
      </c>
      <c r="AY318" s="16" t="s">
        <v>129</v>
      </c>
      <c r="BE318" s="138">
        <f>IF(N318="základní",J318,0)</f>
        <v>0</v>
      </c>
      <c r="BF318" s="138">
        <f>IF(N318="snížená",J318,0)</f>
        <v>0</v>
      </c>
      <c r="BG318" s="138">
        <f>IF(N318="zákl. přenesená",J318,0)</f>
        <v>0</v>
      </c>
      <c r="BH318" s="138">
        <f>IF(N318="sníž. přenesená",J318,0)</f>
        <v>0</v>
      </c>
      <c r="BI318" s="138">
        <f>IF(N318="nulová",J318,0)</f>
        <v>0</v>
      </c>
      <c r="BJ318" s="16" t="s">
        <v>138</v>
      </c>
      <c r="BK318" s="138">
        <f>ROUND(I318*H318,2)</f>
        <v>0</v>
      </c>
      <c r="BL318" s="16" t="s">
        <v>224</v>
      </c>
      <c r="BM318" s="137" t="s">
        <v>472</v>
      </c>
    </row>
    <row r="319" spans="2:65" s="1" customFormat="1" ht="16.5" customHeight="1">
      <c r="B319" s="31"/>
      <c r="C319" s="126" t="s">
        <v>473</v>
      </c>
      <c r="D319" s="126" t="s">
        <v>132</v>
      </c>
      <c r="E319" s="127" t="s">
        <v>474</v>
      </c>
      <c r="F319" s="128" t="s">
        <v>475</v>
      </c>
      <c r="G319" s="129" t="s">
        <v>187</v>
      </c>
      <c r="H319" s="130">
        <v>35</v>
      </c>
      <c r="I319" s="131"/>
      <c r="J319" s="132">
        <f>ROUND(I319*H319,2)</f>
        <v>0</v>
      </c>
      <c r="K319" s="128" t="s">
        <v>136</v>
      </c>
      <c r="L319" s="31"/>
      <c r="M319" s="133" t="s">
        <v>1</v>
      </c>
      <c r="N319" s="134" t="s">
        <v>43</v>
      </c>
      <c r="P319" s="135">
        <f>O319*H319</f>
        <v>0</v>
      </c>
      <c r="Q319" s="135">
        <v>0</v>
      </c>
      <c r="R319" s="135">
        <f>Q319*H319</f>
        <v>0</v>
      </c>
      <c r="S319" s="135">
        <v>0</v>
      </c>
      <c r="T319" s="136">
        <f>S319*H319</f>
        <v>0</v>
      </c>
      <c r="AR319" s="137" t="s">
        <v>224</v>
      </c>
      <c r="AT319" s="137" t="s">
        <v>132</v>
      </c>
      <c r="AU319" s="137" t="s">
        <v>138</v>
      </c>
      <c r="AY319" s="16" t="s">
        <v>129</v>
      </c>
      <c r="BE319" s="138">
        <f>IF(N319="základní",J319,0)</f>
        <v>0</v>
      </c>
      <c r="BF319" s="138">
        <f>IF(N319="snížená",J319,0)</f>
        <v>0</v>
      </c>
      <c r="BG319" s="138">
        <f>IF(N319="zákl. přenesená",J319,0)</f>
        <v>0</v>
      </c>
      <c r="BH319" s="138">
        <f>IF(N319="sníž. přenesená",J319,0)</f>
        <v>0</v>
      </c>
      <c r="BI319" s="138">
        <f>IF(N319="nulová",J319,0)</f>
        <v>0</v>
      </c>
      <c r="BJ319" s="16" t="s">
        <v>138</v>
      </c>
      <c r="BK319" s="138">
        <f>ROUND(I319*H319,2)</f>
        <v>0</v>
      </c>
      <c r="BL319" s="16" t="s">
        <v>224</v>
      </c>
      <c r="BM319" s="137" t="s">
        <v>476</v>
      </c>
    </row>
    <row r="320" spans="2:65" s="13" customFormat="1" ht="11.25">
      <c r="B320" s="146"/>
      <c r="D320" s="140" t="s">
        <v>140</v>
      </c>
      <c r="E320" s="147" t="s">
        <v>1</v>
      </c>
      <c r="F320" s="148" t="s">
        <v>477</v>
      </c>
      <c r="H320" s="149">
        <v>35</v>
      </c>
      <c r="I320" s="150"/>
      <c r="L320" s="146"/>
      <c r="M320" s="151"/>
      <c r="T320" s="152"/>
      <c r="AT320" s="147" t="s">
        <v>140</v>
      </c>
      <c r="AU320" s="147" t="s">
        <v>138</v>
      </c>
      <c r="AV320" s="13" t="s">
        <v>138</v>
      </c>
      <c r="AW320" s="13" t="s">
        <v>32</v>
      </c>
      <c r="AX320" s="13" t="s">
        <v>82</v>
      </c>
      <c r="AY320" s="147" t="s">
        <v>129</v>
      </c>
    </row>
    <row r="321" spans="2:65" s="1" customFormat="1" ht="16.5" customHeight="1">
      <c r="B321" s="31"/>
      <c r="C321" s="160" t="s">
        <v>478</v>
      </c>
      <c r="D321" s="160" t="s">
        <v>225</v>
      </c>
      <c r="E321" s="161" t="s">
        <v>479</v>
      </c>
      <c r="F321" s="162" t="s">
        <v>480</v>
      </c>
      <c r="G321" s="163" t="s">
        <v>187</v>
      </c>
      <c r="H321" s="164">
        <v>35</v>
      </c>
      <c r="I321" s="165"/>
      <c r="J321" s="166">
        <f t="shared" ref="J321:J327" si="0">ROUND(I321*H321,2)</f>
        <v>0</v>
      </c>
      <c r="K321" s="162" t="s">
        <v>136</v>
      </c>
      <c r="L321" s="167"/>
      <c r="M321" s="168" t="s">
        <v>1</v>
      </c>
      <c r="N321" s="169" t="s">
        <v>43</v>
      </c>
      <c r="P321" s="135">
        <f t="shared" ref="P321:P327" si="1">O321*H321</f>
        <v>0</v>
      </c>
      <c r="Q321" s="135">
        <v>1.2E-4</v>
      </c>
      <c r="R321" s="135">
        <f t="shared" ref="R321:R327" si="2">Q321*H321</f>
        <v>4.1999999999999997E-3</v>
      </c>
      <c r="S321" s="135">
        <v>0</v>
      </c>
      <c r="T321" s="136">
        <f t="shared" ref="T321:T327" si="3">S321*H321</f>
        <v>0</v>
      </c>
      <c r="AR321" s="137" t="s">
        <v>302</v>
      </c>
      <c r="AT321" s="137" t="s">
        <v>225</v>
      </c>
      <c r="AU321" s="137" t="s">
        <v>138</v>
      </c>
      <c r="AY321" s="16" t="s">
        <v>129</v>
      </c>
      <c r="BE321" s="138">
        <f t="shared" ref="BE321:BE327" si="4">IF(N321="základní",J321,0)</f>
        <v>0</v>
      </c>
      <c r="BF321" s="138">
        <f t="shared" ref="BF321:BF327" si="5">IF(N321="snížená",J321,0)</f>
        <v>0</v>
      </c>
      <c r="BG321" s="138">
        <f t="shared" ref="BG321:BG327" si="6">IF(N321="zákl. přenesená",J321,0)</f>
        <v>0</v>
      </c>
      <c r="BH321" s="138">
        <f t="shared" ref="BH321:BH327" si="7">IF(N321="sníž. přenesená",J321,0)</f>
        <v>0</v>
      </c>
      <c r="BI321" s="138">
        <f t="shared" ref="BI321:BI327" si="8">IF(N321="nulová",J321,0)</f>
        <v>0</v>
      </c>
      <c r="BJ321" s="16" t="s">
        <v>138</v>
      </c>
      <c r="BK321" s="138">
        <f t="shared" ref="BK321:BK327" si="9">ROUND(I321*H321,2)</f>
        <v>0</v>
      </c>
      <c r="BL321" s="16" t="s">
        <v>224</v>
      </c>
      <c r="BM321" s="137" t="s">
        <v>481</v>
      </c>
    </row>
    <row r="322" spans="2:65" s="1" customFormat="1" ht="16.5" customHeight="1">
      <c r="B322" s="31"/>
      <c r="C322" s="160" t="s">
        <v>482</v>
      </c>
      <c r="D322" s="160" t="s">
        <v>225</v>
      </c>
      <c r="E322" s="161" t="s">
        <v>483</v>
      </c>
      <c r="F322" s="162" t="s">
        <v>484</v>
      </c>
      <c r="G322" s="163" t="s">
        <v>187</v>
      </c>
      <c r="H322" s="164">
        <v>5</v>
      </c>
      <c r="I322" s="165"/>
      <c r="J322" s="166">
        <f t="shared" si="0"/>
        <v>0</v>
      </c>
      <c r="K322" s="162" t="s">
        <v>136</v>
      </c>
      <c r="L322" s="167"/>
      <c r="M322" s="168" t="s">
        <v>1</v>
      </c>
      <c r="N322" s="169" t="s">
        <v>43</v>
      </c>
      <c r="P322" s="135">
        <f t="shared" si="1"/>
        <v>0</v>
      </c>
      <c r="Q322" s="135">
        <v>1E-3</v>
      </c>
      <c r="R322" s="135">
        <f t="shared" si="2"/>
        <v>5.0000000000000001E-3</v>
      </c>
      <c r="S322" s="135">
        <v>0</v>
      </c>
      <c r="T322" s="136">
        <f t="shared" si="3"/>
        <v>0</v>
      </c>
      <c r="AR322" s="137" t="s">
        <v>302</v>
      </c>
      <c r="AT322" s="137" t="s">
        <v>225</v>
      </c>
      <c r="AU322" s="137" t="s">
        <v>138</v>
      </c>
      <c r="AY322" s="16" t="s">
        <v>129</v>
      </c>
      <c r="BE322" s="138">
        <f t="shared" si="4"/>
        <v>0</v>
      </c>
      <c r="BF322" s="138">
        <f t="shared" si="5"/>
        <v>0</v>
      </c>
      <c r="BG322" s="138">
        <f t="shared" si="6"/>
        <v>0</v>
      </c>
      <c r="BH322" s="138">
        <f t="shared" si="7"/>
        <v>0</v>
      </c>
      <c r="BI322" s="138">
        <f t="shared" si="8"/>
        <v>0</v>
      </c>
      <c r="BJ322" s="16" t="s">
        <v>138</v>
      </c>
      <c r="BK322" s="138">
        <f t="shared" si="9"/>
        <v>0</v>
      </c>
      <c r="BL322" s="16" t="s">
        <v>224</v>
      </c>
      <c r="BM322" s="137" t="s">
        <v>485</v>
      </c>
    </row>
    <row r="323" spans="2:65" s="1" customFormat="1" ht="16.5" customHeight="1">
      <c r="B323" s="31"/>
      <c r="C323" s="126" t="s">
        <v>486</v>
      </c>
      <c r="D323" s="126" t="s">
        <v>132</v>
      </c>
      <c r="E323" s="127" t="s">
        <v>487</v>
      </c>
      <c r="F323" s="128" t="s">
        <v>488</v>
      </c>
      <c r="G323" s="129" t="s">
        <v>187</v>
      </c>
      <c r="H323" s="130">
        <v>5</v>
      </c>
      <c r="I323" s="131"/>
      <c r="J323" s="132">
        <f t="shared" si="0"/>
        <v>0</v>
      </c>
      <c r="K323" s="128" t="s">
        <v>136</v>
      </c>
      <c r="L323" s="31"/>
      <c r="M323" s="133" t="s">
        <v>1</v>
      </c>
      <c r="N323" s="134" t="s">
        <v>43</v>
      </c>
      <c r="P323" s="135">
        <f t="shared" si="1"/>
        <v>0</v>
      </c>
      <c r="Q323" s="135">
        <v>0</v>
      </c>
      <c r="R323" s="135">
        <f t="shared" si="2"/>
        <v>0</v>
      </c>
      <c r="S323" s="135">
        <v>0</v>
      </c>
      <c r="T323" s="136">
        <f t="shared" si="3"/>
        <v>0</v>
      </c>
      <c r="AR323" s="137" t="s">
        <v>224</v>
      </c>
      <c r="AT323" s="137" t="s">
        <v>132</v>
      </c>
      <c r="AU323" s="137" t="s">
        <v>138</v>
      </c>
      <c r="AY323" s="16" t="s">
        <v>129</v>
      </c>
      <c r="BE323" s="138">
        <f t="shared" si="4"/>
        <v>0</v>
      </c>
      <c r="BF323" s="138">
        <f t="shared" si="5"/>
        <v>0</v>
      </c>
      <c r="BG323" s="138">
        <f t="shared" si="6"/>
        <v>0</v>
      </c>
      <c r="BH323" s="138">
        <f t="shared" si="7"/>
        <v>0</v>
      </c>
      <c r="BI323" s="138">
        <f t="shared" si="8"/>
        <v>0</v>
      </c>
      <c r="BJ323" s="16" t="s">
        <v>138</v>
      </c>
      <c r="BK323" s="138">
        <f t="shared" si="9"/>
        <v>0</v>
      </c>
      <c r="BL323" s="16" t="s">
        <v>224</v>
      </c>
      <c r="BM323" s="137" t="s">
        <v>489</v>
      </c>
    </row>
    <row r="324" spans="2:65" s="1" customFormat="1" ht="16.5" customHeight="1">
      <c r="B324" s="31"/>
      <c r="C324" s="160" t="s">
        <v>490</v>
      </c>
      <c r="D324" s="160" t="s">
        <v>225</v>
      </c>
      <c r="E324" s="161" t="s">
        <v>491</v>
      </c>
      <c r="F324" s="162" t="s">
        <v>492</v>
      </c>
      <c r="G324" s="163" t="s">
        <v>187</v>
      </c>
      <c r="H324" s="164">
        <v>5</v>
      </c>
      <c r="I324" s="165"/>
      <c r="J324" s="166">
        <f t="shared" si="0"/>
        <v>0</v>
      </c>
      <c r="K324" s="162" t="s">
        <v>136</v>
      </c>
      <c r="L324" s="167"/>
      <c r="M324" s="168" t="s">
        <v>1</v>
      </c>
      <c r="N324" s="169" t="s">
        <v>43</v>
      </c>
      <c r="P324" s="135">
        <f t="shared" si="1"/>
        <v>0</v>
      </c>
      <c r="Q324" s="135">
        <v>8.4999999999999995E-4</v>
      </c>
      <c r="R324" s="135">
        <f t="shared" si="2"/>
        <v>4.2499999999999994E-3</v>
      </c>
      <c r="S324" s="135">
        <v>0</v>
      </c>
      <c r="T324" s="136">
        <f t="shared" si="3"/>
        <v>0</v>
      </c>
      <c r="AR324" s="137" t="s">
        <v>302</v>
      </c>
      <c r="AT324" s="137" t="s">
        <v>225</v>
      </c>
      <c r="AU324" s="137" t="s">
        <v>138</v>
      </c>
      <c r="AY324" s="16" t="s">
        <v>129</v>
      </c>
      <c r="BE324" s="138">
        <f t="shared" si="4"/>
        <v>0</v>
      </c>
      <c r="BF324" s="138">
        <f t="shared" si="5"/>
        <v>0</v>
      </c>
      <c r="BG324" s="138">
        <f t="shared" si="6"/>
        <v>0</v>
      </c>
      <c r="BH324" s="138">
        <f t="shared" si="7"/>
        <v>0</v>
      </c>
      <c r="BI324" s="138">
        <f t="shared" si="8"/>
        <v>0</v>
      </c>
      <c r="BJ324" s="16" t="s">
        <v>138</v>
      </c>
      <c r="BK324" s="138">
        <f t="shared" si="9"/>
        <v>0</v>
      </c>
      <c r="BL324" s="16" t="s">
        <v>224</v>
      </c>
      <c r="BM324" s="137" t="s">
        <v>493</v>
      </c>
    </row>
    <row r="325" spans="2:65" s="1" customFormat="1" ht="16.5" customHeight="1">
      <c r="B325" s="31"/>
      <c r="C325" s="126" t="s">
        <v>494</v>
      </c>
      <c r="D325" s="126" t="s">
        <v>132</v>
      </c>
      <c r="E325" s="127" t="s">
        <v>495</v>
      </c>
      <c r="F325" s="128" t="s">
        <v>496</v>
      </c>
      <c r="G325" s="129" t="s">
        <v>187</v>
      </c>
      <c r="H325" s="130">
        <v>5</v>
      </c>
      <c r="I325" s="131"/>
      <c r="J325" s="132">
        <f t="shared" si="0"/>
        <v>0</v>
      </c>
      <c r="K325" s="128" t="s">
        <v>136</v>
      </c>
      <c r="L325" s="31"/>
      <c r="M325" s="133" t="s">
        <v>1</v>
      </c>
      <c r="N325" s="134" t="s">
        <v>43</v>
      </c>
      <c r="P325" s="135">
        <f t="shared" si="1"/>
        <v>0</v>
      </c>
      <c r="Q325" s="135">
        <v>0</v>
      </c>
      <c r="R325" s="135">
        <f t="shared" si="2"/>
        <v>0</v>
      </c>
      <c r="S325" s="135">
        <v>0</v>
      </c>
      <c r="T325" s="136">
        <f t="shared" si="3"/>
        <v>0</v>
      </c>
      <c r="AR325" s="137" t="s">
        <v>224</v>
      </c>
      <c r="AT325" s="137" t="s">
        <v>132</v>
      </c>
      <c r="AU325" s="137" t="s">
        <v>138</v>
      </c>
      <c r="AY325" s="16" t="s">
        <v>129</v>
      </c>
      <c r="BE325" s="138">
        <f t="shared" si="4"/>
        <v>0</v>
      </c>
      <c r="BF325" s="138">
        <f t="shared" si="5"/>
        <v>0</v>
      </c>
      <c r="BG325" s="138">
        <f t="shared" si="6"/>
        <v>0</v>
      </c>
      <c r="BH325" s="138">
        <f t="shared" si="7"/>
        <v>0</v>
      </c>
      <c r="BI325" s="138">
        <f t="shared" si="8"/>
        <v>0</v>
      </c>
      <c r="BJ325" s="16" t="s">
        <v>138</v>
      </c>
      <c r="BK325" s="138">
        <f t="shared" si="9"/>
        <v>0</v>
      </c>
      <c r="BL325" s="16" t="s">
        <v>224</v>
      </c>
      <c r="BM325" s="137" t="s">
        <v>497</v>
      </c>
    </row>
    <row r="326" spans="2:65" s="1" customFormat="1" ht="16.5" customHeight="1">
      <c r="B326" s="31"/>
      <c r="C326" s="160" t="s">
        <v>498</v>
      </c>
      <c r="D326" s="160" t="s">
        <v>225</v>
      </c>
      <c r="E326" s="161" t="s">
        <v>499</v>
      </c>
      <c r="F326" s="162" t="s">
        <v>500</v>
      </c>
      <c r="G326" s="163" t="s">
        <v>187</v>
      </c>
      <c r="H326" s="164">
        <v>5</v>
      </c>
      <c r="I326" s="165"/>
      <c r="J326" s="166">
        <f t="shared" si="0"/>
        <v>0</v>
      </c>
      <c r="K326" s="162" t="s">
        <v>136</v>
      </c>
      <c r="L326" s="167"/>
      <c r="M326" s="168" t="s">
        <v>1</v>
      </c>
      <c r="N326" s="169" t="s">
        <v>43</v>
      </c>
      <c r="P326" s="135">
        <f t="shared" si="1"/>
        <v>0</v>
      </c>
      <c r="Q326" s="135">
        <v>1E-3</v>
      </c>
      <c r="R326" s="135">
        <f t="shared" si="2"/>
        <v>5.0000000000000001E-3</v>
      </c>
      <c r="S326" s="135">
        <v>0</v>
      </c>
      <c r="T326" s="136">
        <f t="shared" si="3"/>
        <v>0</v>
      </c>
      <c r="AR326" s="137" t="s">
        <v>302</v>
      </c>
      <c r="AT326" s="137" t="s">
        <v>225</v>
      </c>
      <c r="AU326" s="137" t="s">
        <v>138</v>
      </c>
      <c r="AY326" s="16" t="s">
        <v>129</v>
      </c>
      <c r="BE326" s="138">
        <f t="shared" si="4"/>
        <v>0</v>
      </c>
      <c r="BF326" s="138">
        <f t="shared" si="5"/>
        <v>0</v>
      </c>
      <c r="BG326" s="138">
        <f t="shared" si="6"/>
        <v>0</v>
      </c>
      <c r="BH326" s="138">
        <f t="shared" si="7"/>
        <v>0</v>
      </c>
      <c r="BI326" s="138">
        <f t="shared" si="8"/>
        <v>0</v>
      </c>
      <c r="BJ326" s="16" t="s">
        <v>138</v>
      </c>
      <c r="BK326" s="138">
        <f t="shared" si="9"/>
        <v>0</v>
      </c>
      <c r="BL326" s="16" t="s">
        <v>224</v>
      </c>
      <c r="BM326" s="137" t="s">
        <v>501</v>
      </c>
    </row>
    <row r="327" spans="2:65" s="1" customFormat="1" ht="24.2" customHeight="1">
      <c r="B327" s="31"/>
      <c r="C327" s="126" t="s">
        <v>502</v>
      </c>
      <c r="D327" s="126" t="s">
        <v>132</v>
      </c>
      <c r="E327" s="127" t="s">
        <v>503</v>
      </c>
      <c r="F327" s="128" t="s">
        <v>504</v>
      </c>
      <c r="G327" s="129" t="s">
        <v>434</v>
      </c>
      <c r="H327" s="130">
        <v>10</v>
      </c>
      <c r="I327" s="131"/>
      <c r="J327" s="132">
        <f t="shared" si="0"/>
        <v>0</v>
      </c>
      <c r="K327" s="128" t="s">
        <v>136</v>
      </c>
      <c r="L327" s="31"/>
      <c r="M327" s="133" t="s">
        <v>1</v>
      </c>
      <c r="N327" s="134" t="s">
        <v>43</v>
      </c>
      <c r="P327" s="135">
        <f t="shared" si="1"/>
        <v>0</v>
      </c>
      <c r="Q327" s="135">
        <v>2.4000000000000001E-4</v>
      </c>
      <c r="R327" s="135">
        <f t="shared" si="2"/>
        <v>2.4000000000000002E-3</v>
      </c>
      <c r="S327" s="135">
        <v>0</v>
      </c>
      <c r="T327" s="136">
        <f t="shared" si="3"/>
        <v>0</v>
      </c>
      <c r="AR327" s="137" t="s">
        <v>224</v>
      </c>
      <c r="AT327" s="137" t="s">
        <v>132</v>
      </c>
      <c r="AU327" s="137" t="s">
        <v>138</v>
      </c>
      <c r="AY327" s="16" t="s">
        <v>129</v>
      </c>
      <c r="BE327" s="138">
        <f t="shared" si="4"/>
        <v>0</v>
      </c>
      <c r="BF327" s="138">
        <f t="shared" si="5"/>
        <v>0</v>
      </c>
      <c r="BG327" s="138">
        <f t="shared" si="6"/>
        <v>0</v>
      </c>
      <c r="BH327" s="138">
        <f t="shared" si="7"/>
        <v>0</v>
      </c>
      <c r="BI327" s="138">
        <f t="shared" si="8"/>
        <v>0</v>
      </c>
      <c r="BJ327" s="16" t="s">
        <v>138</v>
      </c>
      <c r="BK327" s="138">
        <f t="shared" si="9"/>
        <v>0</v>
      </c>
      <c r="BL327" s="16" t="s">
        <v>224</v>
      </c>
      <c r="BM327" s="137" t="s">
        <v>505</v>
      </c>
    </row>
    <row r="328" spans="2:65" s="13" customFormat="1" ht="11.25">
      <c r="B328" s="146"/>
      <c r="D328" s="140" t="s">
        <v>140</v>
      </c>
      <c r="E328" s="147" t="s">
        <v>1</v>
      </c>
      <c r="F328" s="148" t="s">
        <v>506</v>
      </c>
      <c r="H328" s="149">
        <v>10</v>
      </c>
      <c r="I328" s="150"/>
      <c r="L328" s="146"/>
      <c r="M328" s="151"/>
      <c r="T328" s="152"/>
      <c r="AT328" s="147" t="s">
        <v>140</v>
      </c>
      <c r="AU328" s="147" t="s">
        <v>138</v>
      </c>
      <c r="AV328" s="13" t="s">
        <v>138</v>
      </c>
      <c r="AW328" s="13" t="s">
        <v>32</v>
      </c>
      <c r="AX328" s="13" t="s">
        <v>82</v>
      </c>
      <c r="AY328" s="147" t="s">
        <v>129</v>
      </c>
    </row>
    <row r="329" spans="2:65" s="1" customFormat="1" ht="16.5" customHeight="1">
      <c r="B329" s="31"/>
      <c r="C329" s="126" t="s">
        <v>507</v>
      </c>
      <c r="D329" s="126" t="s">
        <v>132</v>
      </c>
      <c r="E329" s="127" t="s">
        <v>508</v>
      </c>
      <c r="F329" s="128" t="s">
        <v>509</v>
      </c>
      <c r="G329" s="129" t="s">
        <v>187</v>
      </c>
      <c r="H329" s="130">
        <v>2</v>
      </c>
      <c r="I329" s="131"/>
      <c r="J329" s="132">
        <f>ROUND(I329*H329,2)</f>
        <v>0</v>
      </c>
      <c r="K329" s="128" t="s">
        <v>136</v>
      </c>
      <c r="L329" s="31"/>
      <c r="M329" s="133" t="s">
        <v>1</v>
      </c>
      <c r="N329" s="134" t="s">
        <v>43</v>
      </c>
      <c r="P329" s="135">
        <f>O329*H329</f>
        <v>0</v>
      </c>
      <c r="Q329" s="135">
        <v>5.9000000000000003E-4</v>
      </c>
      <c r="R329" s="135">
        <f>Q329*H329</f>
        <v>1.1800000000000001E-3</v>
      </c>
      <c r="S329" s="135">
        <v>0</v>
      </c>
      <c r="T329" s="136">
        <f>S329*H329</f>
        <v>0</v>
      </c>
      <c r="AR329" s="137" t="s">
        <v>224</v>
      </c>
      <c r="AT329" s="137" t="s">
        <v>132</v>
      </c>
      <c r="AU329" s="137" t="s">
        <v>138</v>
      </c>
      <c r="AY329" s="16" t="s">
        <v>129</v>
      </c>
      <c r="BE329" s="138">
        <f>IF(N329="základní",J329,0)</f>
        <v>0</v>
      </c>
      <c r="BF329" s="138">
        <f>IF(N329="snížená",J329,0)</f>
        <v>0</v>
      </c>
      <c r="BG329" s="138">
        <f>IF(N329="zákl. přenesená",J329,0)</f>
        <v>0</v>
      </c>
      <c r="BH329" s="138">
        <f>IF(N329="sníž. přenesená",J329,0)</f>
        <v>0</v>
      </c>
      <c r="BI329" s="138">
        <f>IF(N329="nulová",J329,0)</f>
        <v>0</v>
      </c>
      <c r="BJ329" s="16" t="s">
        <v>138</v>
      </c>
      <c r="BK329" s="138">
        <f>ROUND(I329*H329,2)</f>
        <v>0</v>
      </c>
      <c r="BL329" s="16" t="s">
        <v>224</v>
      </c>
      <c r="BM329" s="137" t="s">
        <v>510</v>
      </c>
    </row>
    <row r="330" spans="2:65" s="12" customFormat="1" ht="11.25">
      <c r="B330" s="139"/>
      <c r="D330" s="140" t="s">
        <v>140</v>
      </c>
      <c r="E330" s="141" t="s">
        <v>1</v>
      </c>
      <c r="F330" s="142" t="s">
        <v>511</v>
      </c>
      <c r="H330" s="141" t="s">
        <v>1</v>
      </c>
      <c r="I330" s="143"/>
      <c r="L330" s="139"/>
      <c r="M330" s="144"/>
      <c r="T330" s="145"/>
      <c r="AT330" s="141" t="s">
        <v>140</v>
      </c>
      <c r="AU330" s="141" t="s">
        <v>138</v>
      </c>
      <c r="AV330" s="12" t="s">
        <v>82</v>
      </c>
      <c r="AW330" s="12" t="s">
        <v>32</v>
      </c>
      <c r="AX330" s="12" t="s">
        <v>77</v>
      </c>
      <c r="AY330" s="141" t="s">
        <v>129</v>
      </c>
    </row>
    <row r="331" spans="2:65" s="13" customFormat="1" ht="11.25">
      <c r="B331" s="146"/>
      <c r="D331" s="140" t="s">
        <v>140</v>
      </c>
      <c r="E331" s="147" t="s">
        <v>1</v>
      </c>
      <c r="F331" s="148" t="s">
        <v>138</v>
      </c>
      <c r="H331" s="149">
        <v>2</v>
      </c>
      <c r="I331" s="150"/>
      <c r="L331" s="146"/>
      <c r="M331" s="151"/>
      <c r="T331" s="152"/>
      <c r="AT331" s="147" t="s">
        <v>140</v>
      </c>
      <c r="AU331" s="147" t="s">
        <v>138</v>
      </c>
      <c r="AV331" s="13" t="s">
        <v>138</v>
      </c>
      <c r="AW331" s="13" t="s">
        <v>32</v>
      </c>
      <c r="AX331" s="13" t="s">
        <v>82</v>
      </c>
      <c r="AY331" s="147" t="s">
        <v>129</v>
      </c>
    </row>
    <row r="332" spans="2:65" s="1" customFormat="1" ht="16.5" customHeight="1">
      <c r="B332" s="31"/>
      <c r="C332" s="126" t="s">
        <v>512</v>
      </c>
      <c r="D332" s="126" t="s">
        <v>132</v>
      </c>
      <c r="E332" s="127" t="s">
        <v>513</v>
      </c>
      <c r="F332" s="128" t="s">
        <v>514</v>
      </c>
      <c r="G332" s="129" t="s">
        <v>434</v>
      </c>
      <c r="H332" s="130">
        <v>7</v>
      </c>
      <c r="I332" s="131"/>
      <c r="J332" s="132">
        <f>ROUND(I332*H332,2)</f>
        <v>0</v>
      </c>
      <c r="K332" s="128" t="s">
        <v>136</v>
      </c>
      <c r="L332" s="31"/>
      <c r="M332" s="133" t="s">
        <v>1</v>
      </c>
      <c r="N332" s="134" t="s">
        <v>43</v>
      </c>
      <c r="P332" s="135">
        <f>O332*H332</f>
        <v>0</v>
      </c>
      <c r="Q332" s="135">
        <v>0</v>
      </c>
      <c r="R332" s="135">
        <f>Q332*H332</f>
        <v>0</v>
      </c>
      <c r="S332" s="135">
        <v>8.5999999999999998E-4</v>
      </c>
      <c r="T332" s="136">
        <f>S332*H332</f>
        <v>6.0200000000000002E-3</v>
      </c>
      <c r="AR332" s="137" t="s">
        <v>224</v>
      </c>
      <c r="AT332" s="137" t="s">
        <v>132</v>
      </c>
      <c r="AU332" s="137" t="s">
        <v>138</v>
      </c>
      <c r="AY332" s="16" t="s">
        <v>129</v>
      </c>
      <c r="BE332" s="138">
        <f>IF(N332="základní",J332,0)</f>
        <v>0</v>
      </c>
      <c r="BF332" s="138">
        <f>IF(N332="snížená",J332,0)</f>
        <v>0</v>
      </c>
      <c r="BG332" s="138">
        <f>IF(N332="zákl. přenesená",J332,0)</f>
        <v>0</v>
      </c>
      <c r="BH332" s="138">
        <f>IF(N332="sníž. přenesená",J332,0)</f>
        <v>0</v>
      </c>
      <c r="BI332" s="138">
        <f>IF(N332="nulová",J332,0)</f>
        <v>0</v>
      </c>
      <c r="BJ332" s="16" t="s">
        <v>138</v>
      </c>
      <c r="BK332" s="138">
        <f>ROUND(I332*H332,2)</f>
        <v>0</v>
      </c>
      <c r="BL332" s="16" t="s">
        <v>224</v>
      </c>
      <c r="BM332" s="137" t="s">
        <v>515</v>
      </c>
    </row>
    <row r="333" spans="2:65" s="12" customFormat="1" ht="11.25">
      <c r="B333" s="139"/>
      <c r="D333" s="140" t="s">
        <v>140</v>
      </c>
      <c r="E333" s="141" t="s">
        <v>1</v>
      </c>
      <c r="F333" s="142" t="s">
        <v>516</v>
      </c>
      <c r="H333" s="141" t="s">
        <v>1</v>
      </c>
      <c r="I333" s="143"/>
      <c r="L333" s="139"/>
      <c r="M333" s="144"/>
      <c r="T333" s="145"/>
      <c r="AT333" s="141" t="s">
        <v>140</v>
      </c>
      <c r="AU333" s="141" t="s">
        <v>138</v>
      </c>
      <c r="AV333" s="12" t="s">
        <v>82</v>
      </c>
      <c r="AW333" s="12" t="s">
        <v>32</v>
      </c>
      <c r="AX333" s="12" t="s">
        <v>77</v>
      </c>
      <c r="AY333" s="141" t="s">
        <v>129</v>
      </c>
    </row>
    <row r="334" spans="2:65" s="13" customFormat="1" ht="11.25">
      <c r="B334" s="146"/>
      <c r="D334" s="140" t="s">
        <v>140</v>
      </c>
      <c r="E334" s="147" t="s">
        <v>1</v>
      </c>
      <c r="F334" s="148" t="s">
        <v>161</v>
      </c>
      <c r="H334" s="149">
        <v>5</v>
      </c>
      <c r="I334" s="150"/>
      <c r="L334" s="146"/>
      <c r="M334" s="151"/>
      <c r="T334" s="152"/>
      <c r="AT334" s="147" t="s">
        <v>140</v>
      </c>
      <c r="AU334" s="147" t="s">
        <v>138</v>
      </c>
      <c r="AV334" s="13" t="s">
        <v>138</v>
      </c>
      <c r="AW334" s="13" t="s">
        <v>32</v>
      </c>
      <c r="AX334" s="13" t="s">
        <v>77</v>
      </c>
      <c r="AY334" s="147" t="s">
        <v>129</v>
      </c>
    </row>
    <row r="335" spans="2:65" s="12" customFormat="1" ht="11.25">
      <c r="B335" s="139"/>
      <c r="D335" s="140" t="s">
        <v>140</v>
      </c>
      <c r="E335" s="141" t="s">
        <v>1</v>
      </c>
      <c r="F335" s="142" t="s">
        <v>517</v>
      </c>
      <c r="H335" s="141" t="s">
        <v>1</v>
      </c>
      <c r="I335" s="143"/>
      <c r="L335" s="139"/>
      <c r="M335" s="144"/>
      <c r="T335" s="145"/>
      <c r="AT335" s="141" t="s">
        <v>140</v>
      </c>
      <c r="AU335" s="141" t="s">
        <v>138</v>
      </c>
      <c r="AV335" s="12" t="s">
        <v>82</v>
      </c>
      <c r="AW335" s="12" t="s">
        <v>32</v>
      </c>
      <c r="AX335" s="12" t="s">
        <v>77</v>
      </c>
      <c r="AY335" s="141" t="s">
        <v>129</v>
      </c>
    </row>
    <row r="336" spans="2:65" s="13" customFormat="1" ht="11.25">
      <c r="B336" s="146"/>
      <c r="D336" s="140" t="s">
        <v>140</v>
      </c>
      <c r="E336" s="147" t="s">
        <v>1</v>
      </c>
      <c r="F336" s="148" t="s">
        <v>138</v>
      </c>
      <c r="H336" s="149">
        <v>2</v>
      </c>
      <c r="I336" s="150"/>
      <c r="L336" s="146"/>
      <c r="M336" s="151"/>
      <c r="T336" s="152"/>
      <c r="AT336" s="147" t="s">
        <v>140</v>
      </c>
      <c r="AU336" s="147" t="s">
        <v>138</v>
      </c>
      <c r="AV336" s="13" t="s">
        <v>138</v>
      </c>
      <c r="AW336" s="13" t="s">
        <v>32</v>
      </c>
      <c r="AX336" s="13" t="s">
        <v>77</v>
      </c>
      <c r="AY336" s="147" t="s">
        <v>129</v>
      </c>
    </row>
    <row r="337" spans="2:65" s="14" customFormat="1" ht="11.25">
      <c r="B337" s="153"/>
      <c r="D337" s="140" t="s">
        <v>140</v>
      </c>
      <c r="E337" s="154" t="s">
        <v>1</v>
      </c>
      <c r="F337" s="155" t="s">
        <v>145</v>
      </c>
      <c r="H337" s="156">
        <v>7</v>
      </c>
      <c r="I337" s="157"/>
      <c r="L337" s="153"/>
      <c r="M337" s="158"/>
      <c r="T337" s="159"/>
      <c r="AT337" s="154" t="s">
        <v>140</v>
      </c>
      <c r="AU337" s="154" t="s">
        <v>138</v>
      </c>
      <c r="AV337" s="14" t="s">
        <v>137</v>
      </c>
      <c r="AW337" s="14" t="s">
        <v>32</v>
      </c>
      <c r="AX337" s="14" t="s">
        <v>82</v>
      </c>
      <c r="AY337" s="154" t="s">
        <v>129</v>
      </c>
    </row>
    <row r="338" spans="2:65" s="1" customFormat="1" ht="21.75" customHeight="1">
      <c r="B338" s="31"/>
      <c r="C338" s="126" t="s">
        <v>518</v>
      </c>
      <c r="D338" s="126" t="s">
        <v>132</v>
      </c>
      <c r="E338" s="127" t="s">
        <v>519</v>
      </c>
      <c r="F338" s="128" t="s">
        <v>520</v>
      </c>
      <c r="G338" s="129" t="s">
        <v>434</v>
      </c>
      <c r="H338" s="130">
        <v>5</v>
      </c>
      <c r="I338" s="131"/>
      <c r="J338" s="132">
        <f>ROUND(I338*H338,2)</f>
        <v>0</v>
      </c>
      <c r="K338" s="128" t="s">
        <v>136</v>
      </c>
      <c r="L338" s="31"/>
      <c r="M338" s="133" t="s">
        <v>1</v>
      </c>
      <c r="N338" s="134" t="s">
        <v>43</v>
      </c>
      <c r="P338" s="135">
        <f>O338*H338</f>
        <v>0</v>
      </c>
      <c r="Q338" s="135">
        <v>1.8E-3</v>
      </c>
      <c r="R338" s="135">
        <f>Q338*H338</f>
        <v>8.9999999999999993E-3</v>
      </c>
      <c r="S338" s="135">
        <v>0</v>
      </c>
      <c r="T338" s="136">
        <f>S338*H338</f>
        <v>0</v>
      </c>
      <c r="AR338" s="137" t="s">
        <v>224</v>
      </c>
      <c r="AT338" s="137" t="s">
        <v>132</v>
      </c>
      <c r="AU338" s="137" t="s">
        <v>138</v>
      </c>
      <c r="AY338" s="16" t="s">
        <v>129</v>
      </c>
      <c r="BE338" s="138">
        <f>IF(N338="základní",J338,0)</f>
        <v>0</v>
      </c>
      <c r="BF338" s="138">
        <f>IF(N338="snížená",J338,0)</f>
        <v>0</v>
      </c>
      <c r="BG338" s="138">
        <f>IF(N338="zákl. přenesená",J338,0)</f>
        <v>0</v>
      </c>
      <c r="BH338" s="138">
        <f>IF(N338="sníž. přenesená",J338,0)</f>
        <v>0</v>
      </c>
      <c r="BI338" s="138">
        <f>IF(N338="nulová",J338,0)</f>
        <v>0</v>
      </c>
      <c r="BJ338" s="16" t="s">
        <v>138</v>
      </c>
      <c r="BK338" s="138">
        <f>ROUND(I338*H338,2)</f>
        <v>0</v>
      </c>
      <c r="BL338" s="16" t="s">
        <v>224</v>
      </c>
      <c r="BM338" s="137" t="s">
        <v>521</v>
      </c>
    </row>
    <row r="339" spans="2:65" s="1" customFormat="1" ht="16.5" customHeight="1">
      <c r="B339" s="31"/>
      <c r="C339" s="126" t="s">
        <v>522</v>
      </c>
      <c r="D339" s="126" t="s">
        <v>132</v>
      </c>
      <c r="E339" s="127" t="s">
        <v>523</v>
      </c>
      <c r="F339" s="128" t="s">
        <v>524</v>
      </c>
      <c r="G339" s="129" t="s">
        <v>187</v>
      </c>
      <c r="H339" s="130">
        <v>5</v>
      </c>
      <c r="I339" s="131"/>
      <c r="J339" s="132">
        <f>ROUND(I339*H339,2)</f>
        <v>0</v>
      </c>
      <c r="K339" s="128" t="s">
        <v>136</v>
      </c>
      <c r="L339" s="31"/>
      <c r="M339" s="133" t="s">
        <v>1</v>
      </c>
      <c r="N339" s="134" t="s">
        <v>43</v>
      </c>
      <c r="P339" s="135">
        <f>O339*H339</f>
        <v>0</v>
      </c>
      <c r="Q339" s="135">
        <v>0</v>
      </c>
      <c r="R339" s="135">
        <f>Q339*H339</f>
        <v>0</v>
      </c>
      <c r="S339" s="135">
        <v>2.2499999999999998E-3</v>
      </c>
      <c r="T339" s="136">
        <f>S339*H339</f>
        <v>1.125E-2</v>
      </c>
      <c r="AR339" s="137" t="s">
        <v>224</v>
      </c>
      <c r="AT339" s="137" t="s">
        <v>132</v>
      </c>
      <c r="AU339" s="137" t="s">
        <v>138</v>
      </c>
      <c r="AY339" s="16" t="s">
        <v>129</v>
      </c>
      <c r="BE339" s="138">
        <f>IF(N339="základní",J339,0)</f>
        <v>0</v>
      </c>
      <c r="BF339" s="138">
        <f>IF(N339="snížená",J339,0)</f>
        <v>0</v>
      </c>
      <c r="BG339" s="138">
        <f>IF(N339="zákl. přenesená",J339,0)</f>
        <v>0</v>
      </c>
      <c r="BH339" s="138">
        <f>IF(N339="sníž. přenesená",J339,0)</f>
        <v>0</v>
      </c>
      <c r="BI339" s="138">
        <f>IF(N339="nulová",J339,0)</f>
        <v>0</v>
      </c>
      <c r="BJ339" s="16" t="s">
        <v>138</v>
      </c>
      <c r="BK339" s="138">
        <f>ROUND(I339*H339,2)</f>
        <v>0</v>
      </c>
      <c r="BL339" s="16" t="s">
        <v>224</v>
      </c>
      <c r="BM339" s="137" t="s">
        <v>525</v>
      </c>
    </row>
    <row r="340" spans="2:65" s="12" customFormat="1" ht="11.25">
      <c r="B340" s="139"/>
      <c r="D340" s="140" t="s">
        <v>140</v>
      </c>
      <c r="E340" s="141" t="s">
        <v>1</v>
      </c>
      <c r="F340" s="142" t="s">
        <v>223</v>
      </c>
      <c r="H340" s="141" t="s">
        <v>1</v>
      </c>
      <c r="I340" s="143"/>
      <c r="L340" s="139"/>
      <c r="M340" s="144"/>
      <c r="T340" s="145"/>
      <c r="AT340" s="141" t="s">
        <v>140</v>
      </c>
      <c r="AU340" s="141" t="s">
        <v>138</v>
      </c>
      <c r="AV340" s="12" t="s">
        <v>82</v>
      </c>
      <c r="AW340" s="12" t="s">
        <v>32</v>
      </c>
      <c r="AX340" s="12" t="s">
        <v>77</v>
      </c>
      <c r="AY340" s="141" t="s">
        <v>129</v>
      </c>
    </row>
    <row r="341" spans="2:65" s="13" customFormat="1" ht="11.25">
      <c r="B341" s="146"/>
      <c r="D341" s="140" t="s">
        <v>140</v>
      </c>
      <c r="E341" s="147" t="s">
        <v>1</v>
      </c>
      <c r="F341" s="148" t="s">
        <v>161</v>
      </c>
      <c r="H341" s="149">
        <v>5</v>
      </c>
      <c r="I341" s="150"/>
      <c r="L341" s="146"/>
      <c r="M341" s="151"/>
      <c r="T341" s="152"/>
      <c r="AT341" s="147" t="s">
        <v>140</v>
      </c>
      <c r="AU341" s="147" t="s">
        <v>138</v>
      </c>
      <c r="AV341" s="13" t="s">
        <v>138</v>
      </c>
      <c r="AW341" s="13" t="s">
        <v>32</v>
      </c>
      <c r="AX341" s="13" t="s">
        <v>82</v>
      </c>
      <c r="AY341" s="147" t="s">
        <v>129</v>
      </c>
    </row>
    <row r="342" spans="2:65" s="1" customFormat="1" ht="16.5" customHeight="1">
      <c r="B342" s="31"/>
      <c r="C342" s="126" t="s">
        <v>526</v>
      </c>
      <c r="D342" s="126" t="s">
        <v>132</v>
      </c>
      <c r="E342" s="127" t="s">
        <v>527</v>
      </c>
      <c r="F342" s="128" t="s">
        <v>528</v>
      </c>
      <c r="G342" s="129" t="s">
        <v>434</v>
      </c>
      <c r="H342" s="130">
        <v>10</v>
      </c>
      <c r="I342" s="131"/>
      <c r="J342" s="132">
        <f>ROUND(I342*H342,2)</f>
        <v>0</v>
      </c>
      <c r="K342" s="128" t="s">
        <v>136</v>
      </c>
      <c r="L342" s="31"/>
      <c r="M342" s="133" t="s">
        <v>1</v>
      </c>
      <c r="N342" s="134" t="s">
        <v>43</v>
      </c>
      <c r="P342" s="135">
        <f>O342*H342</f>
        <v>0</v>
      </c>
      <c r="Q342" s="135">
        <v>1.8400000000000001E-3</v>
      </c>
      <c r="R342" s="135">
        <f>Q342*H342</f>
        <v>1.84E-2</v>
      </c>
      <c r="S342" s="135">
        <v>0</v>
      </c>
      <c r="T342" s="136">
        <f>S342*H342</f>
        <v>0</v>
      </c>
      <c r="AR342" s="137" t="s">
        <v>224</v>
      </c>
      <c r="AT342" s="137" t="s">
        <v>132</v>
      </c>
      <c r="AU342" s="137" t="s">
        <v>138</v>
      </c>
      <c r="AY342" s="16" t="s">
        <v>129</v>
      </c>
      <c r="BE342" s="138">
        <f>IF(N342="základní",J342,0)</f>
        <v>0</v>
      </c>
      <c r="BF342" s="138">
        <f>IF(N342="snížená",J342,0)</f>
        <v>0</v>
      </c>
      <c r="BG342" s="138">
        <f>IF(N342="zákl. přenesená",J342,0)</f>
        <v>0</v>
      </c>
      <c r="BH342" s="138">
        <f>IF(N342="sníž. přenesená",J342,0)</f>
        <v>0</v>
      </c>
      <c r="BI342" s="138">
        <f>IF(N342="nulová",J342,0)</f>
        <v>0</v>
      </c>
      <c r="BJ342" s="16" t="s">
        <v>138</v>
      </c>
      <c r="BK342" s="138">
        <f>ROUND(I342*H342,2)</f>
        <v>0</v>
      </c>
      <c r="BL342" s="16" t="s">
        <v>224</v>
      </c>
      <c r="BM342" s="137" t="s">
        <v>529</v>
      </c>
    </row>
    <row r="343" spans="2:65" s="13" customFormat="1" ht="11.25">
      <c r="B343" s="146"/>
      <c r="D343" s="140" t="s">
        <v>140</v>
      </c>
      <c r="E343" s="147" t="s">
        <v>1</v>
      </c>
      <c r="F343" s="148" t="s">
        <v>369</v>
      </c>
      <c r="H343" s="149">
        <v>10</v>
      </c>
      <c r="I343" s="150"/>
      <c r="L343" s="146"/>
      <c r="M343" s="151"/>
      <c r="T343" s="152"/>
      <c r="AT343" s="147" t="s">
        <v>140</v>
      </c>
      <c r="AU343" s="147" t="s">
        <v>138</v>
      </c>
      <c r="AV343" s="13" t="s">
        <v>138</v>
      </c>
      <c r="AW343" s="13" t="s">
        <v>32</v>
      </c>
      <c r="AX343" s="13" t="s">
        <v>82</v>
      </c>
      <c r="AY343" s="147" t="s">
        <v>129</v>
      </c>
    </row>
    <row r="344" spans="2:65" s="1" customFormat="1" ht="33" customHeight="1">
      <c r="B344" s="31"/>
      <c r="C344" s="126" t="s">
        <v>530</v>
      </c>
      <c r="D344" s="126" t="s">
        <v>132</v>
      </c>
      <c r="E344" s="127" t="s">
        <v>531</v>
      </c>
      <c r="F344" s="128" t="s">
        <v>532</v>
      </c>
      <c r="G344" s="129" t="s">
        <v>296</v>
      </c>
      <c r="H344" s="130">
        <v>0.188</v>
      </c>
      <c r="I344" s="131"/>
      <c r="J344" s="132">
        <f>ROUND(I344*H344,2)</f>
        <v>0</v>
      </c>
      <c r="K344" s="128" t="s">
        <v>136</v>
      </c>
      <c r="L344" s="31"/>
      <c r="M344" s="133" t="s">
        <v>1</v>
      </c>
      <c r="N344" s="134" t="s">
        <v>43</v>
      </c>
      <c r="P344" s="135">
        <f>O344*H344</f>
        <v>0</v>
      </c>
      <c r="Q344" s="135">
        <v>0</v>
      </c>
      <c r="R344" s="135">
        <f>Q344*H344</f>
        <v>0</v>
      </c>
      <c r="S344" s="135">
        <v>0</v>
      </c>
      <c r="T344" s="136">
        <f>S344*H344</f>
        <v>0</v>
      </c>
      <c r="AR344" s="137" t="s">
        <v>224</v>
      </c>
      <c r="AT344" s="137" t="s">
        <v>132</v>
      </c>
      <c r="AU344" s="137" t="s">
        <v>138</v>
      </c>
      <c r="AY344" s="16" t="s">
        <v>129</v>
      </c>
      <c r="BE344" s="138">
        <f>IF(N344="základní",J344,0)</f>
        <v>0</v>
      </c>
      <c r="BF344" s="138">
        <f>IF(N344="snížená",J344,0)</f>
        <v>0</v>
      </c>
      <c r="BG344" s="138">
        <f>IF(N344="zákl. přenesená",J344,0)</f>
        <v>0</v>
      </c>
      <c r="BH344" s="138">
        <f>IF(N344="sníž. přenesená",J344,0)</f>
        <v>0</v>
      </c>
      <c r="BI344" s="138">
        <f>IF(N344="nulová",J344,0)</f>
        <v>0</v>
      </c>
      <c r="BJ344" s="16" t="s">
        <v>138</v>
      </c>
      <c r="BK344" s="138">
        <f>ROUND(I344*H344,2)</f>
        <v>0</v>
      </c>
      <c r="BL344" s="16" t="s">
        <v>224</v>
      </c>
      <c r="BM344" s="137" t="s">
        <v>533</v>
      </c>
    </row>
    <row r="345" spans="2:65" s="11" customFormat="1" ht="22.9" customHeight="1">
      <c r="B345" s="114"/>
      <c r="D345" s="115" t="s">
        <v>76</v>
      </c>
      <c r="E345" s="124" t="s">
        <v>534</v>
      </c>
      <c r="F345" s="124" t="s">
        <v>535</v>
      </c>
      <c r="I345" s="117"/>
      <c r="J345" s="125">
        <f>BK345</f>
        <v>0</v>
      </c>
      <c r="L345" s="114"/>
      <c r="M345" s="119"/>
      <c r="P345" s="120">
        <f>SUM(P346:P352)</f>
        <v>0</v>
      </c>
      <c r="R345" s="120">
        <f>SUM(R346:R352)</f>
        <v>4.5999999999999999E-3</v>
      </c>
      <c r="T345" s="121">
        <f>SUM(T346:T352)</f>
        <v>0</v>
      </c>
      <c r="AR345" s="115" t="s">
        <v>138</v>
      </c>
      <c r="AT345" s="122" t="s">
        <v>76</v>
      </c>
      <c r="AU345" s="122" t="s">
        <v>82</v>
      </c>
      <c r="AY345" s="115" t="s">
        <v>129</v>
      </c>
      <c r="BK345" s="123">
        <f>SUM(BK346:BK352)</f>
        <v>0</v>
      </c>
    </row>
    <row r="346" spans="2:65" s="1" customFormat="1" ht="24.2" customHeight="1">
      <c r="B346" s="31"/>
      <c r="C346" s="126" t="s">
        <v>536</v>
      </c>
      <c r="D346" s="126" t="s">
        <v>132</v>
      </c>
      <c r="E346" s="127" t="s">
        <v>537</v>
      </c>
      <c r="F346" s="128" t="s">
        <v>538</v>
      </c>
      <c r="G346" s="129" t="s">
        <v>153</v>
      </c>
      <c r="H346" s="130">
        <v>10</v>
      </c>
      <c r="I346" s="131"/>
      <c r="J346" s="132">
        <f>ROUND(I346*H346,2)</f>
        <v>0</v>
      </c>
      <c r="K346" s="128" t="s">
        <v>136</v>
      </c>
      <c r="L346" s="31"/>
      <c r="M346" s="133" t="s">
        <v>1</v>
      </c>
      <c r="N346" s="134" t="s">
        <v>43</v>
      </c>
      <c r="P346" s="135">
        <f>O346*H346</f>
        <v>0</v>
      </c>
      <c r="Q346" s="135">
        <v>4.4999999999999999E-4</v>
      </c>
      <c r="R346" s="135">
        <f>Q346*H346</f>
        <v>4.4999999999999997E-3</v>
      </c>
      <c r="S346" s="135">
        <v>0</v>
      </c>
      <c r="T346" s="136">
        <f>S346*H346</f>
        <v>0</v>
      </c>
      <c r="AR346" s="137" t="s">
        <v>224</v>
      </c>
      <c r="AT346" s="137" t="s">
        <v>132</v>
      </c>
      <c r="AU346" s="137" t="s">
        <v>138</v>
      </c>
      <c r="AY346" s="16" t="s">
        <v>129</v>
      </c>
      <c r="BE346" s="138">
        <f>IF(N346="základní",J346,0)</f>
        <v>0</v>
      </c>
      <c r="BF346" s="138">
        <f>IF(N346="snížená",J346,0)</f>
        <v>0</v>
      </c>
      <c r="BG346" s="138">
        <f>IF(N346="zákl. přenesená",J346,0)</f>
        <v>0</v>
      </c>
      <c r="BH346" s="138">
        <f>IF(N346="sníž. přenesená",J346,0)</f>
        <v>0</v>
      </c>
      <c r="BI346" s="138">
        <f>IF(N346="nulová",J346,0)</f>
        <v>0</v>
      </c>
      <c r="BJ346" s="16" t="s">
        <v>138</v>
      </c>
      <c r="BK346" s="138">
        <f>ROUND(I346*H346,2)</f>
        <v>0</v>
      </c>
      <c r="BL346" s="16" t="s">
        <v>224</v>
      </c>
      <c r="BM346" s="137" t="s">
        <v>539</v>
      </c>
    </row>
    <row r="347" spans="2:65" s="12" customFormat="1" ht="11.25">
      <c r="B347" s="139"/>
      <c r="D347" s="140" t="s">
        <v>140</v>
      </c>
      <c r="E347" s="141" t="s">
        <v>1</v>
      </c>
      <c r="F347" s="142" t="s">
        <v>223</v>
      </c>
      <c r="H347" s="141" t="s">
        <v>1</v>
      </c>
      <c r="I347" s="143"/>
      <c r="L347" s="139"/>
      <c r="M347" s="144"/>
      <c r="T347" s="145"/>
      <c r="AT347" s="141" t="s">
        <v>140</v>
      </c>
      <c r="AU347" s="141" t="s">
        <v>138</v>
      </c>
      <c r="AV347" s="12" t="s">
        <v>82</v>
      </c>
      <c r="AW347" s="12" t="s">
        <v>32</v>
      </c>
      <c r="AX347" s="12" t="s">
        <v>77</v>
      </c>
      <c r="AY347" s="141" t="s">
        <v>129</v>
      </c>
    </row>
    <row r="348" spans="2:65" s="13" customFormat="1" ht="11.25">
      <c r="B348" s="146"/>
      <c r="D348" s="140" t="s">
        <v>140</v>
      </c>
      <c r="E348" s="147" t="s">
        <v>1</v>
      </c>
      <c r="F348" s="148" t="s">
        <v>369</v>
      </c>
      <c r="H348" s="149">
        <v>10</v>
      </c>
      <c r="I348" s="150"/>
      <c r="L348" s="146"/>
      <c r="M348" s="151"/>
      <c r="T348" s="152"/>
      <c r="AT348" s="147" t="s">
        <v>140</v>
      </c>
      <c r="AU348" s="147" t="s">
        <v>138</v>
      </c>
      <c r="AV348" s="13" t="s">
        <v>138</v>
      </c>
      <c r="AW348" s="13" t="s">
        <v>32</v>
      </c>
      <c r="AX348" s="13" t="s">
        <v>82</v>
      </c>
      <c r="AY348" s="147" t="s">
        <v>129</v>
      </c>
    </row>
    <row r="349" spans="2:65" s="1" customFormat="1" ht="21.75" customHeight="1">
      <c r="B349" s="31"/>
      <c r="C349" s="126" t="s">
        <v>540</v>
      </c>
      <c r="D349" s="126" t="s">
        <v>132</v>
      </c>
      <c r="E349" s="127" t="s">
        <v>541</v>
      </c>
      <c r="F349" s="128" t="s">
        <v>542</v>
      </c>
      <c r="G349" s="129" t="s">
        <v>187</v>
      </c>
      <c r="H349" s="130">
        <v>10</v>
      </c>
      <c r="I349" s="131"/>
      <c r="J349" s="132">
        <f>ROUND(I349*H349,2)</f>
        <v>0</v>
      </c>
      <c r="K349" s="128" t="s">
        <v>136</v>
      </c>
      <c r="L349" s="31"/>
      <c r="M349" s="133" t="s">
        <v>1</v>
      </c>
      <c r="N349" s="134" t="s">
        <v>43</v>
      </c>
      <c r="P349" s="135">
        <f>O349*H349</f>
        <v>0</v>
      </c>
      <c r="Q349" s="135">
        <v>1.0000000000000001E-5</v>
      </c>
      <c r="R349" s="135">
        <f>Q349*H349</f>
        <v>1E-4</v>
      </c>
      <c r="S349" s="135">
        <v>0</v>
      </c>
      <c r="T349" s="136">
        <f>S349*H349</f>
        <v>0</v>
      </c>
      <c r="AR349" s="137" t="s">
        <v>224</v>
      </c>
      <c r="AT349" s="137" t="s">
        <v>132</v>
      </c>
      <c r="AU349" s="137" t="s">
        <v>138</v>
      </c>
      <c r="AY349" s="16" t="s">
        <v>129</v>
      </c>
      <c r="BE349" s="138">
        <f>IF(N349="základní",J349,0)</f>
        <v>0</v>
      </c>
      <c r="BF349" s="138">
        <f>IF(N349="snížená",J349,0)</f>
        <v>0</v>
      </c>
      <c r="BG349" s="138">
        <f>IF(N349="zákl. přenesená",J349,0)</f>
        <v>0</v>
      </c>
      <c r="BH349" s="138">
        <f>IF(N349="sníž. přenesená",J349,0)</f>
        <v>0</v>
      </c>
      <c r="BI349" s="138">
        <f>IF(N349="nulová",J349,0)</f>
        <v>0</v>
      </c>
      <c r="BJ349" s="16" t="s">
        <v>138</v>
      </c>
      <c r="BK349" s="138">
        <f>ROUND(I349*H349,2)</f>
        <v>0</v>
      </c>
      <c r="BL349" s="16" t="s">
        <v>224</v>
      </c>
      <c r="BM349" s="137" t="s">
        <v>543</v>
      </c>
    </row>
    <row r="350" spans="2:65" s="12" customFormat="1" ht="11.25">
      <c r="B350" s="139"/>
      <c r="D350" s="140" t="s">
        <v>140</v>
      </c>
      <c r="E350" s="141" t="s">
        <v>1</v>
      </c>
      <c r="F350" s="142" t="s">
        <v>223</v>
      </c>
      <c r="H350" s="141" t="s">
        <v>1</v>
      </c>
      <c r="I350" s="143"/>
      <c r="L350" s="139"/>
      <c r="M350" s="144"/>
      <c r="T350" s="145"/>
      <c r="AT350" s="141" t="s">
        <v>140</v>
      </c>
      <c r="AU350" s="141" t="s">
        <v>138</v>
      </c>
      <c r="AV350" s="12" t="s">
        <v>82</v>
      </c>
      <c r="AW350" s="12" t="s">
        <v>32</v>
      </c>
      <c r="AX350" s="12" t="s">
        <v>77</v>
      </c>
      <c r="AY350" s="141" t="s">
        <v>129</v>
      </c>
    </row>
    <row r="351" spans="2:65" s="13" customFormat="1" ht="11.25">
      <c r="B351" s="146"/>
      <c r="D351" s="140" t="s">
        <v>140</v>
      </c>
      <c r="E351" s="147" t="s">
        <v>1</v>
      </c>
      <c r="F351" s="148" t="s">
        <v>369</v>
      </c>
      <c r="H351" s="149">
        <v>10</v>
      </c>
      <c r="I351" s="150"/>
      <c r="L351" s="146"/>
      <c r="M351" s="151"/>
      <c r="T351" s="152"/>
      <c r="AT351" s="147" t="s">
        <v>140</v>
      </c>
      <c r="AU351" s="147" t="s">
        <v>138</v>
      </c>
      <c r="AV351" s="13" t="s">
        <v>138</v>
      </c>
      <c r="AW351" s="13" t="s">
        <v>32</v>
      </c>
      <c r="AX351" s="13" t="s">
        <v>82</v>
      </c>
      <c r="AY351" s="147" t="s">
        <v>129</v>
      </c>
    </row>
    <row r="352" spans="2:65" s="1" customFormat="1" ht="33" customHeight="1">
      <c r="B352" s="31"/>
      <c r="C352" s="126" t="s">
        <v>544</v>
      </c>
      <c r="D352" s="126" t="s">
        <v>132</v>
      </c>
      <c r="E352" s="127" t="s">
        <v>545</v>
      </c>
      <c r="F352" s="128" t="s">
        <v>546</v>
      </c>
      <c r="G352" s="129" t="s">
        <v>296</v>
      </c>
      <c r="H352" s="130">
        <v>5.0000000000000001E-3</v>
      </c>
      <c r="I352" s="131"/>
      <c r="J352" s="132">
        <f>ROUND(I352*H352,2)</f>
        <v>0</v>
      </c>
      <c r="K352" s="128" t="s">
        <v>136</v>
      </c>
      <c r="L352" s="31"/>
      <c r="M352" s="133" t="s">
        <v>1</v>
      </c>
      <c r="N352" s="134" t="s">
        <v>43</v>
      </c>
      <c r="P352" s="135">
        <f>O352*H352</f>
        <v>0</v>
      </c>
      <c r="Q352" s="135">
        <v>0</v>
      </c>
      <c r="R352" s="135">
        <f>Q352*H352</f>
        <v>0</v>
      </c>
      <c r="S352" s="135">
        <v>0</v>
      </c>
      <c r="T352" s="136">
        <f>S352*H352</f>
        <v>0</v>
      </c>
      <c r="AR352" s="137" t="s">
        <v>224</v>
      </c>
      <c r="AT352" s="137" t="s">
        <v>132</v>
      </c>
      <c r="AU352" s="137" t="s">
        <v>138</v>
      </c>
      <c r="AY352" s="16" t="s">
        <v>129</v>
      </c>
      <c r="BE352" s="138">
        <f>IF(N352="základní",J352,0)</f>
        <v>0</v>
      </c>
      <c r="BF352" s="138">
        <f>IF(N352="snížená",J352,0)</f>
        <v>0</v>
      </c>
      <c r="BG352" s="138">
        <f>IF(N352="zákl. přenesená",J352,0)</f>
        <v>0</v>
      </c>
      <c r="BH352" s="138">
        <f>IF(N352="sníž. přenesená",J352,0)</f>
        <v>0</v>
      </c>
      <c r="BI352" s="138">
        <f>IF(N352="nulová",J352,0)</f>
        <v>0</v>
      </c>
      <c r="BJ352" s="16" t="s">
        <v>138</v>
      </c>
      <c r="BK352" s="138">
        <f>ROUND(I352*H352,2)</f>
        <v>0</v>
      </c>
      <c r="BL352" s="16" t="s">
        <v>224</v>
      </c>
      <c r="BM352" s="137" t="s">
        <v>547</v>
      </c>
    </row>
    <row r="353" spans="2:65" s="11" customFormat="1" ht="22.9" customHeight="1">
      <c r="B353" s="114"/>
      <c r="D353" s="115" t="s">
        <v>76</v>
      </c>
      <c r="E353" s="124" t="s">
        <v>548</v>
      </c>
      <c r="F353" s="124" t="s">
        <v>549</v>
      </c>
      <c r="I353" s="117"/>
      <c r="J353" s="125">
        <f>BK353</f>
        <v>0</v>
      </c>
      <c r="L353" s="114"/>
      <c r="M353" s="119"/>
      <c r="P353" s="120">
        <f>SUM(P354:P363)</f>
        <v>0</v>
      </c>
      <c r="R353" s="120">
        <f>SUM(R354:R363)</f>
        <v>5.9000000000000007E-3</v>
      </c>
      <c r="T353" s="121">
        <f>SUM(T354:T363)</f>
        <v>0</v>
      </c>
      <c r="AR353" s="115" t="s">
        <v>138</v>
      </c>
      <c r="AT353" s="122" t="s">
        <v>76</v>
      </c>
      <c r="AU353" s="122" t="s">
        <v>82</v>
      </c>
      <c r="AY353" s="115" t="s">
        <v>129</v>
      </c>
      <c r="BK353" s="123">
        <f>SUM(BK354:BK363)</f>
        <v>0</v>
      </c>
    </row>
    <row r="354" spans="2:65" s="1" customFormat="1" ht="24.2" customHeight="1">
      <c r="B354" s="31"/>
      <c r="C354" s="126" t="s">
        <v>550</v>
      </c>
      <c r="D354" s="126" t="s">
        <v>132</v>
      </c>
      <c r="E354" s="127" t="s">
        <v>551</v>
      </c>
      <c r="F354" s="128" t="s">
        <v>552</v>
      </c>
      <c r="G354" s="129" t="s">
        <v>187</v>
      </c>
      <c r="H354" s="130">
        <v>5</v>
      </c>
      <c r="I354" s="131"/>
      <c r="J354" s="132">
        <f>ROUND(I354*H354,2)</f>
        <v>0</v>
      </c>
      <c r="K354" s="128" t="s">
        <v>136</v>
      </c>
      <c r="L354" s="31"/>
      <c r="M354" s="133" t="s">
        <v>1</v>
      </c>
      <c r="N354" s="134" t="s">
        <v>43</v>
      </c>
      <c r="P354" s="135">
        <f>O354*H354</f>
        <v>0</v>
      </c>
      <c r="Q354" s="135">
        <v>2.3000000000000001E-4</v>
      </c>
      <c r="R354" s="135">
        <f>Q354*H354</f>
        <v>1.15E-3</v>
      </c>
      <c r="S354" s="135">
        <v>0</v>
      </c>
      <c r="T354" s="136">
        <f>S354*H354</f>
        <v>0</v>
      </c>
      <c r="AR354" s="137" t="s">
        <v>224</v>
      </c>
      <c r="AT354" s="137" t="s">
        <v>132</v>
      </c>
      <c r="AU354" s="137" t="s">
        <v>138</v>
      </c>
      <c r="AY354" s="16" t="s">
        <v>129</v>
      </c>
      <c r="BE354" s="138">
        <f>IF(N354="základní",J354,0)</f>
        <v>0</v>
      </c>
      <c r="BF354" s="138">
        <f>IF(N354="snížená",J354,0)</f>
        <v>0</v>
      </c>
      <c r="BG354" s="138">
        <f>IF(N354="zákl. přenesená",J354,0)</f>
        <v>0</v>
      </c>
      <c r="BH354" s="138">
        <f>IF(N354="sníž. přenesená",J354,0)</f>
        <v>0</v>
      </c>
      <c r="BI354" s="138">
        <f>IF(N354="nulová",J354,0)</f>
        <v>0</v>
      </c>
      <c r="BJ354" s="16" t="s">
        <v>138</v>
      </c>
      <c r="BK354" s="138">
        <f>ROUND(I354*H354,2)</f>
        <v>0</v>
      </c>
      <c r="BL354" s="16" t="s">
        <v>224</v>
      </c>
      <c r="BM354" s="137" t="s">
        <v>553</v>
      </c>
    </row>
    <row r="355" spans="2:65" s="12" customFormat="1" ht="11.25">
      <c r="B355" s="139"/>
      <c r="D355" s="140" t="s">
        <v>140</v>
      </c>
      <c r="E355" s="141" t="s">
        <v>1</v>
      </c>
      <c r="F355" s="142" t="s">
        <v>223</v>
      </c>
      <c r="H355" s="141" t="s">
        <v>1</v>
      </c>
      <c r="I355" s="143"/>
      <c r="L355" s="139"/>
      <c r="M355" s="144"/>
      <c r="T355" s="145"/>
      <c r="AT355" s="141" t="s">
        <v>140</v>
      </c>
      <c r="AU355" s="141" t="s">
        <v>138</v>
      </c>
      <c r="AV355" s="12" t="s">
        <v>82</v>
      </c>
      <c r="AW355" s="12" t="s">
        <v>32</v>
      </c>
      <c r="AX355" s="12" t="s">
        <v>77</v>
      </c>
      <c r="AY355" s="141" t="s">
        <v>129</v>
      </c>
    </row>
    <row r="356" spans="2:65" s="13" customFormat="1" ht="11.25">
      <c r="B356" s="146"/>
      <c r="D356" s="140" t="s">
        <v>140</v>
      </c>
      <c r="E356" s="147" t="s">
        <v>1</v>
      </c>
      <c r="F356" s="148" t="s">
        <v>161</v>
      </c>
      <c r="H356" s="149">
        <v>5</v>
      </c>
      <c r="I356" s="150"/>
      <c r="L356" s="146"/>
      <c r="M356" s="151"/>
      <c r="T356" s="152"/>
      <c r="AT356" s="147" t="s">
        <v>140</v>
      </c>
      <c r="AU356" s="147" t="s">
        <v>138</v>
      </c>
      <c r="AV356" s="13" t="s">
        <v>138</v>
      </c>
      <c r="AW356" s="13" t="s">
        <v>32</v>
      </c>
      <c r="AX356" s="13" t="s">
        <v>82</v>
      </c>
      <c r="AY356" s="147" t="s">
        <v>129</v>
      </c>
    </row>
    <row r="357" spans="2:65" s="1" customFormat="1" ht="24.2" customHeight="1">
      <c r="B357" s="31"/>
      <c r="C357" s="126" t="s">
        <v>554</v>
      </c>
      <c r="D357" s="126" t="s">
        <v>132</v>
      </c>
      <c r="E357" s="127" t="s">
        <v>555</v>
      </c>
      <c r="F357" s="128" t="s">
        <v>556</v>
      </c>
      <c r="G357" s="129" t="s">
        <v>187</v>
      </c>
      <c r="H357" s="130">
        <v>5</v>
      </c>
      <c r="I357" s="131"/>
      <c r="J357" s="132">
        <f>ROUND(I357*H357,2)</f>
        <v>0</v>
      </c>
      <c r="K357" s="128" t="s">
        <v>136</v>
      </c>
      <c r="L357" s="31"/>
      <c r="M357" s="133" t="s">
        <v>1</v>
      </c>
      <c r="N357" s="134" t="s">
        <v>43</v>
      </c>
      <c r="P357" s="135">
        <f>O357*H357</f>
        <v>0</v>
      </c>
      <c r="Q357" s="135">
        <v>2.5000000000000001E-4</v>
      </c>
      <c r="R357" s="135">
        <f>Q357*H357</f>
        <v>1.25E-3</v>
      </c>
      <c r="S357" s="135">
        <v>0</v>
      </c>
      <c r="T357" s="136">
        <f>S357*H357</f>
        <v>0</v>
      </c>
      <c r="AR357" s="137" t="s">
        <v>224</v>
      </c>
      <c r="AT357" s="137" t="s">
        <v>132</v>
      </c>
      <c r="AU357" s="137" t="s">
        <v>138</v>
      </c>
      <c r="AY357" s="16" t="s">
        <v>129</v>
      </c>
      <c r="BE357" s="138">
        <f>IF(N357="základní",J357,0)</f>
        <v>0</v>
      </c>
      <c r="BF357" s="138">
        <f>IF(N357="snížená",J357,0)</f>
        <v>0</v>
      </c>
      <c r="BG357" s="138">
        <f>IF(N357="zákl. přenesená",J357,0)</f>
        <v>0</v>
      </c>
      <c r="BH357" s="138">
        <f>IF(N357="sníž. přenesená",J357,0)</f>
        <v>0</v>
      </c>
      <c r="BI357" s="138">
        <f>IF(N357="nulová",J357,0)</f>
        <v>0</v>
      </c>
      <c r="BJ357" s="16" t="s">
        <v>138</v>
      </c>
      <c r="BK357" s="138">
        <f>ROUND(I357*H357,2)</f>
        <v>0</v>
      </c>
      <c r="BL357" s="16" t="s">
        <v>224</v>
      </c>
      <c r="BM357" s="137" t="s">
        <v>557</v>
      </c>
    </row>
    <row r="358" spans="2:65" s="12" customFormat="1" ht="11.25">
      <c r="B358" s="139"/>
      <c r="D358" s="140" t="s">
        <v>140</v>
      </c>
      <c r="E358" s="141" t="s">
        <v>1</v>
      </c>
      <c r="F358" s="142" t="s">
        <v>223</v>
      </c>
      <c r="H358" s="141" t="s">
        <v>1</v>
      </c>
      <c r="I358" s="143"/>
      <c r="L358" s="139"/>
      <c r="M358" s="144"/>
      <c r="T358" s="145"/>
      <c r="AT358" s="141" t="s">
        <v>140</v>
      </c>
      <c r="AU358" s="141" t="s">
        <v>138</v>
      </c>
      <c r="AV358" s="12" t="s">
        <v>82</v>
      </c>
      <c r="AW358" s="12" t="s">
        <v>32</v>
      </c>
      <c r="AX358" s="12" t="s">
        <v>77</v>
      </c>
      <c r="AY358" s="141" t="s">
        <v>129</v>
      </c>
    </row>
    <row r="359" spans="2:65" s="13" customFormat="1" ht="11.25">
      <c r="B359" s="146"/>
      <c r="D359" s="140" t="s">
        <v>140</v>
      </c>
      <c r="E359" s="147" t="s">
        <v>1</v>
      </c>
      <c r="F359" s="148" t="s">
        <v>161</v>
      </c>
      <c r="H359" s="149">
        <v>5</v>
      </c>
      <c r="I359" s="150"/>
      <c r="L359" s="146"/>
      <c r="M359" s="151"/>
      <c r="T359" s="152"/>
      <c r="AT359" s="147" t="s">
        <v>140</v>
      </c>
      <c r="AU359" s="147" t="s">
        <v>138</v>
      </c>
      <c r="AV359" s="13" t="s">
        <v>138</v>
      </c>
      <c r="AW359" s="13" t="s">
        <v>32</v>
      </c>
      <c r="AX359" s="13" t="s">
        <v>82</v>
      </c>
      <c r="AY359" s="147" t="s">
        <v>129</v>
      </c>
    </row>
    <row r="360" spans="2:65" s="1" customFormat="1" ht="24.2" customHeight="1">
      <c r="B360" s="31"/>
      <c r="C360" s="126" t="s">
        <v>558</v>
      </c>
      <c r="D360" s="126" t="s">
        <v>132</v>
      </c>
      <c r="E360" s="127" t="s">
        <v>559</v>
      </c>
      <c r="F360" s="128" t="s">
        <v>560</v>
      </c>
      <c r="G360" s="129" t="s">
        <v>187</v>
      </c>
      <c r="H360" s="130">
        <v>5</v>
      </c>
      <c r="I360" s="131"/>
      <c r="J360" s="132">
        <f>ROUND(I360*H360,2)</f>
        <v>0</v>
      </c>
      <c r="K360" s="128" t="s">
        <v>136</v>
      </c>
      <c r="L360" s="31"/>
      <c r="M360" s="133" t="s">
        <v>1</v>
      </c>
      <c r="N360" s="134" t="s">
        <v>43</v>
      </c>
      <c r="P360" s="135">
        <f>O360*H360</f>
        <v>0</v>
      </c>
      <c r="Q360" s="135">
        <v>6.9999999999999999E-4</v>
      </c>
      <c r="R360" s="135">
        <f>Q360*H360</f>
        <v>3.5000000000000001E-3</v>
      </c>
      <c r="S360" s="135">
        <v>0</v>
      </c>
      <c r="T360" s="136">
        <f>S360*H360</f>
        <v>0</v>
      </c>
      <c r="AR360" s="137" t="s">
        <v>224</v>
      </c>
      <c r="AT360" s="137" t="s">
        <v>132</v>
      </c>
      <c r="AU360" s="137" t="s">
        <v>138</v>
      </c>
      <c r="AY360" s="16" t="s">
        <v>129</v>
      </c>
      <c r="BE360" s="138">
        <f>IF(N360="základní",J360,0)</f>
        <v>0</v>
      </c>
      <c r="BF360" s="138">
        <f>IF(N360="snížená",J360,0)</f>
        <v>0</v>
      </c>
      <c r="BG360" s="138">
        <f>IF(N360="zákl. přenesená",J360,0)</f>
        <v>0</v>
      </c>
      <c r="BH360" s="138">
        <f>IF(N360="sníž. přenesená",J360,0)</f>
        <v>0</v>
      </c>
      <c r="BI360" s="138">
        <f>IF(N360="nulová",J360,0)</f>
        <v>0</v>
      </c>
      <c r="BJ360" s="16" t="s">
        <v>138</v>
      </c>
      <c r="BK360" s="138">
        <f>ROUND(I360*H360,2)</f>
        <v>0</v>
      </c>
      <c r="BL360" s="16" t="s">
        <v>224</v>
      </c>
      <c r="BM360" s="137" t="s">
        <v>561</v>
      </c>
    </row>
    <row r="361" spans="2:65" s="12" customFormat="1" ht="11.25">
      <c r="B361" s="139"/>
      <c r="D361" s="140" t="s">
        <v>140</v>
      </c>
      <c r="E361" s="141" t="s">
        <v>1</v>
      </c>
      <c r="F361" s="142" t="s">
        <v>223</v>
      </c>
      <c r="H361" s="141" t="s">
        <v>1</v>
      </c>
      <c r="I361" s="143"/>
      <c r="L361" s="139"/>
      <c r="M361" s="144"/>
      <c r="T361" s="145"/>
      <c r="AT361" s="141" t="s">
        <v>140</v>
      </c>
      <c r="AU361" s="141" t="s">
        <v>138</v>
      </c>
      <c r="AV361" s="12" t="s">
        <v>82</v>
      </c>
      <c r="AW361" s="12" t="s">
        <v>32</v>
      </c>
      <c r="AX361" s="12" t="s">
        <v>77</v>
      </c>
      <c r="AY361" s="141" t="s">
        <v>129</v>
      </c>
    </row>
    <row r="362" spans="2:65" s="13" customFormat="1" ht="11.25">
      <c r="B362" s="146"/>
      <c r="D362" s="140" t="s">
        <v>140</v>
      </c>
      <c r="E362" s="147" t="s">
        <v>1</v>
      </c>
      <c r="F362" s="148" t="s">
        <v>161</v>
      </c>
      <c r="H362" s="149">
        <v>5</v>
      </c>
      <c r="I362" s="150"/>
      <c r="L362" s="146"/>
      <c r="M362" s="151"/>
      <c r="T362" s="152"/>
      <c r="AT362" s="147" t="s">
        <v>140</v>
      </c>
      <c r="AU362" s="147" t="s">
        <v>138</v>
      </c>
      <c r="AV362" s="13" t="s">
        <v>138</v>
      </c>
      <c r="AW362" s="13" t="s">
        <v>32</v>
      </c>
      <c r="AX362" s="13" t="s">
        <v>82</v>
      </c>
      <c r="AY362" s="147" t="s">
        <v>129</v>
      </c>
    </row>
    <row r="363" spans="2:65" s="1" customFormat="1" ht="24.2" customHeight="1">
      <c r="B363" s="31"/>
      <c r="C363" s="126" t="s">
        <v>562</v>
      </c>
      <c r="D363" s="126" t="s">
        <v>132</v>
      </c>
      <c r="E363" s="127" t="s">
        <v>563</v>
      </c>
      <c r="F363" s="128" t="s">
        <v>564</v>
      </c>
      <c r="G363" s="129" t="s">
        <v>296</v>
      </c>
      <c r="H363" s="130">
        <v>6.0000000000000001E-3</v>
      </c>
      <c r="I363" s="131"/>
      <c r="J363" s="132">
        <f>ROUND(I363*H363,2)</f>
        <v>0</v>
      </c>
      <c r="K363" s="128" t="s">
        <v>136</v>
      </c>
      <c r="L363" s="31"/>
      <c r="M363" s="133" t="s">
        <v>1</v>
      </c>
      <c r="N363" s="134" t="s">
        <v>43</v>
      </c>
      <c r="P363" s="135">
        <f>O363*H363</f>
        <v>0</v>
      </c>
      <c r="Q363" s="135">
        <v>0</v>
      </c>
      <c r="R363" s="135">
        <f>Q363*H363</f>
        <v>0</v>
      </c>
      <c r="S363" s="135">
        <v>0</v>
      </c>
      <c r="T363" s="136">
        <f>S363*H363</f>
        <v>0</v>
      </c>
      <c r="AR363" s="137" t="s">
        <v>224</v>
      </c>
      <c r="AT363" s="137" t="s">
        <v>132</v>
      </c>
      <c r="AU363" s="137" t="s">
        <v>138</v>
      </c>
      <c r="AY363" s="16" t="s">
        <v>129</v>
      </c>
      <c r="BE363" s="138">
        <f>IF(N363="základní",J363,0)</f>
        <v>0</v>
      </c>
      <c r="BF363" s="138">
        <f>IF(N363="snížená",J363,0)</f>
        <v>0</v>
      </c>
      <c r="BG363" s="138">
        <f>IF(N363="zákl. přenesená",J363,0)</f>
        <v>0</v>
      </c>
      <c r="BH363" s="138">
        <f>IF(N363="sníž. přenesená",J363,0)</f>
        <v>0</v>
      </c>
      <c r="BI363" s="138">
        <f>IF(N363="nulová",J363,0)</f>
        <v>0</v>
      </c>
      <c r="BJ363" s="16" t="s">
        <v>138</v>
      </c>
      <c r="BK363" s="138">
        <f>ROUND(I363*H363,2)</f>
        <v>0</v>
      </c>
      <c r="BL363" s="16" t="s">
        <v>224</v>
      </c>
      <c r="BM363" s="137" t="s">
        <v>565</v>
      </c>
    </row>
    <row r="364" spans="2:65" s="11" customFormat="1" ht="22.9" customHeight="1">
      <c r="B364" s="114"/>
      <c r="D364" s="115" t="s">
        <v>76</v>
      </c>
      <c r="E364" s="124" t="s">
        <v>566</v>
      </c>
      <c r="F364" s="124" t="s">
        <v>567</v>
      </c>
      <c r="I364" s="117"/>
      <c r="J364" s="125">
        <f>BK364</f>
        <v>0</v>
      </c>
      <c r="L364" s="114"/>
      <c r="M364" s="119"/>
      <c r="P364" s="120">
        <f>SUM(P365:P377)</f>
        <v>0</v>
      </c>
      <c r="R364" s="120">
        <f>SUM(R365:R377)</f>
        <v>0.51909999999999989</v>
      </c>
      <c r="T364" s="121">
        <f>SUM(T365:T377)</f>
        <v>0.12465000000000001</v>
      </c>
      <c r="AR364" s="115" t="s">
        <v>138</v>
      </c>
      <c r="AT364" s="122" t="s">
        <v>76</v>
      </c>
      <c r="AU364" s="122" t="s">
        <v>82</v>
      </c>
      <c r="AY364" s="115" t="s">
        <v>129</v>
      </c>
      <c r="BK364" s="123">
        <f>SUM(BK365:BK377)</f>
        <v>0</v>
      </c>
    </row>
    <row r="365" spans="2:65" s="1" customFormat="1" ht="24.2" customHeight="1">
      <c r="B365" s="31"/>
      <c r="C365" s="126" t="s">
        <v>568</v>
      </c>
      <c r="D365" s="126" t="s">
        <v>132</v>
      </c>
      <c r="E365" s="127" t="s">
        <v>569</v>
      </c>
      <c r="F365" s="128" t="s">
        <v>570</v>
      </c>
      <c r="G365" s="129" t="s">
        <v>187</v>
      </c>
      <c r="H365" s="130">
        <v>5</v>
      </c>
      <c r="I365" s="131"/>
      <c r="J365" s="132">
        <f>ROUND(I365*H365,2)</f>
        <v>0</v>
      </c>
      <c r="K365" s="128" t="s">
        <v>136</v>
      </c>
      <c r="L365" s="31"/>
      <c r="M365" s="133" t="s">
        <v>1</v>
      </c>
      <c r="N365" s="134" t="s">
        <v>43</v>
      </c>
      <c r="P365" s="135">
        <f>O365*H365</f>
        <v>0</v>
      </c>
      <c r="Q365" s="135">
        <v>8.0000000000000007E-5</v>
      </c>
      <c r="R365" s="135">
        <f>Q365*H365</f>
        <v>4.0000000000000002E-4</v>
      </c>
      <c r="S365" s="135">
        <v>2.4930000000000001E-2</v>
      </c>
      <c r="T365" s="136">
        <f>S365*H365</f>
        <v>0.12465000000000001</v>
      </c>
      <c r="AR365" s="137" t="s">
        <v>224</v>
      </c>
      <c r="AT365" s="137" t="s">
        <v>132</v>
      </c>
      <c r="AU365" s="137" t="s">
        <v>138</v>
      </c>
      <c r="AY365" s="16" t="s">
        <v>129</v>
      </c>
      <c r="BE365" s="138">
        <f>IF(N365="základní",J365,0)</f>
        <v>0</v>
      </c>
      <c r="BF365" s="138">
        <f>IF(N365="snížená",J365,0)</f>
        <v>0</v>
      </c>
      <c r="BG365" s="138">
        <f>IF(N365="zákl. přenesená",J365,0)</f>
        <v>0</v>
      </c>
      <c r="BH365" s="138">
        <f>IF(N365="sníž. přenesená",J365,0)</f>
        <v>0</v>
      </c>
      <c r="BI365" s="138">
        <f>IF(N365="nulová",J365,0)</f>
        <v>0</v>
      </c>
      <c r="BJ365" s="16" t="s">
        <v>138</v>
      </c>
      <c r="BK365" s="138">
        <f>ROUND(I365*H365,2)</f>
        <v>0</v>
      </c>
      <c r="BL365" s="16" t="s">
        <v>224</v>
      </c>
      <c r="BM365" s="137" t="s">
        <v>571</v>
      </c>
    </row>
    <row r="366" spans="2:65" s="12" customFormat="1" ht="11.25">
      <c r="B366" s="139"/>
      <c r="D366" s="140" t="s">
        <v>140</v>
      </c>
      <c r="E366" s="141" t="s">
        <v>1</v>
      </c>
      <c r="F366" s="142" t="s">
        <v>223</v>
      </c>
      <c r="H366" s="141" t="s">
        <v>1</v>
      </c>
      <c r="I366" s="143"/>
      <c r="L366" s="139"/>
      <c r="M366" s="144"/>
      <c r="T366" s="145"/>
      <c r="AT366" s="141" t="s">
        <v>140</v>
      </c>
      <c r="AU366" s="141" t="s">
        <v>138</v>
      </c>
      <c r="AV366" s="12" t="s">
        <v>82</v>
      </c>
      <c r="AW366" s="12" t="s">
        <v>32</v>
      </c>
      <c r="AX366" s="12" t="s">
        <v>77</v>
      </c>
      <c r="AY366" s="141" t="s">
        <v>129</v>
      </c>
    </row>
    <row r="367" spans="2:65" s="13" customFormat="1" ht="11.25">
      <c r="B367" s="146"/>
      <c r="D367" s="140" t="s">
        <v>140</v>
      </c>
      <c r="E367" s="147" t="s">
        <v>1</v>
      </c>
      <c r="F367" s="148" t="s">
        <v>161</v>
      </c>
      <c r="H367" s="149">
        <v>5</v>
      </c>
      <c r="I367" s="150"/>
      <c r="L367" s="146"/>
      <c r="M367" s="151"/>
      <c r="T367" s="152"/>
      <c r="AT367" s="147" t="s">
        <v>140</v>
      </c>
      <c r="AU367" s="147" t="s">
        <v>138</v>
      </c>
      <c r="AV367" s="13" t="s">
        <v>138</v>
      </c>
      <c r="AW367" s="13" t="s">
        <v>32</v>
      </c>
      <c r="AX367" s="13" t="s">
        <v>82</v>
      </c>
      <c r="AY367" s="147" t="s">
        <v>129</v>
      </c>
    </row>
    <row r="368" spans="2:65" s="1" customFormat="1" ht="37.9" customHeight="1">
      <c r="B368" s="31"/>
      <c r="C368" s="126" t="s">
        <v>572</v>
      </c>
      <c r="D368" s="126" t="s">
        <v>132</v>
      </c>
      <c r="E368" s="127" t="s">
        <v>573</v>
      </c>
      <c r="F368" s="128" t="s">
        <v>574</v>
      </c>
      <c r="G368" s="129" t="s">
        <v>187</v>
      </c>
      <c r="H368" s="130">
        <v>5</v>
      </c>
      <c r="I368" s="131"/>
      <c r="J368" s="132">
        <f>ROUND(I368*H368,2)</f>
        <v>0</v>
      </c>
      <c r="K368" s="128" t="s">
        <v>136</v>
      </c>
      <c r="L368" s="31"/>
      <c r="M368" s="133" t="s">
        <v>1</v>
      </c>
      <c r="N368" s="134" t="s">
        <v>43</v>
      </c>
      <c r="P368" s="135">
        <f>O368*H368</f>
        <v>0</v>
      </c>
      <c r="Q368" s="135">
        <v>0.10374</v>
      </c>
      <c r="R368" s="135">
        <f>Q368*H368</f>
        <v>0.51869999999999994</v>
      </c>
      <c r="S368" s="135">
        <v>0</v>
      </c>
      <c r="T368" s="136">
        <f>S368*H368</f>
        <v>0</v>
      </c>
      <c r="AR368" s="137" t="s">
        <v>224</v>
      </c>
      <c r="AT368" s="137" t="s">
        <v>132</v>
      </c>
      <c r="AU368" s="137" t="s">
        <v>138</v>
      </c>
      <c r="AY368" s="16" t="s">
        <v>129</v>
      </c>
      <c r="BE368" s="138">
        <f>IF(N368="základní",J368,0)</f>
        <v>0</v>
      </c>
      <c r="BF368" s="138">
        <f>IF(N368="snížená",J368,0)</f>
        <v>0</v>
      </c>
      <c r="BG368" s="138">
        <f>IF(N368="zákl. přenesená",J368,0)</f>
        <v>0</v>
      </c>
      <c r="BH368" s="138">
        <f>IF(N368="sníž. přenesená",J368,0)</f>
        <v>0</v>
      </c>
      <c r="BI368" s="138">
        <f>IF(N368="nulová",J368,0)</f>
        <v>0</v>
      </c>
      <c r="BJ368" s="16" t="s">
        <v>138</v>
      </c>
      <c r="BK368" s="138">
        <f>ROUND(I368*H368,2)</f>
        <v>0</v>
      </c>
      <c r="BL368" s="16" t="s">
        <v>224</v>
      </c>
      <c r="BM368" s="137" t="s">
        <v>575</v>
      </c>
    </row>
    <row r="369" spans="2:65" s="12" customFormat="1" ht="11.25">
      <c r="B369" s="139"/>
      <c r="D369" s="140" t="s">
        <v>140</v>
      </c>
      <c r="E369" s="141" t="s">
        <v>1</v>
      </c>
      <c r="F369" s="142" t="s">
        <v>223</v>
      </c>
      <c r="H369" s="141" t="s">
        <v>1</v>
      </c>
      <c r="I369" s="143"/>
      <c r="L369" s="139"/>
      <c r="M369" s="144"/>
      <c r="T369" s="145"/>
      <c r="AT369" s="141" t="s">
        <v>140</v>
      </c>
      <c r="AU369" s="141" t="s">
        <v>138</v>
      </c>
      <c r="AV369" s="12" t="s">
        <v>82</v>
      </c>
      <c r="AW369" s="12" t="s">
        <v>32</v>
      </c>
      <c r="AX369" s="12" t="s">
        <v>77</v>
      </c>
      <c r="AY369" s="141" t="s">
        <v>129</v>
      </c>
    </row>
    <row r="370" spans="2:65" s="13" customFormat="1" ht="11.25">
      <c r="B370" s="146"/>
      <c r="D370" s="140" t="s">
        <v>140</v>
      </c>
      <c r="E370" s="147" t="s">
        <v>1</v>
      </c>
      <c r="F370" s="148" t="s">
        <v>161</v>
      </c>
      <c r="H370" s="149">
        <v>5</v>
      </c>
      <c r="I370" s="150"/>
      <c r="L370" s="146"/>
      <c r="M370" s="151"/>
      <c r="T370" s="152"/>
      <c r="AT370" s="147" t="s">
        <v>140</v>
      </c>
      <c r="AU370" s="147" t="s">
        <v>138</v>
      </c>
      <c r="AV370" s="13" t="s">
        <v>138</v>
      </c>
      <c r="AW370" s="13" t="s">
        <v>32</v>
      </c>
      <c r="AX370" s="13" t="s">
        <v>82</v>
      </c>
      <c r="AY370" s="147" t="s">
        <v>129</v>
      </c>
    </row>
    <row r="371" spans="2:65" s="1" customFormat="1" ht="21.75" customHeight="1">
      <c r="B371" s="31"/>
      <c r="C371" s="126" t="s">
        <v>576</v>
      </c>
      <c r="D371" s="126" t="s">
        <v>132</v>
      </c>
      <c r="E371" s="127" t="s">
        <v>577</v>
      </c>
      <c r="F371" s="128" t="s">
        <v>578</v>
      </c>
      <c r="G371" s="129" t="s">
        <v>135</v>
      </c>
      <c r="H371" s="130">
        <v>18.899999999999999</v>
      </c>
      <c r="I371" s="131"/>
      <c r="J371" s="132">
        <f>ROUND(I371*H371,2)</f>
        <v>0</v>
      </c>
      <c r="K371" s="128" t="s">
        <v>136</v>
      </c>
      <c r="L371" s="31"/>
      <c r="M371" s="133" t="s">
        <v>1</v>
      </c>
      <c r="N371" s="134" t="s">
        <v>43</v>
      </c>
      <c r="P371" s="135">
        <f>O371*H371</f>
        <v>0</v>
      </c>
      <c r="Q371" s="135">
        <v>0</v>
      </c>
      <c r="R371" s="135">
        <f>Q371*H371</f>
        <v>0</v>
      </c>
      <c r="S371" s="135">
        <v>0</v>
      </c>
      <c r="T371" s="136">
        <f>S371*H371</f>
        <v>0</v>
      </c>
      <c r="AR371" s="137" t="s">
        <v>224</v>
      </c>
      <c r="AT371" s="137" t="s">
        <v>132</v>
      </c>
      <c r="AU371" s="137" t="s">
        <v>138</v>
      </c>
      <c r="AY371" s="16" t="s">
        <v>129</v>
      </c>
      <c r="BE371" s="138">
        <f>IF(N371="základní",J371,0)</f>
        <v>0</v>
      </c>
      <c r="BF371" s="138">
        <f>IF(N371="snížená",J371,0)</f>
        <v>0</v>
      </c>
      <c r="BG371" s="138">
        <f>IF(N371="zákl. přenesená",J371,0)</f>
        <v>0</v>
      </c>
      <c r="BH371" s="138">
        <f>IF(N371="sníž. přenesená",J371,0)</f>
        <v>0</v>
      </c>
      <c r="BI371" s="138">
        <f>IF(N371="nulová",J371,0)</f>
        <v>0</v>
      </c>
      <c r="BJ371" s="16" t="s">
        <v>138</v>
      </c>
      <c r="BK371" s="138">
        <f>ROUND(I371*H371,2)</f>
        <v>0</v>
      </c>
      <c r="BL371" s="16" t="s">
        <v>224</v>
      </c>
      <c r="BM371" s="137" t="s">
        <v>579</v>
      </c>
    </row>
    <row r="372" spans="2:65" s="13" customFormat="1" ht="11.25">
      <c r="B372" s="146"/>
      <c r="D372" s="140" t="s">
        <v>140</v>
      </c>
      <c r="E372" s="147" t="s">
        <v>1</v>
      </c>
      <c r="F372" s="148" t="s">
        <v>580</v>
      </c>
      <c r="H372" s="149">
        <v>18.899999999999999</v>
      </c>
      <c r="I372" s="150"/>
      <c r="L372" s="146"/>
      <c r="M372" s="151"/>
      <c r="T372" s="152"/>
      <c r="AT372" s="147" t="s">
        <v>140</v>
      </c>
      <c r="AU372" s="147" t="s">
        <v>138</v>
      </c>
      <c r="AV372" s="13" t="s">
        <v>138</v>
      </c>
      <c r="AW372" s="13" t="s">
        <v>32</v>
      </c>
      <c r="AX372" s="13" t="s">
        <v>82</v>
      </c>
      <c r="AY372" s="147" t="s">
        <v>129</v>
      </c>
    </row>
    <row r="373" spans="2:65" s="1" customFormat="1" ht="16.5" customHeight="1">
      <c r="B373" s="31"/>
      <c r="C373" s="126" t="s">
        <v>581</v>
      </c>
      <c r="D373" s="126" t="s">
        <v>132</v>
      </c>
      <c r="E373" s="127" t="s">
        <v>582</v>
      </c>
      <c r="F373" s="128" t="s">
        <v>583</v>
      </c>
      <c r="G373" s="129" t="s">
        <v>135</v>
      </c>
      <c r="H373" s="130">
        <v>18.899999999999999</v>
      </c>
      <c r="I373" s="131"/>
      <c r="J373" s="132">
        <f>ROUND(I373*H373,2)</f>
        <v>0</v>
      </c>
      <c r="K373" s="128" t="s">
        <v>136</v>
      </c>
      <c r="L373" s="31"/>
      <c r="M373" s="133" t="s">
        <v>1</v>
      </c>
      <c r="N373" s="134" t="s">
        <v>43</v>
      </c>
      <c r="P373" s="135">
        <f>O373*H373</f>
        <v>0</v>
      </c>
      <c r="Q373" s="135">
        <v>0</v>
      </c>
      <c r="R373" s="135">
        <f>Q373*H373</f>
        <v>0</v>
      </c>
      <c r="S373" s="135">
        <v>0</v>
      </c>
      <c r="T373" s="136">
        <f>S373*H373</f>
        <v>0</v>
      </c>
      <c r="AR373" s="137" t="s">
        <v>224</v>
      </c>
      <c r="AT373" s="137" t="s">
        <v>132</v>
      </c>
      <c r="AU373" s="137" t="s">
        <v>138</v>
      </c>
      <c r="AY373" s="16" t="s">
        <v>129</v>
      </c>
      <c r="BE373" s="138">
        <f>IF(N373="základní",J373,0)</f>
        <v>0</v>
      </c>
      <c r="BF373" s="138">
        <f>IF(N373="snížená",J373,0)</f>
        <v>0</v>
      </c>
      <c r="BG373" s="138">
        <f>IF(N373="zákl. přenesená",J373,0)</f>
        <v>0</v>
      </c>
      <c r="BH373" s="138">
        <f>IF(N373="sníž. přenesená",J373,0)</f>
        <v>0</v>
      </c>
      <c r="BI373" s="138">
        <f>IF(N373="nulová",J373,0)</f>
        <v>0</v>
      </c>
      <c r="BJ373" s="16" t="s">
        <v>138</v>
      </c>
      <c r="BK373" s="138">
        <f>ROUND(I373*H373,2)</f>
        <v>0</v>
      </c>
      <c r="BL373" s="16" t="s">
        <v>224</v>
      </c>
      <c r="BM373" s="137" t="s">
        <v>584</v>
      </c>
    </row>
    <row r="374" spans="2:65" s="13" customFormat="1" ht="11.25">
      <c r="B374" s="146"/>
      <c r="D374" s="140" t="s">
        <v>140</v>
      </c>
      <c r="E374" s="147" t="s">
        <v>1</v>
      </c>
      <c r="F374" s="148" t="s">
        <v>580</v>
      </c>
      <c r="H374" s="149">
        <v>18.899999999999999</v>
      </c>
      <c r="I374" s="150"/>
      <c r="L374" s="146"/>
      <c r="M374" s="151"/>
      <c r="T374" s="152"/>
      <c r="AT374" s="147" t="s">
        <v>140</v>
      </c>
      <c r="AU374" s="147" t="s">
        <v>138</v>
      </c>
      <c r="AV374" s="13" t="s">
        <v>138</v>
      </c>
      <c r="AW374" s="13" t="s">
        <v>32</v>
      </c>
      <c r="AX374" s="13" t="s">
        <v>82</v>
      </c>
      <c r="AY374" s="147" t="s">
        <v>129</v>
      </c>
    </row>
    <row r="375" spans="2:65" s="1" customFormat="1" ht="16.5" customHeight="1">
      <c r="B375" s="31"/>
      <c r="C375" s="126" t="s">
        <v>585</v>
      </c>
      <c r="D375" s="126" t="s">
        <v>132</v>
      </c>
      <c r="E375" s="127" t="s">
        <v>586</v>
      </c>
      <c r="F375" s="128" t="s">
        <v>587</v>
      </c>
      <c r="G375" s="129" t="s">
        <v>135</v>
      </c>
      <c r="H375" s="130">
        <v>9</v>
      </c>
      <c r="I375" s="131"/>
      <c r="J375" s="132">
        <f>ROUND(I375*H375,2)</f>
        <v>0</v>
      </c>
      <c r="K375" s="128" t="s">
        <v>136</v>
      </c>
      <c r="L375" s="31"/>
      <c r="M375" s="133" t="s">
        <v>1</v>
      </c>
      <c r="N375" s="134" t="s">
        <v>43</v>
      </c>
      <c r="P375" s="135">
        <f>O375*H375</f>
        <v>0</v>
      </c>
      <c r="Q375" s="135">
        <v>0</v>
      </c>
      <c r="R375" s="135">
        <f>Q375*H375</f>
        <v>0</v>
      </c>
      <c r="S375" s="135">
        <v>0</v>
      </c>
      <c r="T375" s="136">
        <f>S375*H375</f>
        <v>0</v>
      </c>
      <c r="AR375" s="137" t="s">
        <v>224</v>
      </c>
      <c r="AT375" s="137" t="s">
        <v>132</v>
      </c>
      <c r="AU375" s="137" t="s">
        <v>138</v>
      </c>
      <c r="AY375" s="16" t="s">
        <v>129</v>
      </c>
      <c r="BE375" s="138">
        <f>IF(N375="základní",J375,0)</f>
        <v>0</v>
      </c>
      <c r="BF375" s="138">
        <f>IF(N375="snížená",J375,0)</f>
        <v>0</v>
      </c>
      <c r="BG375" s="138">
        <f>IF(N375="zákl. přenesená",J375,0)</f>
        <v>0</v>
      </c>
      <c r="BH375" s="138">
        <f>IF(N375="sníž. přenesená",J375,0)</f>
        <v>0</v>
      </c>
      <c r="BI375" s="138">
        <f>IF(N375="nulová",J375,0)</f>
        <v>0</v>
      </c>
      <c r="BJ375" s="16" t="s">
        <v>138</v>
      </c>
      <c r="BK375" s="138">
        <f>ROUND(I375*H375,2)</f>
        <v>0</v>
      </c>
      <c r="BL375" s="16" t="s">
        <v>224</v>
      </c>
      <c r="BM375" s="137" t="s">
        <v>588</v>
      </c>
    </row>
    <row r="376" spans="2:65" s="13" customFormat="1" ht="11.25">
      <c r="B376" s="146"/>
      <c r="D376" s="140" t="s">
        <v>140</v>
      </c>
      <c r="E376" s="147" t="s">
        <v>1</v>
      </c>
      <c r="F376" s="148" t="s">
        <v>589</v>
      </c>
      <c r="H376" s="149">
        <v>9</v>
      </c>
      <c r="I376" s="150"/>
      <c r="L376" s="146"/>
      <c r="M376" s="151"/>
      <c r="T376" s="152"/>
      <c r="AT376" s="147" t="s">
        <v>140</v>
      </c>
      <c r="AU376" s="147" t="s">
        <v>138</v>
      </c>
      <c r="AV376" s="13" t="s">
        <v>138</v>
      </c>
      <c r="AW376" s="13" t="s">
        <v>32</v>
      </c>
      <c r="AX376" s="13" t="s">
        <v>82</v>
      </c>
      <c r="AY376" s="147" t="s">
        <v>129</v>
      </c>
    </row>
    <row r="377" spans="2:65" s="1" customFormat="1" ht="33" customHeight="1">
      <c r="B377" s="31"/>
      <c r="C377" s="126" t="s">
        <v>590</v>
      </c>
      <c r="D377" s="126" t="s">
        <v>132</v>
      </c>
      <c r="E377" s="127" t="s">
        <v>591</v>
      </c>
      <c r="F377" s="128" t="s">
        <v>592</v>
      </c>
      <c r="G377" s="129" t="s">
        <v>296</v>
      </c>
      <c r="H377" s="130">
        <v>0.51900000000000002</v>
      </c>
      <c r="I377" s="131"/>
      <c r="J377" s="132">
        <f>ROUND(I377*H377,2)</f>
        <v>0</v>
      </c>
      <c r="K377" s="128" t="s">
        <v>136</v>
      </c>
      <c r="L377" s="31"/>
      <c r="M377" s="133" t="s">
        <v>1</v>
      </c>
      <c r="N377" s="134" t="s">
        <v>43</v>
      </c>
      <c r="P377" s="135">
        <f>O377*H377</f>
        <v>0</v>
      </c>
      <c r="Q377" s="135">
        <v>0</v>
      </c>
      <c r="R377" s="135">
        <f>Q377*H377</f>
        <v>0</v>
      </c>
      <c r="S377" s="135">
        <v>0</v>
      </c>
      <c r="T377" s="136">
        <f>S377*H377</f>
        <v>0</v>
      </c>
      <c r="AR377" s="137" t="s">
        <v>224</v>
      </c>
      <c r="AT377" s="137" t="s">
        <v>132</v>
      </c>
      <c r="AU377" s="137" t="s">
        <v>138</v>
      </c>
      <c r="AY377" s="16" t="s">
        <v>129</v>
      </c>
      <c r="BE377" s="138">
        <f>IF(N377="základní",J377,0)</f>
        <v>0</v>
      </c>
      <c r="BF377" s="138">
        <f>IF(N377="snížená",J377,0)</f>
        <v>0</v>
      </c>
      <c r="BG377" s="138">
        <f>IF(N377="zákl. přenesená",J377,0)</f>
        <v>0</v>
      </c>
      <c r="BH377" s="138">
        <f>IF(N377="sníž. přenesená",J377,0)</f>
        <v>0</v>
      </c>
      <c r="BI377" s="138">
        <f>IF(N377="nulová",J377,0)</f>
        <v>0</v>
      </c>
      <c r="BJ377" s="16" t="s">
        <v>138</v>
      </c>
      <c r="BK377" s="138">
        <f>ROUND(I377*H377,2)</f>
        <v>0</v>
      </c>
      <c r="BL377" s="16" t="s">
        <v>224</v>
      </c>
      <c r="BM377" s="137" t="s">
        <v>593</v>
      </c>
    </row>
    <row r="378" spans="2:65" s="11" customFormat="1" ht="22.9" customHeight="1">
      <c r="B378" s="114"/>
      <c r="D378" s="115" t="s">
        <v>76</v>
      </c>
      <c r="E378" s="124" t="s">
        <v>594</v>
      </c>
      <c r="F378" s="124" t="s">
        <v>595</v>
      </c>
      <c r="I378" s="117"/>
      <c r="J378" s="125">
        <f>BK378</f>
        <v>0</v>
      </c>
      <c r="L378" s="114"/>
      <c r="M378" s="119"/>
      <c r="P378" s="120">
        <f>SUM(P379:P401)</f>
        <v>0</v>
      </c>
      <c r="R378" s="120">
        <f>SUM(R379:R401)</f>
        <v>0</v>
      </c>
      <c r="T378" s="121">
        <f>SUM(T379:T401)</f>
        <v>0</v>
      </c>
      <c r="AR378" s="115" t="s">
        <v>138</v>
      </c>
      <c r="AT378" s="122" t="s">
        <v>76</v>
      </c>
      <c r="AU378" s="122" t="s">
        <v>82</v>
      </c>
      <c r="AY378" s="115" t="s">
        <v>129</v>
      </c>
      <c r="BK378" s="123">
        <f>SUM(BK379:BK401)</f>
        <v>0</v>
      </c>
    </row>
    <row r="379" spans="2:65" s="1" customFormat="1" ht="16.5" customHeight="1">
      <c r="B379" s="31"/>
      <c r="C379" s="126" t="s">
        <v>596</v>
      </c>
      <c r="D379" s="126" t="s">
        <v>132</v>
      </c>
      <c r="E379" s="127" t="s">
        <v>597</v>
      </c>
      <c r="F379" s="128" t="s">
        <v>598</v>
      </c>
      <c r="G379" s="129" t="s">
        <v>153</v>
      </c>
      <c r="H379" s="130">
        <v>50</v>
      </c>
      <c r="I379" s="131"/>
      <c r="J379" s="132">
        <f t="shared" ref="J379:J401" si="10">ROUND(I379*H379,2)</f>
        <v>0</v>
      </c>
      <c r="K379" s="128" t="s">
        <v>1</v>
      </c>
      <c r="L379" s="31"/>
      <c r="M379" s="133" t="s">
        <v>1</v>
      </c>
      <c r="N379" s="134" t="s">
        <v>43</v>
      </c>
      <c r="P379" s="135">
        <f t="shared" ref="P379:P401" si="11">O379*H379</f>
        <v>0</v>
      </c>
      <c r="Q379" s="135">
        <v>0</v>
      </c>
      <c r="R379" s="135">
        <f t="shared" ref="R379:R401" si="12">Q379*H379</f>
        <v>0</v>
      </c>
      <c r="S379" s="135">
        <v>0</v>
      </c>
      <c r="T379" s="136">
        <f t="shared" ref="T379:T401" si="13">S379*H379</f>
        <v>0</v>
      </c>
      <c r="AR379" s="137" t="s">
        <v>137</v>
      </c>
      <c r="AT379" s="137" t="s">
        <v>132</v>
      </c>
      <c r="AU379" s="137" t="s">
        <v>138</v>
      </c>
      <c r="AY379" s="16" t="s">
        <v>129</v>
      </c>
      <c r="BE379" s="138">
        <f t="shared" ref="BE379:BE401" si="14">IF(N379="základní",J379,0)</f>
        <v>0</v>
      </c>
      <c r="BF379" s="138">
        <f t="shared" ref="BF379:BF401" si="15">IF(N379="snížená",J379,0)</f>
        <v>0</v>
      </c>
      <c r="BG379" s="138">
        <f t="shared" ref="BG379:BG401" si="16">IF(N379="zákl. přenesená",J379,0)</f>
        <v>0</v>
      </c>
      <c r="BH379" s="138">
        <f t="shared" ref="BH379:BH401" si="17">IF(N379="sníž. přenesená",J379,0)</f>
        <v>0</v>
      </c>
      <c r="BI379" s="138">
        <f t="shared" ref="BI379:BI401" si="18">IF(N379="nulová",J379,0)</f>
        <v>0</v>
      </c>
      <c r="BJ379" s="16" t="s">
        <v>138</v>
      </c>
      <c r="BK379" s="138">
        <f t="shared" ref="BK379:BK401" si="19">ROUND(I379*H379,2)</f>
        <v>0</v>
      </c>
      <c r="BL379" s="16" t="s">
        <v>137</v>
      </c>
      <c r="BM379" s="137" t="s">
        <v>599</v>
      </c>
    </row>
    <row r="380" spans="2:65" s="1" customFormat="1" ht="16.5" customHeight="1">
      <c r="B380" s="31"/>
      <c r="C380" s="126" t="s">
        <v>600</v>
      </c>
      <c r="D380" s="126" t="s">
        <v>132</v>
      </c>
      <c r="E380" s="127" t="s">
        <v>601</v>
      </c>
      <c r="F380" s="128" t="s">
        <v>602</v>
      </c>
      <c r="G380" s="129" t="s">
        <v>153</v>
      </c>
      <c r="H380" s="130">
        <v>50</v>
      </c>
      <c r="I380" s="131"/>
      <c r="J380" s="132">
        <f t="shared" si="10"/>
        <v>0</v>
      </c>
      <c r="K380" s="128" t="s">
        <v>1</v>
      </c>
      <c r="L380" s="31"/>
      <c r="M380" s="133" t="s">
        <v>1</v>
      </c>
      <c r="N380" s="134" t="s">
        <v>43</v>
      </c>
      <c r="P380" s="135">
        <f t="shared" si="11"/>
        <v>0</v>
      </c>
      <c r="Q380" s="135">
        <v>0</v>
      </c>
      <c r="R380" s="135">
        <f t="shared" si="12"/>
        <v>0</v>
      </c>
      <c r="S380" s="135">
        <v>0</v>
      </c>
      <c r="T380" s="136">
        <f t="shared" si="13"/>
        <v>0</v>
      </c>
      <c r="AR380" s="137" t="s">
        <v>137</v>
      </c>
      <c r="AT380" s="137" t="s">
        <v>132</v>
      </c>
      <c r="AU380" s="137" t="s">
        <v>138</v>
      </c>
      <c r="AY380" s="16" t="s">
        <v>129</v>
      </c>
      <c r="BE380" s="138">
        <f t="shared" si="14"/>
        <v>0</v>
      </c>
      <c r="BF380" s="138">
        <f t="shared" si="15"/>
        <v>0</v>
      </c>
      <c r="BG380" s="138">
        <f t="shared" si="16"/>
        <v>0</v>
      </c>
      <c r="BH380" s="138">
        <f t="shared" si="17"/>
        <v>0</v>
      </c>
      <c r="BI380" s="138">
        <f t="shared" si="18"/>
        <v>0</v>
      </c>
      <c r="BJ380" s="16" t="s">
        <v>138</v>
      </c>
      <c r="BK380" s="138">
        <f t="shared" si="19"/>
        <v>0</v>
      </c>
      <c r="BL380" s="16" t="s">
        <v>137</v>
      </c>
      <c r="BM380" s="137" t="s">
        <v>603</v>
      </c>
    </row>
    <row r="381" spans="2:65" s="1" customFormat="1" ht="21.75" customHeight="1">
      <c r="B381" s="31"/>
      <c r="C381" s="126" t="s">
        <v>604</v>
      </c>
      <c r="D381" s="126" t="s">
        <v>132</v>
      </c>
      <c r="E381" s="127" t="s">
        <v>605</v>
      </c>
      <c r="F381" s="128" t="s">
        <v>606</v>
      </c>
      <c r="G381" s="129" t="s">
        <v>607</v>
      </c>
      <c r="H381" s="130">
        <v>50</v>
      </c>
      <c r="I381" s="131"/>
      <c r="J381" s="132">
        <f t="shared" si="10"/>
        <v>0</v>
      </c>
      <c r="K381" s="128" t="s">
        <v>1</v>
      </c>
      <c r="L381" s="31"/>
      <c r="M381" s="133" t="s">
        <v>1</v>
      </c>
      <c r="N381" s="134" t="s">
        <v>43</v>
      </c>
      <c r="P381" s="135">
        <f t="shared" si="11"/>
        <v>0</v>
      </c>
      <c r="Q381" s="135">
        <v>0</v>
      </c>
      <c r="R381" s="135">
        <f t="shared" si="12"/>
        <v>0</v>
      </c>
      <c r="S381" s="135">
        <v>0</v>
      </c>
      <c r="T381" s="136">
        <f t="shared" si="13"/>
        <v>0</v>
      </c>
      <c r="AR381" s="137" t="s">
        <v>137</v>
      </c>
      <c r="AT381" s="137" t="s">
        <v>132</v>
      </c>
      <c r="AU381" s="137" t="s">
        <v>138</v>
      </c>
      <c r="AY381" s="16" t="s">
        <v>129</v>
      </c>
      <c r="BE381" s="138">
        <f t="shared" si="14"/>
        <v>0</v>
      </c>
      <c r="BF381" s="138">
        <f t="shared" si="15"/>
        <v>0</v>
      </c>
      <c r="BG381" s="138">
        <f t="shared" si="16"/>
        <v>0</v>
      </c>
      <c r="BH381" s="138">
        <f t="shared" si="17"/>
        <v>0</v>
      </c>
      <c r="BI381" s="138">
        <f t="shared" si="18"/>
        <v>0</v>
      </c>
      <c r="BJ381" s="16" t="s">
        <v>138</v>
      </c>
      <c r="BK381" s="138">
        <f t="shared" si="19"/>
        <v>0</v>
      </c>
      <c r="BL381" s="16" t="s">
        <v>137</v>
      </c>
      <c r="BM381" s="137" t="s">
        <v>608</v>
      </c>
    </row>
    <row r="382" spans="2:65" s="1" customFormat="1" ht="16.5" customHeight="1">
      <c r="B382" s="31"/>
      <c r="C382" s="126" t="s">
        <v>609</v>
      </c>
      <c r="D382" s="126" t="s">
        <v>132</v>
      </c>
      <c r="E382" s="127" t="s">
        <v>610</v>
      </c>
      <c r="F382" s="128" t="s">
        <v>611</v>
      </c>
      <c r="G382" s="129" t="s">
        <v>607</v>
      </c>
      <c r="H382" s="130">
        <v>30</v>
      </c>
      <c r="I382" s="131"/>
      <c r="J382" s="132">
        <f t="shared" si="10"/>
        <v>0</v>
      </c>
      <c r="K382" s="128" t="s">
        <v>1</v>
      </c>
      <c r="L382" s="31"/>
      <c r="M382" s="133" t="s">
        <v>1</v>
      </c>
      <c r="N382" s="134" t="s">
        <v>43</v>
      </c>
      <c r="P382" s="135">
        <f t="shared" si="11"/>
        <v>0</v>
      </c>
      <c r="Q382" s="135">
        <v>0</v>
      </c>
      <c r="R382" s="135">
        <f t="shared" si="12"/>
        <v>0</v>
      </c>
      <c r="S382" s="135">
        <v>0</v>
      </c>
      <c r="T382" s="136">
        <f t="shared" si="13"/>
        <v>0</v>
      </c>
      <c r="AR382" s="137" t="s">
        <v>137</v>
      </c>
      <c r="AT382" s="137" t="s">
        <v>132</v>
      </c>
      <c r="AU382" s="137" t="s">
        <v>138</v>
      </c>
      <c r="AY382" s="16" t="s">
        <v>129</v>
      </c>
      <c r="BE382" s="138">
        <f t="shared" si="14"/>
        <v>0</v>
      </c>
      <c r="BF382" s="138">
        <f t="shared" si="15"/>
        <v>0</v>
      </c>
      <c r="BG382" s="138">
        <f t="shared" si="16"/>
        <v>0</v>
      </c>
      <c r="BH382" s="138">
        <f t="shared" si="17"/>
        <v>0</v>
      </c>
      <c r="BI382" s="138">
        <f t="shared" si="18"/>
        <v>0</v>
      </c>
      <c r="BJ382" s="16" t="s">
        <v>138</v>
      </c>
      <c r="BK382" s="138">
        <f t="shared" si="19"/>
        <v>0</v>
      </c>
      <c r="BL382" s="16" t="s">
        <v>137</v>
      </c>
      <c r="BM382" s="137" t="s">
        <v>612</v>
      </c>
    </row>
    <row r="383" spans="2:65" s="1" customFormat="1" ht="16.5" customHeight="1">
      <c r="B383" s="31"/>
      <c r="C383" s="126" t="s">
        <v>613</v>
      </c>
      <c r="D383" s="126" t="s">
        <v>132</v>
      </c>
      <c r="E383" s="127" t="s">
        <v>614</v>
      </c>
      <c r="F383" s="128" t="s">
        <v>615</v>
      </c>
      <c r="G383" s="129" t="s">
        <v>153</v>
      </c>
      <c r="H383" s="130">
        <v>30</v>
      </c>
      <c r="I383" s="131"/>
      <c r="J383" s="132">
        <f t="shared" si="10"/>
        <v>0</v>
      </c>
      <c r="K383" s="128" t="s">
        <v>1</v>
      </c>
      <c r="L383" s="31"/>
      <c r="M383" s="133" t="s">
        <v>1</v>
      </c>
      <c r="N383" s="134" t="s">
        <v>43</v>
      </c>
      <c r="P383" s="135">
        <f t="shared" si="11"/>
        <v>0</v>
      </c>
      <c r="Q383" s="135">
        <v>0</v>
      </c>
      <c r="R383" s="135">
        <f t="shared" si="12"/>
        <v>0</v>
      </c>
      <c r="S383" s="135">
        <v>0</v>
      </c>
      <c r="T383" s="136">
        <f t="shared" si="13"/>
        <v>0</v>
      </c>
      <c r="AR383" s="137" t="s">
        <v>137</v>
      </c>
      <c r="AT383" s="137" t="s">
        <v>132</v>
      </c>
      <c r="AU383" s="137" t="s">
        <v>138</v>
      </c>
      <c r="AY383" s="16" t="s">
        <v>129</v>
      </c>
      <c r="BE383" s="138">
        <f t="shared" si="14"/>
        <v>0</v>
      </c>
      <c r="BF383" s="138">
        <f t="shared" si="15"/>
        <v>0</v>
      </c>
      <c r="BG383" s="138">
        <f t="shared" si="16"/>
        <v>0</v>
      </c>
      <c r="BH383" s="138">
        <f t="shared" si="17"/>
        <v>0</v>
      </c>
      <c r="BI383" s="138">
        <f t="shared" si="18"/>
        <v>0</v>
      </c>
      <c r="BJ383" s="16" t="s">
        <v>138</v>
      </c>
      <c r="BK383" s="138">
        <f t="shared" si="19"/>
        <v>0</v>
      </c>
      <c r="BL383" s="16" t="s">
        <v>137</v>
      </c>
      <c r="BM383" s="137" t="s">
        <v>616</v>
      </c>
    </row>
    <row r="384" spans="2:65" s="1" customFormat="1" ht="16.5" customHeight="1">
      <c r="B384" s="31"/>
      <c r="C384" s="126" t="s">
        <v>617</v>
      </c>
      <c r="D384" s="126" t="s">
        <v>132</v>
      </c>
      <c r="E384" s="127" t="s">
        <v>618</v>
      </c>
      <c r="F384" s="128" t="s">
        <v>619</v>
      </c>
      <c r="G384" s="129" t="s">
        <v>153</v>
      </c>
      <c r="H384" s="130">
        <v>250</v>
      </c>
      <c r="I384" s="131"/>
      <c r="J384" s="132">
        <f t="shared" si="10"/>
        <v>0</v>
      </c>
      <c r="K384" s="128" t="s">
        <v>1</v>
      </c>
      <c r="L384" s="31"/>
      <c r="M384" s="133" t="s">
        <v>1</v>
      </c>
      <c r="N384" s="134" t="s">
        <v>43</v>
      </c>
      <c r="P384" s="135">
        <f t="shared" si="11"/>
        <v>0</v>
      </c>
      <c r="Q384" s="135">
        <v>0</v>
      </c>
      <c r="R384" s="135">
        <f t="shared" si="12"/>
        <v>0</v>
      </c>
      <c r="S384" s="135">
        <v>0</v>
      </c>
      <c r="T384" s="136">
        <f t="shared" si="13"/>
        <v>0</v>
      </c>
      <c r="AR384" s="137" t="s">
        <v>137</v>
      </c>
      <c r="AT384" s="137" t="s">
        <v>132</v>
      </c>
      <c r="AU384" s="137" t="s">
        <v>138</v>
      </c>
      <c r="AY384" s="16" t="s">
        <v>129</v>
      </c>
      <c r="BE384" s="138">
        <f t="shared" si="14"/>
        <v>0</v>
      </c>
      <c r="BF384" s="138">
        <f t="shared" si="15"/>
        <v>0</v>
      </c>
      <c r="BG384" s="138">
        <f t="shared" si="16"/>
        <v>0</v>
      </c>
      <c r="BH384" s="138">
        <f t="shared" si="17"/>
        <v>0</v>
      </c>
      <c r="BI384" s="138">
        <f t="shared" si="18"/>
        <v>0</v>
      </c>
      <c r="BJ384" s="16" t="s">
        <v>138</v>
      </c>
      <c r="BK384" s="138">
        <f t="shared" si="19"/>
        <v>0</v>
      </c>
      <c r="BL384" s="16" t="s">
        <v>137</v>
      </c>
      <c r="BM384" s="137" t="s">
        <v>620</v>
      </c>
    </row>
    <row r="385" spans="2:65" s="1" customFormat="1" ht="16.5" customHeight="1">
      <c r="B385" s="31"/>
      <c r="C385" s="126" t="s">
        <v>621</v>
      </c>
      <c r="D385" s="126" t="s">
        <v>132</v>
      </c>
      <c r="E385" s="127" t="s">
        <v>622</v>
      </c>
      <c r="F385" s="128" t="s">
        <v>623</v>
      </c>
      <c r="G385" s="129" t="s">
        <v>153</v>
      </c>
      <c r="H385" s="130">
        <v>350</v>
      </c>
      <c r="I385" s="131"/>
      <c r="J385" s="132">
        <f t="shared" si="10"/>
        <v>0</v>
      </c>
      <c r="K385" s="128" t="s">
        <v>1</v>
      </c>
      <c r="L385" s="31"/>
      <c r="M385" s="133" t="s">
        <v>1</v>
      </c>
      <c r="N385" s="134" t="s">
        <v>43</v>
      </c>
      <c r="P385" s="135">
        <f t="shared" si="11"/>
        <v>0</v>
      </c>
      <c r="Q385" s="135">
        <v>0</v>
      </c>
      <c r="R385" s="135">
        <f t="shared" si="12"/>
        <v>0</v>
      </c>
      <c r="S385" s="135">
        <v>0</v>
      </c>
      <c r="T385" s="136">
        <f t="shared" si="13"/>
        <v>0</v>
      </c>
      <c r="AR385" s="137" t="s">
        <v>137</v>
      </c>
      <c r="AT385" s="137" t="s">
        <v>132</v>
      </c>
      <c r="AU385" s="137" t="s">
        <v>138</v>
      </c>
      <c r="AY385" s="16" t="s">
        <v>129</v>
      </c>
      <c r="BE385" s="138">
        <f t="shared" si="14"/>
        <v>0</v>
      </c>
      <c r="BF385" s="138">
        <f t="shared" si="15"/>
        <v>0</v>
      </c>
      <c r="BG385" s="138">
        <f t="shared" si="16"/>
        <v>0</v>
      </c>
      <c r="BH385" s="138">
        <f t="shared" si="17"/>
        <v>0</v>
      </c>
      <c r="BI385" s="138">
        <f t="shared" si="18"/>
        <v>0</v>
      </c>
      <c r="BJ385" s="16" t="s">
        <v>138</v>
      </c>
      <c r="BK385" s="138">
        <f t="shared" si="19"/>
        <v>0</v>
      </c>
      <c r="BL385" s="16" t="s">
        <v>137</v>
      </c>
      <c r="BM385" s="137" t="s">
        <v>624</v>
      </c>
    </row>
    <row r="386" spans="2:65" s="1" customFormat="1" ht="16.5" customHeight="1">
      <c r="B386" s="31"/>
      <c r="C386" s="126" t="s">
        <v>625</v>
      </c>
      <c r="D386" s="126" t="s">
        <v>132</v>
      </c>
      <c r="E386" s="127" t="s">
        <v>626</v>
      </c>
      <c r="F386" s="128" t="s">
        <v>627</v>
      </c>
      <c r="G386" s="129" t="s">
        <v>153</v>
      </c>
      <c r="H386" s="130">
        <v>100</v>
      </c>
      <c r="I386" s="131"/>
      <c r="J386" s="132">
        <f t="shared" si="10"/>
        <v>0</v>
      </c>
      <c r="K386" s="128" t="s">
        <v>1</v>
      </c>
      <c r="L386" s="31"/>
      <c r="M386" s="133" t="s">
        <v>1</v>
      </c>
      <c r="N386" s="134" t="s">
        <v>43</v>
      </c>
      <c r="P386" s="135">
        <f t="shared" si="11"/>
        <v>0</v>
      </c>
      <c r="Q386" s="135">
        <v>0</v>
      </c>
      <c r="R386" s="135">
        <f t="shared" si="12"/>
        <v>0</v>
      </c>
      <c r="S386" s="135">
        <v>0</v>
      </c>
      <c r="T386" s="136">
        <f t="shared" si="13"/>
        <v>0</v>
      </c>
      <c r="AR386" s="137" t="s">
        <v>137</v>
      </c>
      <c r="AT386" s="137" t="s">
        <v>132</v>
      </c>
      <c r="AU386" s="137" t="s">
        <v>138</v>
      </c>
      <c r="AY386" s="16" t="s">
        <v>129</v>
      </c>
      <c r="BE386" s="138">
        <f t="shared" si="14"/>
        <v>0</v>
      </c>
      <c r="BF386" s="138">
        <f t="shared" si="15"/>
        <v>0</v>
      </c>
      <c r="BG386" s="138">
        <f t="shared" si="16"/>
        <v>0</v>
      </c>
      <c r="BH386" s="138">
        <f t="shared" si="17"/>
        <v>0</v>
      </c>
      <c r="BI386" s="138">
        <f t="shared" si="18"/>
        <v>0</v>
      </c>
      <c r="BJ386" s="16" t="s">
        <v>138</v>
      </c>
      <c r="BK386" s="138">
        <f t="shared" si="19"/>
        <v>0</v>
      </c>
      <c r="BL386" s="16" t="s">
        <v>137</v>
      </c>
      <c r="BM386" s="137" t="s">
        <v>628</v>
      </c>
    </row>
    <row r="387" spans="2:65" s="1" customFormat="1" ht="16.5" customHeight="1">
      <c r="B387" s="31"/>
      <c r="C387" s="126" t="s">
        <v>629</v>
      </c>
      <c r="D387" s="126" t="s">
        <v>132</v>
      </c>
      <c r="E387" s="127" t="s">
        <v>630</v>
      </c>
      <c r="F387" s="128" t="s">
        <v>631</v>
      </c>
      <c r="G387" s="129" t="s">
        <v>607</v>
      </c>
      <c r="H387" s="130">
        <v>5</v>
      </c>
      <c r="I387" s="131"/>
      <c r="J387" s="132">
        <f t="shared" si="10"/>
        <v>0</v>
      </c>
      <c r="K387" s="128" t="s">
        <v>1</v>
      </c>
      <c r="L387" s="31"/>
      <c r="M387" s="133" t="s">
        <v>1</v>
      </c>
      <c r="N387" s="134" t="s">
        <v>43</v>
      </c>
      <c r="P387" s="135">
        <f t="shared" si="11"/>
        <v>0</v>
      </c>
      <c r="Q387" s="135">
        <v>0</v>
      </c>
      <c r="R387" s="135">
        <f t="shared" si="12"/>
        <v>0</v>
      </c>
      <c r="S387" s="135">
        <v>0</v>
      </c>
      <c r="T387" s="136">
        <f t="shared" si="13"/>
        <v>0</v>
      </c>
      <c r="AR387" s="137" t="s">
        <v>137</v>
      </c>
      <c r="AT387" s="137" t="s">
        <v>132</v>
      </c>
      <c r="AU387" s="137" t="s">
        <v>138</v>
      </c>
      <c r="AY387" s="16" t="s">
        <v>129</v>
      </c>
      <c r="BE387" s="138">
        <f t="shared" si="14"/>
        <v>0</v>
      </c>
      <c r="BF387" s="138">
        <f t="shared" si="15"/>
        <v>0</v>
      </c>
      <c r="BG387" s="138">
        <f t="shared" si="16"/>
        <v>0</v>
      </c>
      <c r="BH387" s="138">
        <f t="shared" si="17"/>
        <v>0</v>
      </c>
      <c r="BI387" s="138">
        <f t="shared" si="18"/>
        <v>0</v>
      </c>
      <c r="BJ387" s="16" t="s">
        <v>138</v>
      </c>
      <c r="BK387" s="138">
        <f t="shared" si="19"/>
        <v>0</v>
      </c>
      <c r="BL387" s="16" t="s">
        <v>137</v>
      </c>
      <c r="BM387" s="137" t="s">
        <v>632</v>
      </c>
    </row>
    <row r="388" spans="2:65" s="1" customFormat="1" ht="16.5" customHeight="1">
      <c r="B388" s="31"/>
      <c r="C388" s="126" t="s">
        <v>633</v>
      </c>
      <c r="D388" s="126" t="s">
        <v>132</v>
      </c>
      <c r="E388" s="127" t="s">
        <v>634</v>
      </c>
      <c r="F388" s="128" t="s">
        <v>635</v>
      </c>
      <c r="G388" s="129" t="s">
        <v>607</v>
      </c>
      <c r="H388" s="130">
        <v>5</v>
      </c>
      <c r="I388" s="131"/>
      <c r="J388" s="132">
        <f t="shared" si="10"/>
        <v>0</v>
      </c>
      <c r="K388" s="128" t="s">
        <v>1</v>
      </c>
      <c r="L388" s="31"/>
      <c r="M388" s="133" t="s">
        <v>1</v>
      </c>
      <c r="N388" s="134" t="s">
        <v>43</v>
      </c>
      <c r="P388" s="135">
        <f t="shared" si="11"/>
        <v>0</v>
      </c>
      <c r="Q388" s="135">
        <v>0</v>
      </c>
      <c r="R388" s="135">
        <f t="shared" si="12"/>
        <v>0</v>
      </c>
      <c r="S388" s="135">
        <v>0</v>
      </c>
      <c r="T388" s="136">
        <f t="shared" si="13"/>
        <v>0</v>
      </c>
      <c r="AR388" s="137" t="s">
        <v>137</v>
      </c>
      <c r="AT388" s="137" t="s">
        <v>132</v>
      </c>
      <c r="AU388" s="137" t="s">
        <v>138</v>
      </c>
      <c r="AY388" s="16" t="s">
        <v>129</v>
      </c>
      <c r="BE388" s="138">
        <f t="shared" si="14"/>
        <v>0</v>
      </c>
      <c r="BF388" s="138">
        <f t="shared" si="15"/>
        <v>0</v>
      </c>
      <c r="BG388" s="138">
        <f t="shared" si="16"/>
        <v>0</v>
      </c>
      <c r="BH388" s="138">
        <f t="shared" si="17"/>
        <v>0</v>
      </c>
      <c r="BI388" s="138">
        <f t="shared" si="18"/>
        <v>0</v>
      </c>
      <c r="BJ388" s="16" t="s">
        <v>138</v>
      </c>
      <c r="BK388" s="138">
        <f t="shared" si="19"/>
        <v>0</v>
      </c>
      <c r="BL388" s="16" t="s">
        <v>137</v>
      </c>
      <c r="BM388" s="137" t="s">
        <v>636</v>
      </c>
    </row>
    <row r="389" spans="2:65" s="1" customFormat="1" ht="16.5" customHeight="1">
      <c r="B389" s="31"/>
      <c r="C389" s="126" t="s">
        <v>637</v>
      </c>
      <c r="D389" s="126" t="s">
        <v>132</v>
      </c>
      <c r="E389" s="127" t="s">
        <v>638</v>
      </c>
      <c r="F389" s="128" t="s">
        <v>639</v>
      </c>
      <c r="G389" s="129" t="s">
        <v>607</v>
      </c>
      <c r="H389" s="130">
        <v>2</v>
      </c>
      <c r="I389" s="131"/>
      <c r="J389" s="132">
        <f t="shared" si="10"/>
        <v>0</v>
      </c>
      <c r="K389" s="128" t="s">
        <v>1</v>
      </c>
      <c r="L389" s="31"/>
      <c r="M389" s="133" t="s">
        <v>1</v>
      </c>
      <c r="N389" s="134" t="s">
        <v>43</v>
      </c>
      <c r="P389" s="135">
        <f t="shared" si="11"/>
        <v>0</v>
      </c>
      <c r="Q389" s="135">
        <v>0</v>
      </c>
      <c r="R389" s="135">
        <f t="shared" si="12"/>
        <v>0</v>
      </c>
      <c r="S389" s="135">
        <v>0</v>
      </c>
      <c r="T389" s="136">
        <f t="shared" si="13"/>
        <v>0</v>
      </c>
      <c r="AR389" s="137" t="s">
        <v>137</v>
      </c>
      <c r="AT389" s="137" t="s">
        <v>132</v>
      </c>
      <c r="AU389" s="137" t="s">
        <v>138</v>
      </c>
      <c r="AY389" s="16" t="s">
        <v>129</v>
      </c>
      <c r="BE389" s="138">
        <f t="shared" si="14"/>
        <v>0</v>
      </c>
      <c r="BF389" s="138">
        <f t="shared" si="15"/>
        <v>0</v>
      </c>
      <c r="BG389" s="138">
        <f t="shared" si="16"/>
        <v>0</v>
      </c>
      <c r="BH389" s="138">
        <f t="shared" si="17"/>
        <v>0</v>
      </c>
      <c r="BI389" s="138">
        <f t="shared" si="18"/>
        <v>0</v>
      </c>
      <c r="BJ389" s="16" t="s">
        <v>138</v>
      </c>
      <c r="BK389" s="138">
        <f t="shared" si="19"/>
        <v>0</v>
      </c>
      <c r="BL389" s="16" t="s">
        <v>137</v>
      </c>
      <c r="BM389" s="137" t="s">
        <v>640</v>
      </c>
    </row>
    <row r="390" spans="2:65" s="1" customFormat="1" ht="16.5" customHeight="1">
      <c r="B390" s="31"/>
      <c r="C390" s="126" t="s">
        <v>641</v>
      </c>
      <c r="D390" s="126" t="s">
        <v>132</v>
      </c>
      <c r="E390" s="127" t="s">
        <v>642</v>
      </c>
      <c r="F390" s="128" t="s">
        <v>643</v>
      </c>
      <c r="G390" s="129" t="s">
        <v>607</v>
      </c>
      <c r="H390" s="130">
        <v>34</v>
      </c>
      <c r="I390" s="131"/>
      <c r="J390" s="132">
        <f t="shared" si="10"/>
        <v>0</v>
      </c>
      <c r="K390" s="128" t="s">
        <v>1</v>
      </c>
      <c r="L390" s="31"/>
      <c r="M390" s="133" t="s">
        <v>1</v>
      </c>
      <c r="N390" s="134" t="s">
        <v>43</v>
      </c>
      <c r="P390" s="135">
        <f t="shared" si="11"/>
        <v>0</v>
      </c>
      <c r="Q390" s="135">
        <v>0</v>
      </c>
      <c r="R390" s="135">
        <f t="shared" si="12"/>
        <v>0</v>
      </c>
      <c r="S390" s="135">
        <v>0</v>
      </c>
      <c r="T390" s="136">
        <f t="shared" si="13"/>
        <v>0</v>
      </c>
      <c r="AR390" s="137" t="s">
        <v>137</v>
      </c>
      <c r="AT390" s="137" t="s">
        <v>132</v>
      </c>
      <c r="AU390" s="137" t="s">
        <v>138</v>
      </c>
      <c r="AY390" s="16" t="s">
        <v>129</v>
      </c>
      <c r="BE390" s="138">
        <f t="shared" si="14"/>
        <v>0</v>
      </c>
      <c r="BF390" s="138">
        <f t="shared" si="15"/>
        <v>0</v>
      </c>
      <c r="BG390" s="138">
        <f t="shared" si="16"/>
        <v>0</v>
      </c>
      <c r="BH390" s="138">
        <f t="shared" si="17"/>
        <v>0</v>
      </c>
      <c r="BI390" s="138">
        <f t="shared" si="18"/>
        <v>0</v>
      </c>
      <c r="BJ390" s="16" t="s">
        <v>138</v>
      </c>
      <c r="BK390" s="138">
        <f t="shared" si="19"/>
        <v>0</v>
      </c>
      <c r="BL390" s="16" t="s">
        <v>137</v>
      </c>
      <c r="BM390" s="137" t="s">
        <v>644</v>
      </c>
    </row>
    <row r="391" spans="2:65" s="1" customFormat="1" ht="16.5" customHeight="1">
      <c r="B391" s="31"/>
      <c r="C391" s="126" t="s">
        <v>645</v>
      </c>
      <c r="D391" s="126" t="s">
        <v>132</v>
      </c>
      <c r="E391" s="127" t="s">
        <v>646</v>
      </c>
      <c r="F391" s="128" t="s">
        <v>647</v>
      </c>
      <c r="G391" s="129" t="s">
        <v>607</v>
      </c>
      <c r="H391" s="130">
        <v>2</v>
      </c>
      <c r="I391" s="131"/>
      <c r="J391" s="132">
        <f t="shared" si="10"/>
        <v>0</v>
      </c>
      <c r="K391" s="128" t="s">
        <v>1</v>
      </c>
      <c r="L391" s="31"/>
      <c r="M391" s="133" t="s">
        <v>1</v>
      </c>
      <c r="N391" s="134" t="s">
        <v>43</v>
      </c>
      <c r="P391" s="135">
        <f t="shared" si="11"/>
        <v>0</v>
      </c>
      <c r="Q391" s="135">
        <v>0</v>
      </c>
      <c r="R391" s="135">
        <f t="shared" si="12"/>
        <v>0</v>
      </c>
      <c r="S391" s="135">
        <v>0</v>
      </c>
      <c r="T391" s="136">
        <f t="shared" si="13"/>
        <v>0</v>
      </c>
      <c r="AR391" s="137" t="s">
        <v>137</v>
      </c>
      <c r="AT391" s="137" t="s">
        <v>132</v>
      </c>
      <c r="AU391" s="137" t="s">
        <v>138</v>
      </c>
      <c r="AY391" s="16" t="s">
        <v>129</v>
      </c>
      <c r="BE391" s="138">
        <f t="shared" si="14"/>
        <v>0</v>
      </c>
      <c r="BF391" s="138">
        <f t="shared" si="15"/>
        <v>0</v>
      </c>
      <c r="BG391" s="138">
        <f t="shared" si="16"/>
        <v>0</v>
      </c>
      <c r="BH391" s="138">
        <f t="shared" si="17"/>
        <v>0</v>
      </c>
      <c r="BI391" s="138">
        <f t="shared" si="18"/>
        <v>0</v>
      </c>
      <c r="BJ391" s="16" t="s">
        <v>138</v>
      </c>
      <c r="BK391" s="138">
        <f t="shared" si="19"/>
        <v>0</v>
      </c>
      <c r="BL391" s="16" t="s">
        <v>137</v>
      </c>
      <c r="BM391" s="137" t="s">
        <v>648</v>
      </c>
    </row>
    <row r="392" spans="2:65" s="1" customFormat="1" ht="24.2" customHeight="1">
      <c r="B392" s="31"/>
      <c r="C392" s="126" t="s">
        <v>649</v>
      </c>
      <c r="D392" s="126" t="s">
        <v>132</v>
      </c>
      <c r="E392" s="127" t="s">
        <v>650</v>
      </c>
      <c r="F392" s="128" t="s">
        <v>651</v>
      </c>
      <c r="G392" s="129" t="s">
        <v>607</v>
      </c>
      <c r="H392" s="130">
        <v>30</v>
      </c>
      <c r="I392" s="131"/>
      <c r="J392" s="132">
        <f t="shared" si="10"/>
        <v>0</v>
      </c>
      <c r="K392" s="128" t="s">
        <v>1</v>
      </c>
      <c r="L392" s="31"/>
      <c r="M392" s="133" t="s">
        <v>1</v>
      </c>
      <c r="N392" s="134" t="s">
        <v>43</v>
      </c>
      <c r="P392" s="135">
        <f t="shared" si="11"/>
        <v>0</v>
      </c>
      <c r="Q392" s="135">
        <v>0</v>
      </c>
      <c r="R392" s="135">
        <f t="shared" si="12"/>
        <v>0</v>
      </c>
      <c r="S392" s="135">
        <v>0</v>
      </c>
      <c r="T392" s="136">
        <f t="shared" si="13"/>
        <v>0</v>
      </c>
      <c r="AR392" s="137" t="s">
        <v>137</v>
      </c>
      <c r="AT392" s="137" t="s">
        <v>132</v>
      </c>
      <c r="AU392" s="137" t="s">
        <v>138</v>
      </c>
      <c r="AY392" s="16" t="s">
        <v>129</v>
      </c>
      <c r="BE392" s="138">
        <f t="shared" si="14"/>
        <v>0</v>
      </c>
      <c r="BF392" s="138">
        <f t="shared" si="15"/>
        <v>0</v>
      </c>
      <c r="BG392" s="138">
        <f t="shared" si="16"/>
        <v>0</v>
      </c>
      <c r="BH392" s="138">
        <f t="shared" si="17"/>
        <v>0</v>
      </c>
      <c r="BI392" s="138">
        <f t="shared" si="18"/>
        <v>0</v>
      </c>
      <c r="BJ392" s="16" t="s">
        <v>138</v>
      </c>
      <c r="BK392" s="138">
        <f t="shared" si="19"/>
        <v>0</v>
      </c>
      <c r="BL392" s="16" t="s">
        <v>137</v>
      </c>
      <c r="BM392" s="137" t="s">
        <v>652</v>
      </c>
    </row>
    <row r="393" spans="2:65" s="1" customFormat="1" ht="16.5" customHeight="1">
      <c r="B393" s="31"/>
      <c r="C393" s="126" t="s">
        <v>653</v>
      </c>
      <c r="D393" s="126" t="s">
        <v>132</v>
      </c>
      <c r="E393" s="127" t="s">
        <v>654</v>
      </c>
      <c r="F393" s="128" t="s">
        <v>655</v>
      </c>
      <c r="G393" s="129" t="s">
        <v>607</v>
      </c>
      <c r="H393" s="130">
        <v>5</v>
      </c>
      <c r="I393" s="131"/>
      <c r="J393" s="132">
        <f t="shared" si="10"/>
        <v>0</v>
      </c>
      <c r="K393" s="128" t="s">
        <v>1</v>
      </c>
      <c r="L393" s="31"/>
      <c r="M393" s="133" t="s">
        <v>1</v>
      </c>
      <c r="N393" s="134" t="s">
        <v>43</v>
      </c>
      <c r="P393" s="135">
        <f t="shared" si="11"/>
        <v>0</v>
      </c>
      <c r="Q393" s="135">
        <v>0</v>
      </c>
      <c r="R393" s="135">
        <f t="shared" si="12"/>
        <v>0</v>
      </c>
      <c r="S393" s="135">
        <v>0</v>
      </c>
      <c r="T393" s="136">
        <f t="shared" si="13"/>
        <v>0</v>
      </c>
      <c r="AR393" s="137" t="s">
        <v>137</v>
      </c>
      <c r="AT393" s="137" t="s">
        <v>132</v>
      </c>
      <c r="AU393" s="137" t="s">
        <v>138</v>
      </c>
      <c r="AY393" s="16" t="s">
        <v>129</v>
      </c>
      <c r="BE393" s="138">
        <f t="shared" si="14"/>
        <v>0</v>
      </c>
      <c r="BF393" s="138">
        <f t="shared" si="15"/>
        <v>0</v>
      </c>
      <c r="BG393" s="138">
        <f t="shared" si="16"/>
        <v>0</v>
      </c>
      <c r="BH393" s="138">
        <f t="shared" si="17"/>
        <v>0</v>
      </c>
      <c r="BI393" s="138">
        <f t="shared" si="18"/>
        <v>0</v>
      </c>
      <c r="BJ393" s="16" t="s">
        <v>138</v>
      </c>
      <c r="BK393" s="138">
        <f t="shared" si="19"/>
        <v>0</v>
      </c>
      <c r="BL393" s="16" t="s">
        <v>137</v>
      </c>
      <c r="BM393" s="137" t="s">
        <v>656</v>
      </c>
    </row>
    <row r="394" spans="2:65" s="1" customFormat="1" ht="16.5" customHeight="1">
      <c r="B394" s="31"/>
      <c r="C394" s="126" t="s">
        <v>657</v>
      </c>
      <c r="D394" s="126" t="s">
        <v>132</v>
      </c>
      <c r="E394" s="127" t="s">
        <v>658</v>
      </c>
      <c r="F394" s="128" t="s">
        <v>659</v>
      </c>
      <c r="G394" s="129" t="s">
        <v>607</v>
      </c>
      <c r="H394" s="130">
        <v>10</v>
      </c>
      <c r="I394" s="131"/>
      <c r="J394" s="132">
        <f t="shared" si="10"/>
        <v>0</v>
      </c>
      <c r="K394" s="128" t="s">
        <v>1</v>
      </c>
      <c r="L394" s="31"/>
      <c r="M394" s="133" t="s">
        <v>1</v>
      </c>
      <c r="N394" s="134" t="s">
        <v>43</v>
      </c>
      <c r="P394" s="135">
        <f t="shared" si="11"/>
        <v>0</v>
      </c>
      <c r="Q394" s="135">
        <v>0</v>
      </c>
      <c r="R394" s="135">
        <f t="shared" si="12"/>
        <v>0</v>
      </c>
      <c r="S394" s="135">
        <v>0</v>
      </c>
      <c r="T394" s="136">
        <f t="shared" si="13"/>
        <v>0</v>
      </c>
      <c r="AR394" s="137" t="s">
        <v>137</v>
      </c>
      <c r="AT394" s="137" t="s">
        <v>132</v>
      </c>
      <c r="AU394" s="137" t="s">
        <v>138</v>
      </c>
      <c r="AY394" s="16" t="s">
        <v>129</v>
      </c>
      <c r="BE394" s="138">
        <f t="shared" si="14"/>
        <v>0</v>
      </c>
      <c r="BF394" s="138">
        <f t="shared" si="15"/>
        <v>0</v>
      </c>
      <c r="BG394" s="138">
        <f t="shared" si="16"/>
        <v>0</v>
      </c>
      <c r="BH394" s="138">
        <f t="shared" si="17"/>
        <v>0</v>
      </c>
      <c r="BI394" s="138">
        <f t="shared" si="18"/>
        <v>0</v>
      </c>
      <c r="BJ394" s="16" t="s">
        <v>138</v>
      </c>
      <c r="BK394" s="138">
        <f t="shared" si="19"/>
        <v>0</v>
      </c>
      <c r="BL394" s="16" t="s">
        <v>137</v>
      </c>
      <c r="BM394" s="137" t="s">
        <v>660</v>
      </c>
    </row>
    <row r="395" spans="2:65" s="1" customFormat="1" ht="16.5" customHeight="1">
      <c r="B395" s="31"/>
      <c r="C395" s="126" t="s">
        <v>661</v>
      </c>
      <c r="D395" s="126" t="s">
        <v>132</v>
      </c>
      <c r="E395" s="127" t="s">
        <v>662</v>
      </c>
      <c r="F395" s="128" t="s">
        <v>663</v>
      </c>
      <c r="G395" s="129" t="s">
        <v>607</v>
      </c>
      <c r="H395" s="130">
        <v>4</v>
      </c>
      <c r="I395" s="131"/>
      <c r="J395" s="132">
        <f t="shared" si="10"/>
        <v>0</v>
      </c>
      <c r="K395" s="128" t="s">
        <v>1</v>
      </c>
      <c r="L395" s="31"/>
      <c r="M395" s="133" t="s">
        <v>1</v>
      </c>
      <c r="N395" s="134" t="s">
        <v>43</v>
      </c>
      <c r="P395" s="135">
        <f t="shared" si="11"/>
        <v>0</v>
      </c>
      <c r="Q395" s="135">
        <v>0</v>
      </c>
      <c r="R395" s="135">
        <f t="shared" si="12"/>
        <v>0</v>
      </c>
      <c r="S395" s="135">
        <v>0</v>
      </c>
      <c r="T395" s="136">
        <f t="shared" si="13"/>
        <v>0</v>
      </c>
      <c r="AR395" s="137" t="s">
        <v>137</v>
      </c>
      <c r="AT395" s="137" t="s">
        <v>132</v>
      </c>
      <c r="AU395" s="137" t="s">
        <v>138</v>
      </c>
      <c r="AY395" s="16" t="s">
        <v>129</v>
      </c>
      <c r="BE395" s="138">
        <f t="shared" si="14"/>
        <v>0</v>
      </c>
      <c r="BF395" s="138">
        <f t="shared" si="15"/>
        <v>0</v>
      </c>
      <c r="BG395" s="138">
        <f t="shared" si="16"/>
        <v>0</v>
      </c>
      <c r="BH395" s="138">
        <f t="shared" si="17"/>
        <v>0</v>
      </c>
      <c r="BI395" s="138">
        <f t="shared" si="18"/>
        <v>0</v>
      </c>
      <c r="BJ395" s="16" t="s">
        <v>138</v>
      </c>
      <c r="BK395" s="138">
        <f t="shared" si="19"/>
        <v>0</v>
      </c>
      <c r="BL395" s="16" t="s">
        <v>137</v>
      </c>
      <c r="BM395" s="137" t="s">
        <v>664</v>
      </c>
    </row>
    <row r="396" spans="2:65" s="1" customFormat="1" ht="16.5" customHeight="1">
      <c r="B396" s="31"/>
      <c r="C396" s="126" t="s">
        <v>665</v>
      </c>
      <c r="D396" s="126" t="s">
        <v>132</v>
      </c>
      <c r="E396" s="127" t="s">
        <v>666</v>
      </c>
      <c r="F396" s="128" t="s">
        <v>667</v>
      </c>
      <c r="G396" s="129" t="s">
        <v>607</v>
      </c>
      <c r="H396" s="130">
        <v>1</v>
      </c>
      <c r="I396" s="131"/>
      <c r="J396" s="132">
        <f t="shared" si="10"/>
        <v>0</v>
      </c>
      <c r="K396" s="128" t="s">
        <v>1</v>
      </c>
      <c r="L396" s="31"/>
      <c r="M396" s="133" t="s">
        <v>1</v>
      </c>
      <c r="N396" s="134" t="s">
        <v>43</v>
      </c>
      <c r="P396" s="135">
        <f t="shared" si="11"/>
        <v>0</v>
      </c>
      <c r="Q396" s="135">
        <v>0</v>
      </c>
      <c r="R396" s="135">
        <f t="shared" si="12"/>
        <v>0</v>
      </c>
      <c r="S396" s="135">
        <v>0</v>
      </c>
      <c r="T396" s="136">
        <f t="shared" si="13"/>
        <v>0</v>
      </c>
      <c r="AR396" s="137" t="s">
        <v>137</v>
      </c>
      <c r="AT396" s="137" t="s">
        <v>132</v>
      </c>
      <c r="AU396" s="137" t="s">
        <v>138</v>
      </c>
      <c r="AY396" s="16" t="s">
        <v>129</v>
      </c>
      <c r="BE396" s="138">
        <f t="shared" si="14"/>
        <v>0</v>
      </c>
      <c r="BF396" s="138">
        <f t="shared" si="15"/>
        <v>0</v>
      </c>
      <c r="BG396" s="138">
        <f t="shared" si="16"/>
        <v>0</v>
      </c>
      <c r="BH396" s="138">
        <f t="shared" si="17"/>
        <v>0</v>
      </c>
      <c r="BI396" s="138">
        <f t="shared" si="18"/>
        <v>0</v>
      </c>
      <c r="BJ396" s="16" t="s">
        <v>138</v>
      </c>
      <c r="BK396" s="138">
        <f t="shared" si="19"/>
        <v>0</v>
      </c>
      <c r="BL396" s="16" t="s">
        <v>137</v>
      </c>
      <c r="BM396" s="137" t="s">
        <v>668</v>
      </c>
    </row>
    <row r="397" spans="2:65" s="1" customFormat="1" ht="16.5" customHeight="1">
      <c r="B397" s="31"/>
      <c r="C397" s="126" t="s">
        <v>669</v>
      </c>
      <c r="D397" s="126" t="s">
        <v>132</v>
      </c>
      <c r="E397" s="127" t="s">
        <v>670</v>
      </c>
      <c r="F397" s="128" t="s">
        <v>671</v>
      </c>
      <c r="G397" s="129" t="s">
        <v>672</v>
      </c>
      <c r="H397" s="130">
        <v>20</v>
      </c>
      <c r="I397" s="131"/>
      <c r="J397" s="132">
        <f t="shared" si="10"/>
        <v>0</v>
      </c>
      <c r="K397" s="128" t="s">
        <v>1</v>
      </c>
      <c r="L397" s="31"/>
      <c r="M397" s="133" t="s">
        <v>1</v>
      </c>
      <c r="N397" s="134" t="s">
        <v>43</v>
      </c>
      <c r="P397" s="135">
        <f t="shared" si="11"/>
        <v>0</v>
      </c>
      <c r="Q397" s="135">
        <v>0</v>
      </c>
      <c r="R397" s="135">
        <f t="shared" si="12"/>
        <v>0</v>
      </c>
      <c r="S397" s="135">
        <v>0</v>
      </c>
      <c r="T397" s="136">
        <f t="shared" si="13"/>
        <v>0</v>
      </c>
      <c r="AR397" s="137" t="s">
        <v>137</v>
      </c>
      <c r="AT397" s="137" t="s">
        <v>132</v>
      </c>
      <c r="AU397" s="137" t="s">
        <v>138</v>
      </c>
      <c r="AY397" s="16" t="s">
        <v>129</v>
      </c>
      <c r="BE397" s="138">
        <f t="shared" si="14"/>
        <v>0</v>
      </c>
      <c r="BF397" s="138">
        <f t="shared" si="15"/>
        <v>0</v>
      </c>
      <c r="BG397" s="138">
        <f t="shared" si="16"/>
        <v>0</v>
      </c>
      <c r="BH397" s="138">
        <f t="shared" si="17"/>
        <v>0</v>
      </c>
      <c r="BI397" s="138">
        <f t="shared" si="18"/>
        <v>0</v>
      </c>
      <c r="BJ397" s="16" t="s">
        <v>138</v>
      </c>
      <c r="BK397" s="138">
        <f t="shared" si="19"/>
        <v>0</v>
      </c>
      <c r="BL397" s="16" t="s">
        <v>137</v>
      </c>
      <c r="BM397" s="137" t="s">
        <v>673</v>
      </c>
    </row>
    <row r="398" spans="2:65" s="1" customFormat="1" ht="16.5" customHeight="1">
      <c r="B398" s="31"/>
      <c r="C398" s="126" t="s">
        <v>674</v>
      </c>
      <c r="D398" s="126" t="s">
        <v>132</v>
      </c>
      <c r="E398" s="127" t="s">
        <v>675</v>
      </c>
      <c r="F398" s="128" t="s">
        <v>676</v>
      </c>
      <c r="G398" s="129" t="s">
        <v>672</v>
      </c>
      <c r="H398" s="130">
        <v>10</v>
      </c>
      <c r="I398" s="131"/>
      <c r="J398" s="132">
        <f t="shared" si="10"/>
        <v>0</v>
      </c>
      <c r="K398" s="128" t="s">
        <v>1</v>
      </c>
      <c r="L398" s="31"/>
      <c r="M398" s="133" t="s">
        <v>1</v>
      </c>
      <c r="N398" s="134" t="s">
        <v>43</v>
      </c>
      <c r="P398" s="135">
        <f t="shared" si="11"/>
        <v>0</v>
      </c>
      <c r="Q398" s="135">
        <v>0</v>
      </c>
      <c r="R398" s="135">
        <f t="shared" si="12"/>
        <v>0</v>
      </c>
      <c r="S398" s="135">
        <v>0</v>
      </c>
      <c r="T398" s="136">
        <f t="shared" si="13"/>
        <v>0</v>
      </c>
      <c r="AR398" s="137" t="s">
        <v>137</v>
      </c>
      <c r="AT398" s="137" t="s">
        <v>132</v>
      </c>
      <c r="AU398" s="137" t="s">
        <v>138</v>
      </c>
      <c r="AY398" s="16" t="s">
        <v>129</v>
      </c>
      <c r="BE398" s="138">
        <f t="shared" si="14"/>
        <v>0</v>
      </c>
      <c r="BF398" s="138">
        <f t="shared" si="15"/>
        <v>0</v>
      </c>
      <c r="BG398" s="138">
        <f t="shared" si="16"/>
        <v>0</v>
      </c>
      <c r="BH398" s="138">
        <f t="shared" si="17"/>
        <v>0</v>
      </c>
      <c r="BI398" s="138">
        <f t="shared" si="18"/>
        <v>0</v>
      </c>
      <c r="BJ398" s="16" t="s">
        <v>138</v>
      </c>
      <c r="BK398" s="138">
        <f t="shared" si="19"/>
        <v>0</v>
      </c>
      <c r="BL398" s="16" t="s">
        <v>137</v>
      </c>
      <c r="BM398" s="137" t="s">
        <v>677</v>
      </c>
    </row>
    <row r="399" spans="2:65" s="1" customFormat="1" ht="16.5" customHeight="1">
      <c r="B399" s="31"/>
      <c r="C399" s="126" t="s">
        <v>678</v>
      </c>
      <c r="D399" s="126" t="s">
        <v>132</v>
      </c>
      <c r="E399" s="127" t="s">
        <v>679</v>
      </c>
      <c r="F399" s="128" t="s">
        <v>680</v>
      </c>
      <c r="G399" s="129" t="s">
        <v>681</v>
      </c>
      <c r="H399" s="170"/>
      <c r="I399" s="131"/>
      <c r="J399" s="132">
        <f t="shared" si="10"/>
        <v>0</v>
      </c>
      <c r="K399" s="128" t="s">
        <v>1</v>
      </c>
      <c r="L399" s="31"/>
      <c r="M399" s="133" t="s">
        <v>1</v>
      </c>
      <c r="N399" s="134" t="s">
        <v>43</v>
      </c>
      <c r="P399" s="135">
        <f t="shared" si="11"/>
        <v>0</v>
      </c>
      <c r="Q399" s="135">
        <v>0</v>
      </c>
      <c r="R399" s="135">
        <f t="shared" si="12"/>
        <v>0</v>
      </c>
      <c r="S399" s="135">
        <v>0</v>
      </c>
      <c r="T399" s="136">
        <f t="shared" si="13"/>
        <v>0</v>
      </c>
      <c r="AR399" s="137" t="s">
        <v>137</v>
      </c>
      <c r="AT399" s="137" t="s">
        <v>132</v>
      </c>
      <c r="AU399" s="137" t="s">
        <v>138</v>
      </c>
      <c r="AY399" s="16" t="s">
        <v>129</v>
      </c>
      <c r="BE399" s="138">
        <f t="shared" si="14"/>
        <v>0</v>
      </c>
      <c r="BF399" s="138">
        <f t="shared" si="15"/>
        <v>0</v>
      </c>
      <c r="BG399" s="138">
        <f t="shared" si="16"/>
        <v>0</v>
      </c>
      <c r="BH399" s="138">
        <f t="shared" si="17"/>
        <v>0</v>
      </c>
      <c r="BI399" s="138">
        <f t="shared" si="18"/>
        <v>0</v>
      </c>
      <c r="BJ399" s="16" t="s">
        <v>138</v>
      </c>
      <c r="BK399" s="138">
        <f t="shared" si="19"/>
        <v>0</v>
      </c>
      <c r="BL399" s="16" t="s">
        <v>137</v>
      </c>
      <c r="BM399" s="137" t="s">
        <v>682</v>
      </c>
    </row>
    <row r="400" spans="2:65" s="1" customFormat="1" ht="16.5" customHeight="1">
      <c r="B400" s="31"/>
      <c r="C400" s="126" t="s">
        <v>683</v>
      </c>
      <c r="D400" s="126" t="s">
        <v>132</v>
      </c>
      <c r="E400" s="127" t="s">
        <v>684</v>
      </c>
      <c r="F400" s="128" t="s">
        <v>685</v>
      </c>
      <c r="G400" s="129" t="s">
        <v>672</v>
      </c>
      <c r="H400" s="130">
        <v>70</v>
      </c>
      <c r="I400" s="131"/>
      <c r="J400" s="132">
        <f t="shared" si="10"/>
        <v>0</v>
      </c>
      <c r="K400" s="128" t="s">
        <v>1</v>
      </c>
      <c r="L400" s="31"/>
      <c r="M400" s="133" t="s">
        <v>1</v>
      </c>
      <c r="N400" s="134" t="s">
        <v>43</v>
      </c>
      <c r="P400" s="135">
        <f t="shared" si="11"/>
        <v>0</v>
      </c>
      <c r="Q400" s="135">
        <v>0</v>
      </c>
      <c r="R400" s="135">
        <f t="shared" si="12"/>
        <v>0</v>
      </c>
      <c r="S400" s="135">
        <v>0</v>
      </c>
      <c r="T400" s="136">
        <f t="shared" si="13"/>
        <v>0</v>
      </c>
      <c r="AR400" s="137" t="s">
        <v>137</v>
      </c>
      <c r="AT400" s="137" t="s">
        <v>132</v>
      </c>
      <c r="AU400" s="137" t="s">
        <v>138</v>
      </c>
      <c r="AY400" s="16" t="s">
        <v>129</v>
      </c>
      <c r="BE400" s="138">
        <f t="shared" si="14"/>
        <v>0</v>
      </c>
      <c r="BF400" s="138">
        <f t="shared" si="15"/>
        <v>0</v>
      </c>
      <c r="BG400" s="138">
        <f t="shared" si="16"/>
        <v>0</v>
      </c>
      <c r="BH400" s="138">
        <f t="shared" si="17"/>
        <v>0</v>
      </c>
      <c r="BI400" s="138">
        <f t="shared" si="18"/>
        <v>0</v>
      </c>
      <c r="BJ400" s="16" t="s">
        <v>138</v>
      </c>
      <c r="BK400" s="138">
        <f t="shared" si="19"/>
        <v>0</v>
      </c>
      <c r="BL400" s="16" t="s">
        <v>137</v>
      </c>
      <c r="BM400" s="137" t="s">
        <v>686</v>
      </c>
    </row>
    <row r="401" spans="2:65" s="1" customFormat="1" ht="16.5" customHeight="1">
      <c r="B401" s="31"/>
      <c r="C401" s="126" t="s">
        <v>687</v>
      </c>
      <c r="D401" s="126" t="s">
        <v>132</v>
      </c>
      <c r="E401" s="127" t="s">
        <v>688</v>
      </c>
      <c r="F401" s="128" t="s">
        <v>689</v>
      </c>
      <c r="G401" s="129" t="s">
        <v>672</v>
      </c>
      <c r="H401" s="130">
        <v>65</v>
      </c>
      <c r="I401" s="131"/>
      <c r="J401" s="132">
        <f t="shared" si="10"/>
        <v>0</v>
      </c>
      <c r="K401" s="128" t="s">
        <v>1</v>
      </c>
      <c r="L401" s="31"/>
      <c r="M401" s="133" t="s">
        <v>1</v>
      </c>
      <c r="N401" s="134" t="s">
        <v>43</v>
      </c>
      <c r="P401" s="135">
        <f t="shared" si="11"/>
        <v>0</v>
      </c>
      <c r="Q401" s="135">
        <v>0</v>
      </c>
      <c r="R401" s="135">
        <f t="shared" si="12"/>
        <v>0</v>
      </c>
      <c r="S401" s="135">
        <v>0</v>
      </c>
      <c r="T401" s="136">
        <f t="shared" si="13"/>
        <v>0</v>
      </c>
      <c r="AR401" s="137" t="s">
        <v>137</v>
      </c>
      <c r="AT401" s="137" t="s">
        <v>132</v>
      </c>
      <c r="AU401" s="137" t="s">
        <v>138</v>
      </c>
      <c r="AY401" s="16" t="s">
        <v>129</v>
      </c>
      <c r="BE401" s="138">
        <f t="shared" si="14"/>
        <v>0</v>
      </c>
      <c r="BF401" s="138">
        <f t="shared" si="15"/>
        <v>0</v>
      </c>
      <c r="BG401" s="138">
        <f t="shared" si="16"/>
        <v>0</v>
      </c>
      <c r="BH401" s="138">
        <f t="shared" si="17"/>
        <v>0</v>
      </c>
      <c r="BI401" s="138">
        <f t="shared" si="18"/>
        <v>0</v>
      </c>
      <c r="BJ401" s="16" t="s">
        <v>138</v>
      </c>
      <c r="BK401" s="138">
        <f t="shared" si="19"/>
        <v>0</v>
      </c>
      <c r="BL401" s="16" t="s">
        <v>137</v>
      </c>
      <c r="BM401" s="137" t="s">
        <v>690</v>
      </c>
    </row>
    <row r="402" spans="2:65" s="11" customFormat="1" ht="22.9" customHeight="1">
      <c r="B402" s="114"/>
      <c r="D402" s="115" t="s">
        <v>76</v>
      </c>
      <c r="E402" s="124" t="s">
        <v>691</v>
      </c>
      <c r="F402" s="124" t="s">
        <v>692</v>
      </c>
      <c r="I402" s="117"/>
      <c r="J402" s="125">
        <f>BK402</f>
        <v>0</v>
      </c>
      <c r="L402" s="114"/>
      <c r="M402" s="119"/>
      <c r="P402" s="120">
        <f>SUM(P403:P441)</f>
        <v>0</v>
      </c>
      <c r="R402" s="120">
        <f>SUM(R403:R441)</f>
        <v>1.8558980099999998</v>
      </c>
      <c r="T402" s="121">
        <f>SUM(T403:T441)</f>
        <v>1.6053488</v>
      </c>
      <c r="AR402" s="115" t="s">
        <v>138</v>
      </c>
      <c r="AT402" s="122" t="s">
        <v>76</v>
      </c>
      <c r="AU402" s="122" t="s">
        <v>82</v>
      </c>
      <c r="AY402" s="115" t="s">
        <v>129</v>
      </c>
      <c r="BK402" s="123">
        <f>SUM(BK403:BK441)</f>
        <v>0</v>
      </c>
    </row>
    <row r="403" spans="2:65" s="1" customFormat="1" ht="37.9" customHeight="1">
      <c r="B403" s="31"/>
      <c r="C403" s="126" t="s">
        <v>693</v>
      </c>
      <c r="D403" s="126" t="s">
        <v>132</v>
      </c>
      <c r="E403" s="127" t="s">
        <v>694</v>
      </c>
      <c r="F403" s="128" t="s">
        <v>695</v>
      </c>
      <c r="G403" s="129" t="s">
        <v>135</v>
      </c>
      <c r="H403" s="130">
        <v>2.8050000000000002</v>
      </c>
      <c r="I403" s="131"/>
      <c r="J403" s="132">
        <f>ROUND(I403*H403,2)</f>
        <v>0</v>
      </c>
      <c r="K403" s="128" t="s">
        <v>136</v>
      </c>
      <c r="L403" s="31"/>
      <c r="M403" s="133" t="s">
        <v>1</v>
      </c>
      <c r="N403" s="134" t="s">
        <v>43</v>
      </c>
      <c r="P403" s="135">
        <f>O403*H403</f>
        <v>0</v>
      </c>
      <c r="Q403" s="135">
        <v>6.7309999999999995E-2</v>
      </c>
      <c r="R403" s="135">
        <f>Q403*H403</f>
        <v>0.18880454999999999</v>
      </c>
      <c r="S403" s="135">
        <v>0</v>
      </c>
      <c r="T403" s="136">
        <f>S403*H403</f>
        <v>0</v>
      </c>
      <c r="AR403" s="137" t="s">
        <v>224</v>
      </c>
      <c r="AT403" s="137" t="s">
        <v>132</v>
      </c>
      <c r="AU403" s="137" t="s">
        <v>138</v>
      </c>
      <c r="AY403" s="16" t="s">
        <v>129</v>
      </c>
      <c r="BE403" s="138">
        <f>IF(N403="základní",J403,0)</f>
        <v>0</v>
      </c>
      <c r="BF403" s="138">
        <f>IF(N403="snížená",J403,0)</f>
        <v>0</v>
      </c>
      <c r="BG403" s="138">
        <f>IF(N403="zákl. přenesená",J403,0)</f>
        <v>0</v>
      </c>
      <c r="BH403" s="138">
        <f>IF(N403="sníž. přenesená",J403,0)</f>
        <v>0</v>
      </c>
      <c r="BI403" s="138">
        <f>IF(N403="nulová",J403,0)</f>
        <v>0</v>
      </c>
      <c r="BJ403" s="16" t="s">
        <v>138</v>
      </c>
      <c r="BK403" s="138">
        <f>ROUND(I403*H403,2)</f>
        <v>0</v>
      </c>
      <c r="BL403" s="16" t="s">
        <v>224</v>
      </c>
      <c r="BM403" s="137" t="s">
        <v>696</v>
      </c>
    </row>
    <row r="404" spans="2:65" s="12" customFormat="1" ht="11.25">
      <c r="B404" s="139"/>
      <c r="D404" s="140" t="s">
        <v>140</v>
      </c>
      <c r="E404" s="141" t="s">
        <v>1</v>
      </c>
      <c r="F404" s="142" t="s">
        <v>697</v>
      </c>
      <c r="H404" s="141" t="s">
        <v>1</v>
      </c>
      <c r="I404" s="143"/>
      <c r="L404" s="139"/>
      <c r="M404" s="144"/>
      <c r="T404" s="145"/>
      <c r="AT404" s="141" t="s">
        <v>140</v>
      </c>
      <c r="AU404" s="141" t="s">
        <v>138</v>
      </c>
      <c r="AV404" s="12" t="s">
        <v>82</v>
      </c>
      <c r="AW404" s="12" t="s">
        <v>32</v>
      </c>
      <c r="AX404" s="12" t="s">
        <v>77</v>
      </c>
      <c r="AY404" s="141" t="s">
        <v>129</v>
      </c>
    </row>
    <row r="405" spans="2:65" s="13" customFormat="1" ht="11.25">
      <c r="B405" s="146"/>
      <c r="D405" s="140" t="s">
        <v>140</v>
      </c>
      <c r="E405" s="147" t="s">
        <v>1</v>
      </c>
      <c r="F405" s="148" t="s">
        <v>698</v>
      </c>
      <c r="H405" s="149">
        <v>2.8050000000000002</v>
      </c>
      <c r="I405" s="150"/>
      <c r="L405" s="146"/>
      <c r="M405" s="151"/>
      <c r="T405" s="152"/>
      <c r="AT405" s="147" t="s">
        <v>140</v>
      </c>
      <c r="AU405" s="147" t="s">
        <v>138</v>
      </c>
      <c r="AV405" s="13" t="s">
        <v>138</v>
      </c>
      <c r="AW405" s="13" t="s">
        <v>32</v>
      </c>
      <c r="AX405" s="13" t="s">
        <v>82</v>
      </c>
      <c r="AY405" s="147" t="s">
        <v>129</v>
      </c>
    </row>
    <row r="406" spans="2:65" s="1" customFormat="1" ht="33" customHeight="1">
      <c r="B406" s="31"/>
      <c r="C406" s="126" t="s">
        <v>699</v>
      </c>
      <c r="D406" s="126" t="s">
        <v>132</v>
      </c>
      <c r="E406" s="127" t="s">
        <v>700</v>
      </c>
      <c r="F406" s="128" t="s">
        <v>701</v>
      </c>
      <c r="G406" s="129" t="s">
        <v>135</v>
      </c>
      <c r="H406" s="130">
        <v>3.835</v>
      </c>
      <c r="I406" s="131"/>
      <c r="J406" s="132">
        <f>ROUND(I406*H406,2)</f>
        <v>0</v>
      </c>
      <c r="K406" s="128" t="s">
        <v>136</v>
      </c>
      <c r="L406" s="31"/>
      <c r="M406" s="133" t="s">
        <v>1</v>
      </c>
      <c r="N406" s="134" t="s">
        <v>43</v>
      </c>
      <c r="P406" s="135">
        <f>O406*H406</f>
        <v>0</v>
      </c>
      <c r="Q406" s="135">
        <v>1.2880000000000001E-2</v>
      </c>
      <c r="R406" s="135">
        <f>Q406*H406</f>
        <v>4.9394800000000003E-2</v>
      </c>
      <c r="S406" s="135">
        <v>0</v>
      </c>
      <c r="T406" s="136">
        <f>S406*H406</f>
        <v>0</v>
      </c>
      <c r="AR406" s="137" t="s">
        <v>224</v>
      </c>
      <c r="AT406" s="137" t="s">
        <v>132</v>
      </c>
      <c r="AU406" s="137" t="s">
        <v>138</v>
      </c>
      <c r="AY406" s="16" t="s">
        <v>129</v>
      </c>
      <c r="BE406" s="138">
        <f>IF(N406="základní",J406,0)</f>
        <v>0</v>
      </c>
      <c r="BF406" s="138">
        <f>IF(N406="snížená",J406,0)</f>
        <v>0</v>
      </c>
      <c r="BG406" s="138">
        <f>IF(N406="zákl. přenesená",J406,0)</f>
        <v>0</v>
      </c>
      <c r="BH406" s="138">
        <f>IF(N406="sníž. přenesená",J406,0)</f>
        <v>0</v>
      </c>
      <c r="BI406" s="138">
        <f>IF(N406="nulová",J406,0)</f>
        <v>0</v>
      </c>
      <c r="BJ406" s="16" t="s">
        <v>138</v>
      </c>
      <c r="BK406" s="138">
        <f>ROUND(I406*H406,2)</f>
        <v>0</v>
      </c>
      <c r="BL406" s="16" t="s">
        <v>224</v>
      </c>
      <c r="BM406" s="137" t="s">
        <v>702</v>
      </c>
    </row>
    <row r="407" spans="2:65" s="12" customFormat="1" ht="11.25">
      <c r="B407" s="139"/>
      <c r="D407" s="140" t="s">
        <v>140</v>
      </c>
      <c r="E407" s="141" t="s">
        <v>1</v>
      </c>
      <c r="F407" s="142" t="s">
        <v>703</v>
      </c>
      <c r="H407" s="141" t="s">
        <v>1</v>
      </c>
      <c r="I407" s="143"/>
      <c r="L407" s="139"/>
      <c r="M407" s="144"/>
      <c r="T407" s="145"/>
      <c r="AT407" s="141" t="s">
        <v>140</v>
      </c>
      <c r="AU407" s="141" t="s">
        <v>138</v>
      </c>
      <c r="AV407" s="12" t="s">
        <v>82</v>
      </c>
      <c r="AW407" s="12" t="s">
        <v>32</v>
      </c>
      <c r="AX407" s="12" t="s">
        <v>77</v>
      </c>
      <c r="AY407" s="141" t="s">
        <v>129</v>
      </c>
    </row>
    <row r="408" spans="2:65" s="13" customFormat="1" ht="11.25">
      <c r="B408" s="146"/>
      <c r="D408" s="140" t="s">
        <v>140</v>
      </c>
      <c r="E408" s="147" t="s">
        <v>1</v>
      </c>
      <c r="F408" s="148" t="s">
        <v>704</v>
      </c>
      <c r="H408" s="149">
        <v>3.835</v>
      </c>
      <c r="I408" s="150"/>
      <c r="L408" s="146"/>
      <c r="M408" s="151"/>
      <c r="T408" s="152"/>
      <c r="AT408" s="147" t="s">
        <v>140</v>
      </c>
      <c r="AU408" s="147" t="s">
        <v>138</v>
      </c>
      <c r="AV408" s="13" t="s">
        <v>138</v>
      </c>
      <c r="AW408" s="13" t="s">
        <v>32</v>
      </c>
      <c r="AX408" s="13" t="s">
        <v>82</v>
      </c>
      <c r="AY408" s="147" t="s">
        <v>129</v>
      </c>
    </row>
    <row r="409" spans="2:65" s="1" customFormat="1" ht="24.2" customHeight="1">
      <c r="B409" s="31"/>
      <c r="C409" s="126" t="s">
        <v>705</v>
      </c>
      <c r="D409" s="126" t="s">
        <v>132</v>
      </c>
      <c r="E409" s="127" t="s">
        <v>706</v>
      </c>
      <c r="F409" s="128" t="s">
        <v>707</v>
      </c>
      <c r="G409" s="129" t="s">
        <v>135</v>
      </c>
      <c r="H409" s="130">
        <v>117.24</v>
      </c>
      <c r="I409" s="131"/>
      <c r="J409" s="132">
        <f>ROUND(I409*H409,2)</f>
        <v>0</v>
      </c>
      <c r="K409" s="128" t="s">
        <v>136</v>
      </c>
      <c r="L409" s="31"/>
      <c r="M409" s="133" t="s">
        <v>1</v>
      </c>
      <c r="N409" s="134" t="s">
        <v>43</v>
      </c>
      <c r="P409" s="135">
        <f>O409*H409</f>
        <v>0</v>
      </c>
      <c r="Q409" s="135">
        <v>1.26E-2</v>
      </c>
      <c r="R409" s="135">
        <f>Q409*H409</f>
        <v>1.4772239999999999</v>
      </c>
      <c r="S409" s="135">
        <v>0</v>
      </c>
      <c r="T409" s="136">
        <f>S409*H409</f>
        <v>0</v>
      </c>
      <c r="AR409" s="137" t="s">
        <v>224</v>
      </c>
      <c r="AT409" s="137" t="s">
        <v>132</v>
      </c>
      <c r="AU409" s="137" t="s">
        <v>138</v>
      </c>
      <c r="AY409" s="16" t="s">
        <v>129</v>
      </c>
      <c r="BE409" s="138">
        <f>IF(N409="základní",J409,0)</f>
        <v>0</v>
      </c>
      <c r="BF409" s="138">
        <f>IF(N409="snížená",J409,0)</f>
        <v>0</v>
      </c>
      <c r="BG409" s="138">
        <f>IF(N409="zákl. přenesená",J409,0)</f>
        <v>0</v>
      </c>
      <c r="BH409" s="138">
        <f>IF(N409="sníž. přenesená",J409,0)</f>
        <v>0</v>
      </c>
      <c r="BI409" s="138">
        <f>IF(N409="nulová",J409,0)</f>
        <v>0</v>
      </c>
      <c r="BJ409" s="16" t="s">
        <v>138</v>
      </c>
      <c r="BK409" s="138">
        <f>ROUND(I409*H409,2)</f>
        <v>0</v>
      </c>
      <c r="BL409" s="16" t="s">
        <v>224</v>
      </c>
      <c r="BM409" s="137" t="s">
        <v>708</v>
      </c>
    </row>
    <row r="410" spans="2:65" s="12" customFormat="1" ht="11.25">
      <c r="B410" s="139"/>
      <c r="D410" s="140" t="s">
        <v>140</v>
      </c>
      <c r="E410" s="141" t="s">
        <v>1</v>
      </c>
      <c r="F410" s="142" t="s">
        <v>182</v>
      </c>
      <c r="H410" s="141" t="s">
        <v>1</v>
      </c>
      <c r="I410" s="143"/>
      <c r="L410" s="139"/>
      <c r="M410" s="144"/>
      <c r="T410" s="145"/>
      <c r="AT410" s="141" t="s">
        <v>140</v>
      </c>
      <c r="AU410" s="141" t="s">
        <v>138</v>
      </c>
      <c r="AV410" s="12" t="s">
        <v>82</v>
      </c>
      <c r="AW410" s="12" t="s">
        <v>32</v>
      </c>
      <c r="AX410" s="12" t="s">
        <v>77</v>
      </c>
      <c r="AY410" s="141" t="s">
        <v>129</v>
      </c>
    </row>
    <row r="411" spans="2:65" s="13" customFormat="1" ht="11.25">
      <c r="B411" s="146"/>
      <c r="D411" s="140" t="s">
        <v>140</v>
      </c>
      <c r="E411" s="147" t="s">
        <v>1</v>
      </c>
      <c r="F411" s="148" t="s">
        <v>709</v>
      </c>
      <c r="H411" s="149">
        <v>1.1399999999999999</v>
      </c>
      <c r="I411" s="150"/>
      <c r="L411" s="146"/>
      <c r="M411" s="151"/>
      <c r="T411" s="152"/>
      <c r="AT411" s="147" t="s">
        <v>140</v>
      </c>
      <c r="AU411" s="147" t="s">
        <v>138</v>
      </c>
      <c r="AV411" s="13" t="s">
        <v>138</v>
      </c>
      <c r="AW411" s="13" t="s">
        <v>32</v>
      </c>
      <c r="AX411" s="13" t="s">
        <v>77</v>
      </c>
      <c r="AY411" s="147" t="s">
        <v>129</v>
      </c>
    </row>
    <row r="412" spans="2:65" s="12" customFormat="1" ht="11.25">
      <c r="B412" s="139"/>
      <c r="D412" s="140" t="s">
        <v>140</v>
      </c>
      <c r="E412" s="141" t="s">
        <v>1</v>
      </c>
      <c r="F412" s="142" t="s">
        <v>209</v>
      </c>
      <c r="H412" s="141" t="s">
        <v>1</v>
      </c>
      <c r="I412" s="143"/>
      <c r="L412" s="139"/>
      <c r="M412" s="144"/>
      <c r="T412" s="145"/>
      <c r="AT412" s="141" t="s">
        <v>140</v>
      </c>
      <c r="AU412" s="141" t="s">
        <v>138</v>
      </c>
      <c r="AV412" s="12" t="s">
        <v>82</v>
      </c>
      <c r="AW412" s="12" t="s">
        <v>32</v>
      </c>
      <c r="AX412" s="12" t="s">
        <v>77</v>
      </c>
      <c r="AY412" s="141" t="s">
        <v>129</v>
      </c>
    </row>
    <row r="413" spans="2:65" s="13" customFormat="1" ht="11.25">
      <c r="B413" s="146"/>
      <c r="D413" s="140" t="s">
        <v>140</v>
      </c>
      <c r="E413" s="147" t="s">
        <v>1</v>
      </c>
      <c r="F413" s="148" t="s">
        <v>217</v>
      </c>
      <c r="H413" s="149">
        <v>69.69</v>
      </c>
      <c r="I413" s="150"/>
      <c r="L413" s="146"/>
      <c r="M413" s="151"/>
      <c r="T413" s="152"/>
      <c r="AT413" s="147" t="s">
        <v>140</v>
      </c>
      <c r="AU413" s="147" t="s">
        <v>138</v>
      </c>
      <c r="AV413" s="13" t="s">
        <v>138</v>
      </c>
      <c r="AW413" s="13" t="s">
        <v>32</v>
      </c>
      <c r="AX413" s="13" t="s">
        <v>77</v>
      </c>
      <c r="AY413" s="147" t="s">
        <v>129</v>
      </c>
    </row>
    <row r="414" spans="2:65" s="12" customFormat="1" ht="11.25">
      <c r="B414" s="139"/>
      <c r="D414" s="140" t="s">
        <v>140</v>
      </c>
      <c r="E414" s="141" t="s">
        <v>1</v>
      </c>
      <c r="F414" s="142" t="s">
        <v>211</v>
      </c>
      <c r="H414" s="141" t="s">
        <v>1</v>
      </c>
      <c r="I414" s="143"/>
      <c r="L414" s="139"/>
      <c r="M414" s="144"/>
      <c r="T414" s="145"/>
      <c r="AT414" s="141" t="s">
        <v>140</v>
      </c>
      <c r="AU414" s="141" t="s">
        <v>138</v>
      </c>
      <c r="AV414" s="12" t="s">
        <v>82</v>
      </c>
      <c r="AW414" s="12" t="s">
        <v>32</v>
      </c>
      <c r="AX414" s="12" t="s">
        <v>77</v>
      </c>
      <c r="AY414" s="141" t="s">
        <v>129</v>
      </c>
    </row>
    <row r="415" spans="2:65" s="13" customFormat="1" ht="11.25">
      <c r="B415" s="146"/>
      <c r="D415" s="140" t="s">
        <v>140</v>
      </c>
      <c r="E415" s="147" t="s">
        <v>1</v>
      </c>
      <c r="F415" s="148" t="s">
        <v>218</v>
      </c>
      <c r="H415" s="149">
        <v>46.41</v>
      </c>
      <c r="I415" s="150"/>
      <c r="L415" s="146"/>
      <c r="M415" s="151"/>
      <c r="T415" s="152"/>
      <c r="AT415" s="147" t="s">
        <v>140</v>
      </c>
      <c r="AU415" s="147" t="s">
        <v>138</v>
      </c>
      <c r="AV415" s="13" t="s">
        <v>138</v>
      </c>
      <c r="AW415" s="13" t="s">
        <v>32</v>
      </c>
      <c r="AX415" s="13" t="s">
        <v>77</v>
      </c>
      <c r="AY415" s="147" t="s">
        <v>129</v>
      </c>
    </row>
    <row r="416" spans="2:65" s="14" customFormat="1" ht="11.25">
      <c r="B416" s="153"/>
      <c r="D416" s="140" t="s">
        <v>140</v>
      </c>
      <c r="E416" s="154" t="s">
        <v>1</v>
      </c>
      <c r="F416" s="155" t="s">
        <v>145</v>
      </c>
      <c r="H416" s="156">
        <v>117.24</v>
      </c>
      <c r="I416" s="157"/>
      <c r="L416" s="153"/>
      <c r="M416" s="158"/>
      <c r="T416" s="159"/>
      <c r="AT416" s="154" t="s">
        <v>140</v>
      </c>
      <c r="AU416" s="154" t="s">
        <v>138</v>
      </c>
      <c r="AV416" s="14" t="s">
        <v>137</v>
      </c>
      <c r="AW416" s="14" t="s">
        <v>32</v>
      </c>
      <c r="AX416" s="14" t="s">
        <v>82</v>
      </c>
      <c r="AY416" s="154" t="s">
        <v>129</v>
      </c>
    </row>
    <row r="417" spans="2:65" s="1" customFormat="1" ht="16.5" customHeight="1">
      <c r="B417" s="31"/>
      <c r="C417" s="126" t="s">
        <v>710</v>
      </c>
      <c r="D417" s="126" t="s">
        <v>132</v>
      </c>
      <c r="E417" s="127" t="s">
        <v>711</v>
      </c>
      <c r="F417" s="128" t="s">
        <v>712</v>
      </c>
      <c r="G417" s="129" t="s">
        <v>153</v>
      </c>
      <c r="H417" s="130">
        <v>26.8</v>
      </c>
      <c r="I417" s="131"/>
      <c r="J417" s="132">
        <f>ROUND(I417*H417,2)</f>
        <v>0</v>
      </c>
      <c r="K417" s="128" t="s">
        <v>136</v>
      </c>
      <c r="L417" s="31"/>
      <c r="M417" s="133" t="s">
        <v>1</v>
      </c>
      <c r="N417" s="134" t="s">
        <v>43</v>
      </c>
      <c r="P417" s="135">
        <f>O417*H417</f>
        <v>0</v>
      </c>
      <c r="Q417" s="135">
        <v>4.3800000000000002E-3</v>
      </c>
      <c r="R417" s="135">
        <f>Q417*H417</f>
        <v>0.117384</v>
      </c>
      <c r="S417" s="135">
        <v>0</v>
      </c>
      <c r="T417" s="136">
        <f>S417*H417</f>
        <v>0</v>
      </c>
      <c r="AR417" s="137" t="s">
        <v>224</v>
      </c>
      <c r="AT417" s="137" t="s">
        <v>132</v>
      </c>
      <c r="AU417" s="137" t="s">
        <v>138</v>
      </c>
      <c r="AY417" s="16" t="s">
        <v>129</v>
      </c>
      <c r="BE417" s="138">
        <f>IF(N417="základní",J417,0)</f>
        <v>0</v>
      </c>
      <c r="BF417" s="138">
        <f>IF(N417="snížená",J417,0)</f>
        <v>0</v>
      </c>
      <c r="BG417" s="138">
        <f>IF(N417="zákl. přenesená",J417,0)</f>
        <v>0</v>
      </c>
      <c r="BH417" s="138">
        <f>IF(N417="sníž. přenesená",J417,0)</f>
        <v>0</v>
      </c>
      <c r="BI417" s="138">
        <f>IF(N417="nulová",J417,0)</f>
        <v>0</v>
      </c>
      <c r="BJ417" s="16" t="s">
        <v>138</v>
      </c>
      <c r="BK417" s="138">
        <f>ROUND(I417*H417,2)</f>
        <v>0</v>
      </c>
      <c r="BL417" s="16" t="s">
        <v>224</v>
      </c>
      <c r="BM417" s="137" t="s">
        <v>713</v>
      </c>
    </row>
    <row r="418" spans="2:65" s="12" customFormat="1" ht="11.25">
      <c r="B418" s="139"/>
      <c r="D418" s="140" t="s">
        <v>140</v>
      </c>
      <c r="E418" s="141" t="s">
        <v>1</v>
      </c>
      <c r="F418" s="142" t="s">
        <v>149</v>
      </c>
      <c r="H418" s="141" t="s">
        <v>1</v>
      </c>
      <c r="I418" s="143"/>
      <c r="L418" s="139"/>
      <c r="M418" s="144"/>
      <c r="T418" s="145"/>
      <c r="AT418" s="141" t="s">
        <v>140</v>
      </c>
      <c r="AU418" s="141" t="s">
        <v>138</v>
      </c>
      <c r="AV418" s="12" t="s">
        <v>82</v>
      </c>
      <c r="AW418" s="12" t="s">
        <v>32</v>
      </c>
      <c r="AX418" s="12" t="s">
        <v>77</v>
      </c>
      <c r="AY418" s="141" t="s">
        <v>129</v>
      </c>
    </row>
    <row r="419" spans="2:65" s="13" customFormat="1" ht="11.25">
      <c r="B419" s="146"/>
      <c r="D419" s="140" t="s">
        <v>140</v>
      </c>
      <c r="E419" s="147" t="s">
        <v>1</v>
      </c>
      <c r="F419" s="148" t="s">
        <v>714</v>
      </c>
      <c r="H419" s="149">
        <v>21.2</v>
      </c>
      <c r="I419" s="150"/>
      <c r="L419" s="146"/>
      <c r="M419" s="151"/>
      <c r="T419" s="152"/>
      <c r="AT419" s="147" t="s">
        <v>140</v>
      </c>
      <c r="AU419" s="147" t="s">
        <v>138</v>
      </c>
      <c r="AV419" s="13" t="s">
        <v>138</v>
      </c>
      <c r="AW419" s="13" t="s">
        <v>32</v>
      </c>
      <c r="AX419" s="13" t="s">
        <v>77</v>
      </c>
      <c r="AY419" s="147" t="s">
        <v>129</v>
      </c>
    </row>
    <row r="420" spans="2:65" s="12" customFormat="1" ht="11.25">
      <c r="B420" s="139"/>
      <c r="D420" s="140" t="s">
        <v>140</v>
      </c>
      <c r="E420" s="141" t="s">
        <v>1</v>
      </c>
      <c r="F420" s="142" t="s">
        <v>715</v>
      </c>
      <c r="H420" s="141" t="s">
        <v>1</v>
      </c>
      <c r="I420" s="143"/>
      <c r="L420" s="139"/>
      <c r="M420" s="144"/>
      <c r="T420" s="145"/>
      <c r="AT420" s="141" t="s">
        <v>140</v>
      </c>
      <c r="AU420" s="141" t="s">
        <v>138</v>
      </c>
      <c r="AV420" s="12" t="s">
        <v>82</v>
      </c>
      <c r="AW420" s="12" t="s">
        <v>32</v>
      </c>
      <c r="AX420" s="12" t="s">
        <v>77</v>
      </c>
      <c r="AY420" s="141" t="s">
        <v>129</v>
      </c>
    </row>
    <row r="421" spans="2:65" s="13" customFormat="1" ht="11.25">
      <c r="B421" s="146"/>
      <c r="D421" s="140" t="s">
        <v>140</v>
      </c>
      <c r="E421" s="147" t="s">
        <v>1</v>
      </c>
      <c r="F421" s="148" t="s">
        <v>716</v>
      </c>
      <c r="H421" s="149">
        <v>5.6</v>
      </c>
      <c r="I421" s="150"/>
      <c r="L421" s="146"/>
      <c r="M421" s="151"/>
      <c r="T421" s="152"/>
      <c r="AT421" s="147" t="s">
        <v>140</v>
      </c>
      <c r="AU421" s="147" t="s">
        <v>138</v>
      </c>
      <c r="AV421" s="13" t="s">
        <v>138</v>
      </c>
      <c r="AW421" s="13" t="s">
        <v>32</v>
      </c>
      <c r="AX421" s="13" t="s">
        <v>77</v>
      </c>
      <c r="AY421" s="147" t="s">
        <v>129</v>
      </c>
    </row>
    <row r="422" spans="2:65" s="14" customFormat="1" ht="11.25">
      <c r="B422" s="153"/>
      <c r="D422" s="140" t="s">
        <v>140</v>
      </c>
      <c r="E422" s="154" t="s">
        <v>1</v>
      </c>
      <c r="F422" s="155" t="s">
        <v>145</v>
      </c>
      <c r="H422" s="156">
        <v>26.799999999999997</v>
      </c>
      <c r="I422" s="157"/>
      <c r="L422" s="153"/>
      <c r="M422" s="158"/>
      <c r="T422" s="159"/>
      <c r="AT422" s="154" t="s">
        <v>140</v>
      </c>
      <c r="AU422" s="154" t="s">
        <v>138</v>
      </c>
      <c r="AV422" s="14" t="s">
        <v>137</v>
      </c>
      <c r="AW422" s="14" t="s">
        <v>32</v>
      </c>
      <c r="AX422" s="14" t="s">
        <v>82</v>
      </c>
      <c r="AY422" s="154" t="s">
        <v>129</v>
      </c>
    </row>
    <row r="423" spans="2:65" s="1" customFormat="1" ht="16.5" customHeight="1">
      <c r="B423" s="31"/>
      <c r="C423" s="126" t="s">
        <v>717</v>
      </c>
      <c r="D423" s="126" t="s">
        <v>132</v>
      </c>
      <c r="E423" s="127" t="s">
        <v>718</v>
      </c>
      <c r="F423" s="128" t="s">
        <v>719</v>
      </c>
      <c r="G423" s="129" t="s">
        <v>135</v>
      </c>
      <c r="H423" s="130">
        <v>117.24</v>
      </c>
      <c r="I423" s="131"/>
      <c r="J423" s="132">
        <f>ROUND(I423*H423,2)</f>
        <v>0</v>
      </c>
      <c r="K423" s="128" t="s">
        <v>136</v>
      </c>
      <c r="L423" s="31"/>
      <c r="M423" s="133" t="s">
        <v>1</v>
      </c>
      <c r="N423" s="134" t="s">
        <v>43</v>
      </c>
      <c r="P423" s="135">
        <f>O423*H423</f>
        <v>0</v>
      </c>
      <c r="Q423" s="135">
        <v>0</v>
      </c>
      <c r="R423" s="135">
        <f>Q423*H423</f>
        <v>0</v>
      </c>
      <c r="S423" s="135">
        <v>0</v>
      </c>
      <c r="T423" s="136">
        <f>S423*H423</f>
        <v>0</v>
      </c>
      <c r="AR423" s="137" t="s">
        <v>224</v>
      </c>
      <c r="AT423" s="137" t="s">
        <v>132</v>
      </c>
      <c r="AU423" s="137" t="s">
        <v>138</v>
      </c>
      <c r="AY423" s="16" t="s">
        <v>129</v>
      </c>
      <c r="BE423" s="138">
        <f>IF(N423="základní",J423,0)</f>
        <v>0</v>
      </c>
      <c r="BF423" s="138">
        <f>IF(N423="snížená",J423,0)</f>
        <v>0</v>
      </c>
      <c r="BG423" s="138">
        <f>IF(N423="zákl. přenesená",J423,0)</f>
        <v>0</v>
      </c>
      <c r="BH423" s="138">
        <f>IF(N423="sníž. přenesená",J423,0)</f>
        <v>0</v>
      </c>
      <c r="BI423" s="138">
        <f>IF(N423="nulová",J423,0)</f>
        <v>0</v>
      </c>
      <c r="BJ423" s="16" t="s">
        <v>138</v>
      </c>
      <c r="BK423" s="138">
        <f>ROUND(I423*H423,2)</f>
        <v>0</v>
      </c>
      <c r="BL423" s="16" t="s">
        <v>224</v>
      </c>
      <c r="BM423" s="137" t="s">
        <v>720</v>
      </c>
    </row>
    <row r="424" spans="2:65" s="12" customFormat="1" ht="11.25">
      <c r="B424" s="139"/>
      <c r="D424" s="140" t="s">
        <v>140</v>
      </c>
      <c r="E424" s="141" t="s">
        <v>1</v>
      </c>
      <c r="F424" s="142" t="s">
        <v>182</v>
      </c>
      <c r="H424" s="141" t="s">
        <v>1</v>
      </c>
      <c r="I424" s="143"/>
      <c r="L424" s="139"/>
      <c r="M424" s="144"/>
      <c r="T424" s="145"/>
      <c r="AT424" s="141" t="s">
        <v>140</v>
      </c>
      <c r="AU424" s="141" t="s">
        <v>138</v>
      </c>
      <c r="AV424" s="12" t="s">
        <v>82</v>
      </c>
      <c r="AW424" s="12" t="s">
        <v>32</v>
      </c>
      <c r="AX424" s="12" t="s">
        <v>77</v>
      </c>
      <c r="AY424" s="141" t="s">
        <v>129</v>
      </c>
    </row>
    <row r="425" spans="2:65" s="13" customFormat="1" ht="11.25">
      <c r="B425" s="146"/>
      <c r="D425" s="140" t="s">
        <v>140</v>
      </c>
      <c r="E425" s="147" t="s">
        <v>1</v>
      </c>
      <c r="F425" s="148" t="s">
        <v>709</v>
      </c>
      <c r="H425" s="149">
        <v>1.1399999999999999</v>
      </c>
      <c r="I425" s="150"/>
      <c r="L425" s="146"/>
      <c r="M425" s="151"/>
      <c r="T425" s="152"/>
      <c r="AT425" s="147" t="s">
        <v>140</v>
      </c>
      <c r="AU425" s="147" t="s">
        <v>138</v>
      </c>
      <c r="AV425" s="13" t="s">
        <v>138</v>
      </c>
      <c r="AW425" s="13" t="s">
        <v>32</v>
      </c>
      <c r="AX425" s="13" t="s">
        <v>77</v>
      </c>
      <c r="AY425" s="147" t="s">
        <v>129</v>
      </c>
    </row>
    <row r="426" spans="2:65" s="12" customFormat="1" ht="11.25">
      <c r="B426" s="139"/>
      <c r="D426" s="140" t="s">
        <v>140</v>
      </c>
      <c r="E426" s="141" t="s">
        <v>1</v>
      </c>
      <c r="F426" s="142" t="s">
        <v>209</v>
      </c>
      <c r="H426" s="141" t="s">
        <v>1</v>
      </c>
      <c r="I426" s="143"/>
      <c r="L426" s="139"/>
      <c r="M426" s="144"/>
      <c r="T426" s="145"/>
      <c r="AT426" s="141" t="s">
        <v>140</v>
      </c>
      <c r="AU426" s="141" t="s">
        <v>138</v>
      </c>
      <c r="AV426" s="12" t="s">
        <v>82</v>
      </c>
      <c r="AW426" s="12" t="s">
        <v>32</v>
      </c>
      <c r="AX426" s="12" t="s">
        <v>77</v>
      </c>
      <c r="AY426" s="141" t="s">
        <v>129</v>
      </c>
    </row>
    <row r="427" spans="2:65" s="13" customFormat="1" ht="11.25">
      <c r="B427" s="146"/>
      <c r="D427" s="140" t="s">
        <v>140</v>
      </c>
      <c r="E427" s="147" t="s">
        <v>1</v>
      </c>
      <c r="F427" s="148" t="s">
        <v>217</v>
      </c>
      <c r="H427" s="149">
        <v>69.69</v>
      </c>
      <c r="I427" s="150"/>
      <c r="L427" s="146"/>
      <c r="M427" s="151"/>
      <c r="T427" s="152"/>
      <c r="AT427" s="147" t="s">
        <v>140</v>
      </c>
      <c r="AU427" s="147" t="s">
        <v>138</v>
      </c>
      <c r="AV427" s="13" t="s">
        <v>138</v>
      </c>
      <c r="AW427" s="13" t="s">
        <v>32</v>
      </c>
      <c r="AX427" s="13" t="s">
        <v>77</v>
      </c>
      <c r="AY427" s="147" t="s">
        <v>129</v>
      </c>
    </row>
    <row r="428" spans="2:65" s="12" customFormat="1" ht="11.25">
      <c r="B428" s="139"/>
      <c r="D428" s="140" t="s">
        <v>140</v>
      </c>
      <c r="E428" s="141" t="s">
        <v>1</v>
      </c>
      <c r="F428" s="142" t="s">
        <v>211</v>
      </c>
      <c r="H428" s="141" t="s">
        <v>1</v>
      </c>
      <c r="I428" s="143"/>
      <c r="L428" s="139"/>
      <c r="M428" s="144"/>
      <c r="T428" s="145"/>
      <c r="AT428" s="141" t="s">
        <v>140</v>
      </c>
      <c r="AU428" s="141" t="s">
        <v>138</v>
      </c>
      <c r="AV428" s="12" t="s">
        <v>82</v>
      </c>
      <c r="AW428" s="12" t="s">
        <v>32</v>
      </c>
      <c r="AX428" s="12" t="s">
        <v>77</v>
      </c>
      <c r="AY428" s="141" t="s">
        <v>129</v>
      </c>
    </row>
    <row r="429" spans="2:65" s="13" customFormat="1" ht="11.25">
      <c r="B429" s="146"/>
      <c r="D429" s="140" t="s">
        <v>140</v>
      </c>
      <c r="E429" s="147" t="s">
        <v>1</v>
      </c>
      <c r="F429" s="148" t="s">
        <v>218</v>
      </c>
      <c r="H429" s="149">
        <v>46.41</v>
      </c>
      <c r="I429" s="150"/>
      <c r="L429" s="146"/>
      <c r="M429" s="151"/>
      <c r="T429" s="152"/>
      <c r="AT429" s="147" t="s">
        <v>140</v>
      </c>
      <c r="AU429" s="147" t="s">
        <v>138</v>
      </c>
      <c r="AV429" s="13" t="s">
        <v>138</v>
      </c>
      <c r="AW429" s="13" t="s">
        <v>32</v>
      </c>
      <c r="AX429" s="13" t="s">
        <v>77</v>
      </c>
      <c r="AY429" s="147" t="s">
        <v>129</v>
      </c>
    </row>
    <row r="430" spans="2:65" s="14" customFormat="1" ht="11.25">
      <c r="B430" s="153"/>
      <c r="D430" s="140" t="s">
        <v>140</v>
      </c>
      <c r="E430" s="154" t="s">
        <v>1</v>
      </c>
      <c r="F430" s="155" t="s">
        <v>145</v>
      </c>
      <c r="H430" s="156">
        <v>117.24</v>
      </c>
      <c r="I430" s="157"/>
      <c r="L430" s="153"/>
      <c r="M430" s="158"/>
      <c r="T430" s="159"/>
      <c r="AT430" s="154" t="s">
        <v>140</v>
      </c>
      <c r="AU430" s="154" t="s">
        <v>138</v>
      </c>
      <c r="AV430" s="14" t="s">
        <v>137</v>
      </c>
      <c r="AW430" s="14" t="s">
        <v>32</v>
      </c>
      <c r="AX430" s="14" t="s">
        <v>82</v>
      </c>
      <c r="AY430" s="154" t="s">
        <v>129</v>
      </c>
    </row>
    <row r="431" spans="2:65" s="1" customFormat="1" ht="24.2" customHeight="1">
      <c r="B431" s="31"/>
      <c r="C431" s="160" t="s">
        <v>721</v>
      </c>
      <c r="D431" s="160" t="s">
        <v>225</v>
      </c>
      <c r="E431" s="161" t="s">
        <v>722</v>
      </c>
      <c r="F431" s="162" t="s">
        <v>723</v>
      </c>
      <c r="G431" s="163" t="s">
        <v>135</v>
      </c>
      <c r="H431" s="164">
        <v>131.71899999999999</v>
      </c>
      <c r="I431" s="165"/>
      <c r="J431" s="166">
        <f>ROUND(I431*H431,2)</f>
        <v>0</v>
      </c>
      <c r="K431" s="162" t="s">
        <v>136</v>
      </c>
      <c r="L431" s="167"/>
      <c r="M431" s="168" t="s">
        <v>1</v>
      </c>
      <c r="N431" s="169" t="s">
        <v>43</v>
      </c>
      <c r="P431" s="135">
        <f>O431*H431</f>
        <v>0</v>
      </c>
      <c r="Q431" s="135">
        <v>1.3999999999999999E-4</v>
      </c>
      <c r="R431" s="135">
        <f>Q431*H431</f>
        <v>1.8440659999999998E-2</v>
      </c>
      <c r="S431" s="135">
        <v>0</v>
      </c>
      <c r="T431" s="136">
        <f>S431*H431</f>
        <v>0</v>
      </c>
      <c r="AR431" s="137" t="s">
        <v>302</v>
      </c>
      <c r="AT431" s="137" t="s">
        <v>225</v>
      </c>
      <c r="AU431" s="137" t="s">
        <v>138</v>
      </c>
      <c r="AY431" s="16" t="s">
        <v>129</v>
      </c>
      <c r="BE431" s="138">
        <f>IF(N431="základní",J431,0)</f>
        <v>0</v>
      </c>
      <c r="BF431" s="138">
        <f>IF(N431="snížená",J431,0)</f>
        <v>0</v>
      </c>
      <c r="BG431" s="138">
        <f>IF(N431="zákl. přenesená",J431,0)</f>
        <v>0</v>
      </c>
      <c r="BH431" s="138">
        <f>IF(N431="sníž. přenesená",J431,0)</f>
        <v>0</v>
      </c>
      <c r="BI431" s="138">
        <f>IF(N431="nulová",J431,0)</f>
        <v>0</v>
      </c>
      <c r="BJ431" s="16" t="s">
        <v>138</v>
      </c>
      <c r="BK431" s="138">
        <f>ROUND(I431*H431,2)</f>
        <v>0</v>
      </c>
      <c r="BL431" s="16" t="s">
        <v>224</v>
      </c>
      <c r="BM431" s="137" t="s">
        <v>724</v>
      </c>
    </row>
    <row r="432" spans="2:65" s="13" customFormat="1" ht="11.25">
      <c r="B432" s="146"/>
      <c r="D432" s="140" t="s">
        <v>140</v>
      </c>
      <c r="F432" s="148" t="s">
        <v>725</v>
      </c>
      <c r="H432" s="149">
        <v>131.71899999999999</v>
      </c>
      <c r="I432" s="150"/>
      <c r="L432" s="146"/>
      <c r="M432" s="151"/>
      <c r="T432" s="152"/>
      <c r="AT432" s="147" t="s">
        <v>140</v>
      </c>
      <c r="AU432" s="147" t="s">
        <v>138</v>
      </c>
      <c r="AV432" s="13" t="s">
        <v>138</v>
      </c>
      <c r="AW432" s="13" t="s">
        <v>4</v>
      </c>
      <c r="AX432" s="13" t="s">
        <v>82</v>
      </c>
      <c r="AY432" s="147" t="s">
        <v>129</v>
      </c>
    </row>
    <row r="433" spans="2:65" s="1" customFormat="1" ht="24.2" customHeight="1">
      <c r="B433" s="31"/>
      <c r="C433" s="126" t="s">
        <v>726</v>
      </c>
      <c r="D433" s="126" t="s">
        <v>132</v>
      </c>
      <c r="E433" s="127" t="s">
        <v>727</v>
      </c>
      <c r="F433" s="128" t="s">
        <v>728</v>
      </c>
      <c r="G433" s="129" t="s">
        <v>135</v>
      </c>
      <c r="H433" s="130">
        <v>93.28</v>
      </c>
      <c r="I433" s="131"/>
      <c r="J433" s="132">
        <f>ROUND(I433*H433,2)</f>
        <v>0</v>
      </c>
      <c r="K433" s="128" t="s">
        <v>136</v>
      </c>
      <c r="L433" s="31"/>
      <c r="M433" s="133" t="s">
        <v>1</v>
      </c>
      <c r="N433" s="134" t="s">
        <v>43</v>
      </c>
      <c r="P433" s="135">
        <f>O433*H433</f>
        <v>0</v>
      </c>
      <c r="Q433" s="135">
        <v>0</v>
      </c>
      <c r="R433" s="135">
        <f>Q433*H433</f>
        <v>0</v>
      </c>
      <c r="S433" s="135">
        <v>1.721E-2</v>
      </c>
      <c r="T433" s="136">
        <f>S433*H433</f>
        <v>1.6053488</v>
      </c>
      <c r="AR433" s="137" t="s">
        <v>224</v>
      </c>
      <c r="AT433" s="137" t="s">
        <v>132</v>
      </c>
      <c r="AU433" s="137" t="s">
        <v>138</v>
      </c>
      <c r="AY433" s="16" t="s">
        <v>129</v>
      </c>
      <c r="BE433" s="138">
        <f>IF(N433="základní",J433,0)</f>
        <v>0</v>
      </c>
      <c r="BF433" s="138">
        <f>IF(N433="snížená",J433,0)</f>
        <v>0</v>
      </c>
      <c r="BG433" s="138">
        <f>IF(N433="zákl. přenesená",J433,0)</f>
        <v>0</v>
      </c>
      <c r="BH433" s="138">
        <f>IF(N433="sníž. přenesená",J433,0)</f>
        <v>0</v>
      </c>
      <c r="BI433" s="138">
        <f>IF(N433="nulová",J433,0)</f>
        <v>0</v>
      </c>
      <c r="BJ433" s="16" t="s">
        <v>138</v>
      </c>
      <c r="BK433" s="138">
        <f>ROUND(I433*H433,2)</f>
        <v>0</v>
      </c>
      <c r="BL433" s="16" t="s">
        <v>224</v>
      </c>
      <c r="BM433" s="137" t="s">
        <v>729</v>
      </c>
    </row>
    <row r="434" spans="2:65" s="12" customFormat="1" ht="11.25">
      <c r="B434" s="139"/>
      <c r="D434" s="140" t="s">
        <v>140</v>
      </c>
      <c r="E434" s="141" t="s">
        <v>1</v>
      </c>
      <c r="F434" s="142" t="s">
        <v>209</v>
      </c>
      <c r="H434" s="141" t="s">
        <v>1</v>
      </c>
      <c r="I434" s="143"/>
      <c r="L434" s="139"/>
      <c r="M434" s="144"/>
      <c r="T434" s="145"/>
      <c r="AT434" s="141" t="s">
        <v>140</v>
      </c>
      <c r="AU434" s="141" t="s">
        <v>138</v>
      </c>
      <c r="AV434" s="12" t="s">
        <v>82</v>
      </c>
      <c r="AW434" s="12" t="s">
        <v>32</v>
      </c>
      <c r="AX434" s="12" t="s">
        <v>77</v>
      </c>
      <c r="AY434" s="141" t="s">
        <v>129</v>
      </c>
    </row>
    <row r="435" spans="2:65" s="13" customFormat="1" ht="11.25">
      <c r="B435" s="146"/>
      <c r="D435" s="140" t="s">
        <v>140</v>
      </c>
      <c r="E435" s="147" t="s">
        <v>1</v>
      </c>
      <c r="F435" s="148" t="s">
        <v>730</v>
      </c>
      <c r="H435" s="149">
        <v>69.540000000000006</v>
      </c>
      <c r="I435" s="150"/>
      <c r="L435" s="146"/>
      <c r="M435" s="151"/>
      <c r="T435" s="152"/>
      <c r="AT435" s="147" t="s">
        <v>140</v>
      </c>
      <c r="AU435" s="147" t="s">
        <v>138</v>
      </c>
      <c r="AV435" s="13" t="s">
        <v>138</v>
      </c>
      <c r="AW435" s="13" t="s">
        <v>32</v>
      </c>
      <c r="AX435" s="13" t="s">
        <v>77</v>
      </c>
      <c r="AY435" s="147" t="s">
        <v>129</v>
      </c>
    </row>
    <row r="436" spans="2:65" s="12" customFormat="1" ht="11.25">
      <c r="B436" s="139"/>
      <c r="D436" s="140" t="s">
        <v>140</v>
      </c>
      <c r="E436" s="141" t="s">
        <v>1</v>
      </c>
      <c r="F436" s="142" t="s">
        <v>697</v>
      </c>
      <c r="H436" s="141" t="s">
        <v>1</v>
      </c>
      <c r="I436" s="143"/>
      <c r="L436" s="139"/>
      <c r="M436" s="144"/>
      <c r="T436" s="145"/>
      <c r="AT436" s="141" t="s">
        <v>140</v>
      </c>
      <c r="AU436" s="141" t="s">
        <v>138</v>
      </c>
      <c r="AV436" s="12" t="s">
        <v>82</v>
      </c>
      <c r="AW436" s="12" t="s">
        <v>32</v>
      </c>
      <c r="AX436" s="12" t="s">
        <v>77</v>
      </c>
      <c r="AY436" s="141" t="s">
        <v>129</v>
      </c>
    </row>
    <row r="437" spans="2:65" s="13" customFormat="1" ht="11.25">
      <c r="B437" s="146"/>
      <c r="D437" s="140" t="s">
        <v>140</v>
      </c>
      <c r="E437" s="147" t="s">
        <v>1</v>
      </c>
      <c r="F437" s="148" t="s">
        <v>731</v>
      </c>
      <c r="H437" s="149">
        <v>23.74</v>
      </c>
      <c r="I437" s="150"/>
      <c r="L437" s="146"/>
      <c r="M437" s="151"/>
      <c r="T437" s="152"/>
      <c r="AT437" s="147" t="s">
        <v>140</v>
      </c>
      <c r="AU437" s="147" t="s">
        <v>138</v>
      </c>
      <c r="AV437" s="13" t="s">
        <v>138</v>
      </c>
      <c r="AW437" s="13" t="s">
        <v>32</v>
      </c>
      <c r="AX437" s="13" t="s">
        <v>77</v>
      </c>
      <c r="AY437" s="147" t="s">
        <v>129</v>
      </c>
    </row>
    <row r="438" spans="2:65" s="14" customFormat="1" ht="11.25">
      <c r="B438" s="153"/>
      <c r="D438" s="140" t="s">
        <v>140</v>
      </c>
      <c r="E438" s="154" t="s">
        <v>1</v>
      </c>
      <c r="F438" s="155" t="s">
        <v>145</v>
      </c>
      <c r="H438" s="156">
        <v>93.28</v>
      </c>
      <c r="I438" s="157"/>
      <c r="L438" s="153"/>
      <c r="M438" s="158"/>
      <c r="T438" s="159"/>
      <c r="AT438" s="154" t="s">
        <v>140</v>
      </c>
      <c r="AU438" s="154" t="s">
        <v>138</v>
      </c>
      <c r="AV438" s="14" t="s">
        <v>137</v>
      </c>
      <c r="AW438" s="14" t="s">
        <v>32</v>
      </c>
      <c r="AX438" s="14" t="s">
        <v>82</v>
      </c>
      <c r="AY438" s="154" t="s">
        <v>129</v>
      </c>
    </row>
    <row r="439" spans="2:65" s="1" customFormat="1" ht="24.2" customHeight="1">
      <c r="B439" s="31"/>
      <c r="C439" s="126" t="s">
        <v>732</v>
      </c>
      <c r="D439" s="126" t="s">
        <v>132</v>
      </c>
      <c r="E439" s="127" t="s">
        <v>733</v>
      </c>
      <c r="F439" s="128" t="s">
        <v>734</v>
      </c>
      <c r="G439" s="129" t="s">
        <v>187</v>
      </c>
      <c r="H439" s="130">
        <v>5</v>
      </c>
      <c r="I439" s="131"/>
      <c r="J439" s="132">
        <f>ROUND(I439*H439,2)</f>
        <v>0</v>
      </c>
      <c r="K439" s="128" t="s">
        <v>136</v>
      </c>
      <c r="L439" s="31"/>
      <c r="M439" s="133" t="s">
        <v>1</v>
      </c>
      <c r="N439" s="134" t="s">
        <v>43</v>
      </c>
      <c r="P439" s="135">
        <f>O439*H439</f>
        <v>0</v>
      </c>
      <c r="Q439" s="135">
        <v>3.0000000000000001E-5</v>
      </c>
      <c r="R439" s="135">
        <f>Q439*H439</f>
        <v>1.5000000000000001E-4</v>
      </c>
      <c r="S439" s="135">
        <v>0</v>
      </c>
      <c r="T439" s="136">
        <f>S439*H439</f>
        <v>0</v>
      </c>
      <c r="AR439" s="137" t="s">
        <v>224</v>
      </c>
      <c r="AT439" s="137" t="s">
        <v>132</v>
      </c>
      <c r="AU439" s="137" t="s">
        <v>138</v>
      </c>
      <c r="AY439" s="16" t="s">
        <v>129</v>
      </c>
      <c r="BE439" s="138">
        <f>IF(N439="základní",J439,0)</f>
        <v>0</v>
      </c>
      <c r="BF439" s="138">
        <f>IF(N439="snížená",J439,0)</f>
        <v>0</v>
      </c>
      <c r="BG439" s="138">
        <f>IF(N439="zákl. přenesená",J439,0)</f>
        <v>0</v>
      </c>
      <c r="BH439" s="138">
        <f>IF(N439="sníž. přenesená",J439,0)</f>
        <v>0</v>
      </c>
      <c r="BI439" s="138">
        <f>IF(N439="nulová",J439,0)</f>
        <v>0</v>
      </c>
      <c r="BJ439" s="16" t="s">
        <v>138</v>
      </c>
      <c r="BK439" s="138">
        <f>ROUND(I439*H439,2)</f>
        <v>0</v>
      </c>
      <c r="BL439" s="16" t="s">
        <v>224</v>
      </c>
      <c r="BM439" s="137" t="s">
        <v>735</v>
      </c>
    </row>
    <row r="440" spans="2:65" s="1" customFormat="1" ht="24.2" customHeight="1">
      <c r="B440" s="31"/>
      <c r="C440" s="160" t="s">
        <v>736</v>
      </c>
      <c r="D440" s="160" t="s">
        <v>225</v>
      </c>
      <c r="E440" s="161" t="s">
        <v>737</v>
      </c>
      <c r="F440" s="162" t="s">
        <v>738</v>
      </c>
      <c r="G440" s="163" t="s">
        <v>187</v>
      </c>
      <c r="H440" s="164">
        <v>5</v>
      </c>
      <c r="I440" s="165"/>
      <c r="J440" s="166">
        <f>ROUND(I440*H440,2)</f>
        <v>0</v>
      </c>
      <c r="K440" s="162" t="s">
        <v>136</v>
      </c>
      <c r="L440" s="167"/>
      <c r="M440" s="168" t="s">
        <v>1</v>
      </c>
      <c r="N440" s="169" t="s">
        <v>43</v>
      </c>
      <c r="P440" s="135">
        <f>O440*H440</f>
        <v>0</v>
      </c>
      <c r="Q440" s="135">
        <v>8.9999999999999998E-4</v>
      </c>
      <c r="R440" s="135">
        <f>Q440*H440</f>
        <v>4.4999999999999997E-3</v>
      </c>
      <c r="S440" s="135">
        <v>0</v>
      </c>
      <c r="T440" s="136">
        <f>S440*H440</f>
        <v>0</v>
      </c>
      <c r="AR440" s="137" t="s">
        <v>302</v>
      </c>
      <c r="AT440" s="137" t="s">
        <v>225</v>
      </c>
      <c r="AU440" s="137" t="s">
        <v>138</v>
      </c>
      <c r="AY440" s="16" t="s">
        <v>129</v>
      </c>
      <c r="BE440" s="138">
        <f>IF(N440="základní",J440,0)</f>
        <v>0</v>
      </c>
      <c r="BF440" s="138">
        <f>IF(N440="snížená",J440,0)</f>
        <v>0</v>
      </c>
      <c r="BG440" s="138">
        <f>IF(N440="zákl. přenesená",J440,0)</f>
        <v>0</v>
      </c>
      <c r="BH440" s="138">
        <f>IF(N440="sníž. přenesená",J440,0)</f>
        <v>0</v>
      </c>
      <c r="BI440" s="138">
        <f>IF(N440="nulová",J440,0)</f>
        <v>0</v>
      </c>
      <c r="BJ440" s="16" t="s">
        <v>138</v>
      </c>
      <c r="BK440" s="138">
        <f>ROUND(I440*H440,2)</f>
        <v>0</v>
      </c>
      <c r="BL440" s="16" t="s">
        <v>224</v>
      </c>
      <c r="BM440" s="137" t="s">
        <v>739</v>
      </c>
    </row>
    <row r="441" spans="2:65" s="1" customFormat="1" ht="24.2" customHeight="1">
      <c r="B441" s="31"/>
      <c r="C441" s="126" t="s">
        <v>740</v>
      </c>
      <c r="D441" s="126" t="s">
        <v>132</v>
      </c>
      <c r="E441" s="127" t="s">
        <v>741</v>
      </c>
      <c r="F441" s="128" t="s">
        <v>742</v>
      </c>
      <c r="G441" s="129" t="s">
        <v>296</v>
      </c>
      <c r="H441" s="130">
        <v>1.8560000000000001</v>
      </c>
      <c r="I441" s="131"/>
      <c r="J441" s="132">
        <f>ROUND(I441*H441,2)</f>
        <v>0</v>
      </c>
      <c r="K441" s="128" t="s">
        <v>136</v>
      </c>
      <c r="L441" s="31"/>
      <c r="M441" s="133" t="s">
        <v>1</v>
      </c>
      <c r="N441" s="134" t="s">
        <v>43</v>
      </c>
      <c r="P441" s="135">
        <f>O441*H441</f>
        <v>0</v>
      </c>
      <c r="Q441" s="135">
        <v>0</v>
      </c>
      <c r="R441" s="135">
        <f>Q441*H441</f>
        <v>0</v>
      </c>
      <c r="S441" s="135">
        <v>0</v>
      </c>
      <c r="T441" s="136">
        <f>S441*H441</f>
        <v>0</v>
      </c>
      <c r="AR441" s="137" t="s">
        <v>224</v>
      </c>
      <c r="AT441" s="137" t="s">
        <v>132</v>
      </c>
      <c r="AU441" s="137" t="s">
        <v>138</v>
      </c>
      <c r="AY441" s="16" t="s">
        <v>129</v>
      </c>
      <c r="BE441" s="138">
        <f>IF(N441="základní",J441,0)</f>
        <v>0</v>
      </c>
      <c r="BF441" s="138">
        <f>IF(N441="snížená",J441,0)</f>
        <v>0</v>
      </c>
      <c r="BG441" s="138">
        <f>IF(N441="zákl. přenesená",J441,0)</f>
        <v>0</v>
      </c>
      <c r="BH441" s="138">
        <f>IF(N441="sníž. přenesená",J441,0)</f>
        <v>0</v>
      </c>
      <c r="BI441" s="138">
        <f>IF(N441="nulová",J441,0)</f>
        <v>0</v>
      </c>
      <c r="BJ441" s="16" t="s">
        <v>138</v>
      </c>
      <c r="BK441" s="138">
        <f>ROUND(I441*H441,2)</f>
        <v>0</v>
      </c>
      <c r="BL441" s="16" t="s">
        <v>224</v>
      </c>
      <c r="BM441" s="137" t="s">
        <v>743</v>
      </c>
    </row>
    <row r="442" spans="2:65" s="11" customFormat="1" ht="22.9" customHeight="1">
      <c r="B442" s="114"/>
      <c r="D442" s="115" t="s">
        <v>76</v>
      </c>
      <c r="E442" s="124" t="s">
        <v>744</v>
      </c>
      <c r="F442" s="124" t="s">
        <v>745</v>
      </c>
      <c r="I442" s="117"/>
      <c r="J442" s="125">
        <f>BK442</f>
        <v>0</v>
      </c>
      <c r="L442" s="114"/>
      <c r="M442" s="119"/>
      <c r="P442" s="120">
        <f>SUM(P443:P461)</f>
        <v>0</v>
      </c>
      <c r="R442" s="120">
        <f>SUM(R443:R461)</f>
        <v>0.2235</v>
      </c>
      <c r="T442" s="121">
        <f>SUM(T443:T461)</f>
        <v>0.28800000000000003</v>
      </c>
      <c r="AR442" s="115" t="s">
        <v>138</v>
      </c>
      <c r="AT442" s="122" t="s">
        <v>76</v>
      </c>
      <c r="AU442" s="122" t="s">
        <v>82</v>
      </c>
      <c r="AY442" s="115" t="s">
        <v>129</v>
      </c>
      <c r="BK442" s="123">
        <f>SUM(BK443:BK461)</f>
        <v>0</v>
      </c>
    </row>
    <row r="443" spans="2:65" s="1" customFormat="1" ht="24.2" customHeight="1">
      <c r="B443" s="31"/>
      <c r="C443" s="126" t="s">
        <v>746</v>
      </c>
      <c r="D443" s="126" t="s">
        <v>132</v>
      </c>
      <c r="E443" s="127" t="s">
        <v>747</v>
      </c>
      <c r="F443" s="128" t="s">
        <v>748</v>
      </c>
      <c r="G443" s="129" t="s">
        <v>187</v>
      </c>
      <c r="H443" s="130">
        <v>5</v>
      </c>
      <c r="I443" s="131"/>
      <c r="J443" s="132">
        <f>ROUND(I443*H443,2)</f>
        <v>0</v>
      </c>
      <c r="K443" s="128" t="s">
        <v>136</v>
      </c>
      <c r="L443" s="31"/>
      <c r="M443" s="133" t="s">
        <v>1</v>
      </c>
      <c r="N443" s="134" t="s">
        <v>43</v>
      </c>
      <c r="P443" s="135">
        <f>O443*H443</f>
        <v>0</v>
      </c>
      <c r="Q443" s="135">
        <v>0</v>
      </c>
      <c r="R443" s="135">
        <f>Q443*H443</f>
        <v>0</v>
      </c>
      <c r="S443" s="135">
        <v>0</v>
      </c>
      <c r="T443" s="136">
        <f>S443*H443</f>
        <v>0</v>
      </c>
      <c r="AR443" s="137" t="s">
        <v>224</v>
      </c>
      <c r="AT443" s="137" t="s">
        <v>132</v>
      </c>
      <c r="AU443" s="137" t="s">
        <v>138</v>
      </c>
      <c r="AY443" s="16" t="s">
        <v>129</v>
      </c>
      <c r="BE443" s="138">
        <f>IF(N443="základní",J443,0)</f>
        <v>0</v>
      </c>
      <c r="BF443" s="138">
        <f>IF(N443="snížená",J443,0)</f>
        <v>0</v>
      </c>
      <c r="BG443" s="138">
        <f>IF(N443="zákl. přenesená",J443,0)</f>
        <v>0</v>
      </c>
      <c r="BH443" s="138">
        <f>IF(N443="sníž. přenesená",J443,0)</f>
        <v>0</v>
      </c>
      <c r="BI443" s="138">
        <f>IF(N443="nulová",J443,0)</f>
        <v>0</v>
      </c>
      <c r="BJ443" s="16" t="s">
        <v>138</v>
      </c>
      <c r="BK443" s="138">
        <f>ROUND(I443*H443,2)</f>
        <v>0</v>
      </c>
      <c r="BL443" s="16" t="s">
        <v>224</v>
      </c>
      <c r="BM443" s="137" t="s">
        <v>749</v>
      </c>
    </row>
    <row r="444" spans="2:65" s="12" customFormat="1" ht="11.25">
      <c r="B444" s="139"/>
      <c r="D444" s="140" t="s">
        <v>140</v>
      </c>
      <c r="E444" s="141" t="s">
        <v>1</v>
      </c>
      <c r="F444" s="142" t="s">
        <v>750</v>
      </c>
      <c r="H444" s="141" t="s">
        <v>1</v>
      </c>
      <c r="I444" s="143"/>
      <c r="L444" s="139"/>
      <c r="M444" s="144"/>
      <c r="T444" s="145"/>
      <c r="AT444" s="141" t="s">
        <v>140</v>
      </c>
      <c r="AU444" s="141" t="s">
        <v>138</v>
      </c>
      <c r="AV444" s="12" t="s">
        <v>82</v>
      </c>
      <c r="AW444" s="12" t="s">
        <v>32</v>
      </c>
      <c r="AX444" s="12" t="s">
        <v>77</v>
      </c>
      <c r="AY444" s="141" t="s">
        <v>129</v>
      </c>
    </row>
    <row r="445" spans="2:65" s="13" customFormat="1" ht="11.25">
      <c r="B445" s="146"/>
      <c r="D445" s="140" t="s">
        <v>140</v>
      </c>
      <c r="E445" s="147" t="s">
        <v>1</v>
      </c>
      <c r="F445" s="148" t="s">
        <v>161</v>
      </c>
      <c r="H445" s="149">
        <v>5</v>
      </c>
      <c r="I445" s="150"/>
      <c r="L445" s="146"/>
      <c r="M445" s="151"/>
      <c r="T445" s="152"/>
      <c r="AT445" s="147" t="s">
        <v>140</v>
      </c>
      <c r="AU445" s="147" t="s">
        <v>138</v>
      </c>
      <c r="AV445" s="13" t="s">
        <v>138</v>
      </c>
      <c r="AW445" s="13" t="s">
        <v>32</v>
      </c>
      <c r="AX445" s="13" t="s">
        <v>82</v>
      </c>
      <c r="AY445" s="147" t="s">
        <v>129</v>
      </c>
    </row>
    <row r="446" spans="2:65" s="1" customFormat="1" ht="24.2" customHeight="1">
      <c r="B446" s="31"/>
      <c r="C446" s="160" t="s">
        <v>751</v>
      </c>
      <c r="D446" s="160" t="s">
        <v>225</v>
      </c>
      <c r="E446" s="161" t="s">
        <v>752</v>
      </c>
      <c r="F446" s="162" t="s">
        <v>753</v>
      </c>
      <c r="G446" s="163" t="s">
        <v>187</v>
      </c>
      <c r="H446" s="164">
        <v>5</v>
      </c>
      <c r="I446" s="165"/>
      <c r="J446" s="166">
        <f>ROUND(I446*H446,2)</f>
        <v>0</v>
      </c>
      <c r="K446" s="162" t="s">
        <v>136</v>
      </c>
      <c r="L446" s="167"/>
      <c r="M446" s="168" t="s">
        <v>1</v>
      </c>
      <c r="N446" s="169" t="s">
        <v>43</v>
      </c>
      <c r="P446" s="135">
        <f>O446*H446</f>
        <v>0</v>
      </c>
      <c r="Q446" s="135">
        <v>1.6E-2</v>
      </c>
      <c r="R446" s="135">
        <f>Q446*H446</f>
        <v>0.08</v>
      </c>
      <c r="S446" s="135">
        <v>0</v>
      </c>
      <c r="T446" s="136">
        <f>S446*H446</f>
        <v>0</v>
      </c>
      <c r="AR446" s="137" t="s">
        <v>302</v>
      </c>
      <c r="AT446" s="137" t="s">
        <v>225</v>
      </c>
      <c r="AU446" s="137" t="s">
        <v>138</v>
      </c>
      <c r="AY446" s="16" t="s">
        <v>129</v>
      </c>
      <c r="BE446" s="138">
        <f>IF(N446="základní",J446,0)</f>
        <v>0</v>
      </c>
      <c r="BF446" s="138">
        <f>IF(N446="snížená",J446,0)</f>
        <v>0</v>
      </c>
      <c r="BG446" s="138">
        <f>IF(N446="zákl. přenesená",J446,0)</f>
        <v>0</v>
      </c>
      <c r="BH446" s="138">
        <f>IF(N446="sníž. přenesená",J446,0)</f>
        <v>0</v>
      </c>
      <c r="BI446" s="138">
        <f>IF(N446="nulová",J446,0)</f>
        <v>0</v>
      </c>
      <c r="BJ446" s="16" t="s">
        <v>138</v>
      </c>
      <c r="BK446" s="138">
        <f>ROUND(I446*H446,2)</f>
        <v>0</v>
      </c>
      <c r="BL446" s="16" t="s">
        <v>224</v>
      </c>
      <c r="BM446" s="137" t="s">
        <v>754</v>
      </c>
    </row>
    <row r="447" spans="2:65" s="1" customFormat="1" ht="24.2" customHeight="1">
      <c r="B447" s="31"/>
      <c r="C447" s="126" t="s">
        <v>755</v>
      </c>
      <c r="D447" s="126" t="s">
        <v>132</v>
      </c>
      <c r="E447" s="127" t="s">
        <v>756</v>
      </c>
      <c r="F447" s="128" t="s">
        <v>757</v>
      </c>
      <c r="G447" s="129" t="s">
        <v>187</v>
      </c>
      <c r="H447" s="130">
        <v>5</v>
      </c>
      <c r="I447" s="131"/>
      <c r="J447" s="132">
        <f>ROUND(I447*H447,2)</f>
        <v>0</v>
      </c>
      <c r="K447" s="128" t="s">
        <v>136</v>
      </c>
      <c r="L447" s="31"/>
      <c r="M447" s="133" t="s">
        <v>1</v>
      </c>
      <c r="N447" s="134" t="s">
        <v>43</v>
      </c>
      <c r="P447" s="135">
        <f>O447*H447</f>
        <v>0</v>
      </c>
      <c r="Q447" s="135">
        <v>0</v>
      </c>
      <c r="R447" s="135">
        <f>Q447*H447</f>
        <v>0</v>
      </c>
      <c r="S447" s="135">
        <v>0</v>
      </c>
      <c r="T447" s="136">
        <f>S447*H447</f>
        <v>0</v>
      </c>
      <c r="AR447" s="137" t="s">
        <v>224</v>
      </c>
      <c r="AT447" s="137" t="s">
        <v>132</v>
      </c>
      <c r="AU447" s="137" t="s">
        <v>138</v>
      </c>
      <c r="AY447" s="16" t="s">
        <v>129</v>
      </c>
      <c r="BE447" s="138">
        <f>IF(N447="základní",J447,0)</f>
        <v>0</v>
      </c>
      <c r="BF447" s="138">
        <f>IF(N447="snížená",J447,0)</f>
        <v>0</v>
      </c>
      <c r="BG447" s="138">
        <f>IF(N447="zákl. přenesená",J447,0)</f>
        <v>0</v>
      </c>
      <c r="BH447" s="138">
        <f>IF(N447="sníž. přenesená",J447,0)</f>
        <v>0</v>
      </c>
      <c r="BI447" s="138">
        <f>IF(N447="nulová",J447,0)</f>
        <v>0</v>
      </c>
      <c r="BJ447" s="16" t="s">
        <v>138</v>
      </c>
      <c r="BK447" s="138">
        <f>ROUND(I447*H447,2)</f>
        <v>0</v>
      </c>
      <c r="BL447" s="16" t="s">
        <v>224</v>
      </c>
      <c r="BM447" s="137" t="s">
        <v>758</v>
      </c>
    </row>
    <row r="448" spans="2:65" s="12" customFormat="1" ht="11.25">
      <c r="B448" s="139"/>
      <c r="D448" s="140" t="s">
        <v>140</v>
      </c>
      <c r="E448" s="141" t="s">
        <v>1</v>
      </c>
      <c r="F448" s="142" t="s">
        <v>759</v>
      </c>
      <c r="H448" s="141" t="s">
        <v>1</v>
      </c>
      <c r="I448" s="143"/>
      <c r="L448" s="139"/>
      <c r="M448" s="144"/>
      <c r="T448" s="145"/>
      <c r="AT448" s="141" t="s">
        <v>140</v>
      </c>
      <c r="AU448" s="141" t="s">
        <v>138</v>
      </c>
      <c r="AV448" s="12" t="s">
        <v>82</v>
      </c>
      <c r="AW448" s="12" t="s">
        <v>32</v>
      </c>
      <c r="AX448" s="12" t="s">
        <v>77</v>
      </c>
      <c r="AY448" s="141" t="s">
        <v>129</v>
      </c>
    </row>
    <row r="449" spans="2:65" s="13" customFormat="1" ht="11.25">
      <c r="B449" s="146"/>
      <c r="D449" s="140" t="s">
        <v>140</v>
      </c>
      <c r="E449" s="147" t="s">
        <v>1</v>
      </c>
      <c r="F449" s="148" t="s">
        <v>161</v>
      </c>
      <c r="H449" s="149">
        <v>5</v>
      </c>
      <c r="I449" s="150"/>
      <c r="L449" s="146"/>
      <c r="M449" s="151"/>
      <c r="T449" s="152"/>
      <c r="AT449" s="147" t="s">
        <v>140</v>
      </c>
      <c r="AU449" s="147" t="s">
        <v>138</v>
      </c>
      <c r="AV449" s="13" t="s">
        <v>138</v>
      </c>
      <c r="AW449" s="13" t="s">
        <v>32</v>
      </c>
      <c r="AX449" s="13" t="s">
        <v>82</v>
      </c>
      <c r="AY449" s="147" t="s">
        <v>129</v>
      </c>
    </row>
    <row r="450" spans="2:65" s="1" customFormat="1" ht="33" customHeight="1">
      <c r="B450" s="31"/>
      <c r="C450" s="160" t="s">
        <v>760</v>
      </c>
      <c r="D450" s="160" t="s">
        <v>225</v>
      </c>
      <c r="E450" s="161" t="s">
        <v>761</v>
      </c>
      <c r="F450" s="162" t="s">
        <v>762</v>
      </c>
      <c r="G450" s="163" t="s">
        <v>187</v>
      </c>
      <c r="H450" s="164">
        <v>5</v>
      </c>
      <c r="I450" s="165"/>
      <c r="J450" s="166">
        <f>ROUND(I450*H450,2)</f>
        <v>0</v>
      </c>
      <c r="K450" s="162" t="s">
        <v>136</v>
      </c>
      <c r="L450" s="167"/>
      <c r="M450" s="168" t="s">
        <v>1</v>
      </c>
      <c r="N450" s="169" t="s">
        <v>43</v>
      </c>
      <c r="P450" s="135">
        <f>O450*H450</f>
        <v>0</v>
      </c>
      <c r="Q450" s="135">
        <v>2.4299999999999999E-2</v>
      </c>
      <c r="R450" s="135">
        <f>Q450*H450</f>
        <v>0.1215</v>
      </c>
      <c r="S450" s="135">
        <v>0</v>
      </c>
      <c r="T450" s="136">
        <f>S450*H450</f>
        <v>0</v>
      </c>
      <c r="AR450" s="137" t="s">
        <v>302</v>
      </c>
      <c r="AT450" s="137" t="s">
        <v>225</v>
      </c>
      <c r="AU450" s="137" t="s">
        <v>138</v>
      </c>
      <c r="AY450" s="16" t="s">
        <v>129</v>
      </c>
      <c r="BE450" s="138">
        <f>IF(N450="základní",J450,0)</f>
        <v>0</v>
      </c>
      <c r="BF450" s="138">
        <f>IF(N450="snížená",J450,0)</f>
        <v>0</v>
      </c>
      <c r="BG450" s="138">
        <f>IF(N450="zákl. přenesená",J450,0)</f>
        <v>0</v>
      </c>
      <c r="BH450" s="138">
        <f>IF(N450="sníž. přenesená",J450,0)</f>
        <v>0</v>
      </c>
      <c r="BI450" s="138">
        <f>IF(N450="nulová",J450,0)</f>
        <v>0</v>
      </c>
      <c r="BJ450" s="16" t="s">
        <v>138</v>
      </c>
      <c r="BK450" s="138">
        <f>ROUND(I450*H450,2)</f>
        <v>0</v>
      </c>
      <c r="BL450" s="16" t="s">
        <v>224</v>
      </c>
      <c r="BM450" s="137" t="s">
        <v>763</v>
      </c>
    </row>
    <row r="451" spans="2:65" s="1" customFormat="1" ht="21.75" customHeight="1">
      <c r="B451" s="31"/>
      <c r="C451" s="126" t="s">
        <v>764</v>
      </c>
      <c r="D451" s="126" t="s">
        <v>132</v>
      </c>
      <c r="E451" s="127" t="s">
        <v>765</v>
      </c>
      <c r="F451" s="128" t="s">
        <v>766</v>
      </c>
      <c r="G451" s="129" t="s">
        <v>187</v>
      </c>
      <c r="H451" s="130">
        <v>10</v>
      </c>
      <c r="I451" s="131"/>
      <c r="J451" s="132">
        <f>ROUND(I451*H451,2)</f>
        <v>0</v>
      </c>
      <c r="K451" s="128" t="s">
        <v>136</v>
      </c>
      <c r="L451" s="31"/>
      <c r="M451" s="133" t="s">
        <v>1</v>
      </c>
      <c r="N451" s="134" t="s">
        <v>43</v>
      </c>
      <c r="P451" s="135">
        <f>O451*H451</f>
        <v>0</v>
      </c>
      <c r="Q451" s="135">
        <v>0</v>
      </c>
      <c r="R451" s="135">
        <f>Q451*H451</f>
        <v>0</v>
      </c>
      <c r="S451" s="135">
        <v>0</v>
      </c>
      <c r="T451" s="136">
        <f>S451*H451</f>
        <v>0</v>
      </c>
      <c r="AR451" s="137" t="s">
        <v>224</v>
      </c>
      <c r="AT451" s="137" t="s">
        <v>132</v>
      </c>
      <c r="AU451" s="137" t="s">
        <v>138</v>
      </c>
      <c r="AY451" s="16" t="s">
        <v>129</v>
      </c>
      <c r="BE451" s="138">
        <f>IF(N451="základní",J451,0)</f>
        <v>0</v>
      </c>
      <c r="BF451" s="138">
        <f>IF(N451="snížená",J451,0)</f>
        <v>0</v>
      </c>
      <c r="BG451" s="138">
        <f>IF(N451="zákl. přenesená",J451,0)</f>
        <v>0</v>
      </c>
      <c r="BH451" s="138">
        <f>IF(N451="sníž. přenesená",J451,0)</f>
        <v>0</v>
      </c>
      <c r="BI451" s="138">
        <f>IF(N451="nulová",J451,0)</f>
        <v>0</v>
      </c>
      <c r="BJ451" s="16" t="s">
        <v>138</v>
      </c>
      <c r="BK451" s="138">
        <f>ROUND(I451*H451,2)</f>
        <v>0</v>
      </c>
      <c r="BL451" s="16" t="s">
        <v>224</v>
      </c>
      <c r="BM451" s="137" t="s">
        <v>767</v>
      </c>
    </row>
    <row r="452" spans="2:65" s="12" customFormat="1" ht="11.25">
      <c r="B452" s="139"/>
      <c r="D452" s="140" t="s">
        <v>140</v>
      </c>
      <c r="E452" s="141" t="s">
        <v>1</v>
      </c>
      <c r="F452" s="142" t="s">
        <v>155</v>
      </c>
      <c r="H452" s="141" t="s">
        <v>1</v>
      </c>
      <c r="I452" s="143"/>
      <c r="L452" s="139"/>
      <c r="M452" s="144"/>
      <c r="T452" s="145"/>
      <c r="AT452" s="141" t="s">
        <v>140</v>
      </c>
      <c r="AU452" s="141" t="s">
        <v>138</v>
      </c>
      <c r="AV452" s="12" t="s">
        <v>82</v>
      </c>
      <c r="AW452" s="12" t="s">
        <v>32</v>
      </c>
      <c r="AX452" s="12" t="s">
        <v>77</v>
      </c>
      <c r="AY452" s="141" t="s">
        <v>129</v>
      </c>
    </row>
    <row r="453" spans="2:65" s="13" customFormat="1" ht="11.25">
      <c r="B453" s="146"/>
      <c r="D453" s="140" t="s">
        <v>140</v>
      </c>
      <c r="E453" s="147" t="s">
        <v>1</v>
      </c>
      <c r="F453" s="148" t="s">
        <v>189</v>
      </c>
      <c r="H453" s="149">
        <v>10</v>
      </c>
      <c r="I453" s="150"/>
      <c r="L453" s="146"/>
      <c r="M453" s="151"/>
      <c r="T453" s="152"/>
      <c r="AT453" s="147" t="s">
        <v>140</v>
      </c>
      <c r="AU453" s="147" t="s">
        <v>138</v>
      </c>
      <c r="AV453" s="13" t="s">
        <v>138</v>
      </c>
      <c r="AW453" s="13" t="s">
        <v>32</v>
      </c>
      <c r="AX453" s="13" t="s">
        <v>82</v>
      </c>
      <c r="AY453" s="147" t="s">
        <v>129</v>
      </c>
    </row>
    <row r="454" spans="2:65" s="1" customFormat="1" ht="16.5" customHeight="1">
      <c r="B454" s="31"/>
      <c r="C454" s="160" t="s">
        <v>768</v>
      </c>
      <c r="D454" s="160" t="s">
        <v>225</v>
      </c>
      <c r="E454" s="161" t="s">
        <v>769</v>
      </c>
      <c r="F454" s="162" t="s">
        <v>770</v>
      </c>
      <c r="G454" s="163" t="s">
        <v>187</v>
      </c>
      <c r="H454" s="164">
        <v>10</v>
      </c>
      <c r="I454" s="165"/>
      <c r="J454" s="166">
        <f>ROUND(I454*H454,2)</f>
        <v>0</v>
      </c>
      <c r="K454" s="162" t="s">
        <v>136</v>
      </c>
      <c r="L454" s="167"/>
      <c r="M454" s="168" t="s">
        <v>1</v>
      </c>
      <c r="N454" s="169" t="s">
        <v>43</v>
      </c>
      <c r="P454" s="135">
        <f>O454*H454</f>
        <v>0</v>
      </c>
      <c r="Q454" s="135">
        <v>2.2000000000000001E-3</v>
      </c>
      <c r="R454" s="135">
        <f>Q454*H454</f>
        <v>2.2000000000000002E-2</v>
      </c>
      <c r="S454" s="135">
        <v>0</v>
      </c>
      <c r="T454" s="136">
        <f>S454*H454</f>
        <v>0</v>
      </c>
      <c r="AR454" s="137" t="s">
        <v>302</v>
      </c>
      <c r="AT454" s="137" t="s">
        <v>225</v>
      </c>
      <c r="AU454" s="137" t="s">
        <v>138</v>
      </c>
      <c r="AY454" s="16" t="s">
        <v>129</v>
      </c>
      <c r="BE454" s="138">
        <f>IF(N454="základní",J454,0)</f>
        <v>0</v>
      </c>
      <c r="BF454" s="138">
        <f>IF(N454="snížená",J454,0)</f>
        <v>0</v>
      </c>
      <c r="BG454" s="138">
        <f>IF(N454="zákl. přenesená",J454,0)</f>
        <v>0</v>
      </c>
      <c r="BH454" s="138">
        <f>IF(N454="sníž. přenesená",J454,0)</f>
        <v>0</v>
      </c>
      <c r="BI454" s="138">
        <f>IF(N454="nulová",J454,0)</f>
        <v>0</v>
      </c>
      <c r="BJ454" s="16" t="s">
        <v>138</v>
      </c>
      <c r="BK454" s="138">
        <f>ROUND(I454*H454,2)</f>
        <v>0</v>
      </c>
      <c r="BL454" s="16" t="s">
        <v>224</v>
      </c>
      <c r="BM454" s="137" t="s">
        <v>771</v>
      </c>
    </row>
    <row r="455" spans="2:65" s="1" customFormat="1" ht="24.2" customHeight="1">
      <c r="B455" s="31"/>
      <c r="C455" s="126" t="s">
        <v>772</v>
      </c>
      <c r="D455" s="126" t="s">
        <v>132</v>
      </c>
      <c r="E455" s="127" t="s">
        <v>773</v>
      </c>
      <c r="F455" s="128" t="s">
        <v>774</v>
      </c>
      <c r="G455" s="129" t="s">
        <v>187</v>
      </c>
      <c r="H455" s="130">
        <v>12</v>
      </c>
      <c r="I455" s="131"/>
      <c r="J455" s="132">
        <f>ROUND(I455*H455,2)</f>
        <v>0</v>
      </c>
      <c r="K455" s="128" t="s">
        <v>136</v>
      </c>
      <c r="L455" s="31"/>
      <c r="M455" s="133" t="s">
        <v>1</v>
      </c>
      <c r="N455" s="134" t="s">
        <v>43</v>
      </c>
      <c r="P455" s="135">
        <f>O455*H455</f>
        <v>0</v>
      </c>
      <c r="Q455" s="135">
        <v>0</v>
      </c>
      <c r="R455" s="135">
        <f>Q455*H455</f>
        <v>0</v>
      </c>
      <c r="S455" s="135">
        <v>2.4E-2</v>
      </c>
      <c r="T455" s="136">
        <f>S455*H455</f>
        <v>0.28800000000000003</v>
      </c>
      <c r="AR455" s="137" t="s">
        <v>224</v>
      </c>
      <c r="AT455" s="137" t="s">
        <v>132</v>
      </c>
      <c r="AU455" s="137" t="s">
        <v>138</v>
      </c>
      <c r="AY455" s="16" t="s">
        <v>129</v>
      </c>
      <c r="BE455" s="138">
        <f>IF(N455="základní",J455,0)</f>
        <v>0</v>
      </c>
      <c r="BF455" s="138">
        <f>IF(N455="snížená",J455,0)</f>
        <v>0</v>
      </c>
      <c r="BG455" s="138">
        <f>IF(N455="zákl. přenesená",J455,0)</f>
        <v>0</v>
      </c>
      <c r="BH455" s="138">
        <f>IF(N455="sníž. přenesená",J455,0)</f>
        <v>0</v>
      </c>
      <c r="BI455" s="138">
        <f>IF(N455="nulová",J455,0)</f>
        <v>0</v>
      </c>
      <c r="BJ455" s="16" t="s">
        <v>138</v>
      </c>
      <c r="BK455" s="138">
        <f>ROUND(I455*H455,2)</f>
        <v>0</v>
      </c>
      <c r="BL455" s="16" t="s">
        <v>224</v>
      </c>
      <c r="BM455" s="137" t="s">
        <v>775</v>
      </c>
    </row>
    <row r="456" spans="2:65" s="12" customFormat="1" ht="11.25">
      <c r="B456" s="139"/>
      <c r="D456" s="140" t="s">
        <v>140</v>
      </c>
      <c r="E456" s="141" t="s">
        <v>1</v>
      </c>
      <c r="F456" s="142" t="s">
        <v>209</v>
      </c>
      <c r="H456" s="141" t="s">
        <v>1</v>
      </c>
      <c r="I456" s="143"/>
      <c r="L456" s="139"/>
      <c r="M456" s="144"/>
      <c r="T456" s="145"/>
      <c r="AT456" s="141" t="s">
        <v>140</v>
      </c>
      <c r="AU456" s="141" t="s">
        <v>138</v>
      </c>
      <c r="AV456" s="12" t="s">
        <v>82</v>
      </c>
      <c r="AW456" s="12" t="s">
        <v>32</v>
      </c>
      <c r="AX456" s="12" t="s">
        <v>77</v>
      </c>
      <c r="AY456" s="141" t="s">
        <v>129</v>
      </c>
    </row>
    <row r="457" spans="2:65" s="13" customFormat="1" ht="11.25">
      <c r="B457" s="146"/>
      <c r="D457" s="140" t="s">
        <v>140</v>
      </c>
      <c r="E457" s="147" t="s">
        <v>1</v>
      </c>
      <c r="F457" s="148" t="s">
        <v>776</v>
      </c>
      <c r="H457" s="149">
        <v>6</v>
      </c>
      <c r="I457" s="150"/>
      <c r="L457" s="146"/>
      <c r="M457" s="151"/>
      <c r="T457" s="152"/>
      <c r="AT457" s="147" t="s">
        <v>140</v>
      </c>
      <c r="AU457" s="147" t="s">
        <v>138</v>
      </c>
      <c r="AV457" s="13" t="s">
        <v>138</v>
      </c>
      <c r="AW457" s="13" t="s">
        <v>32</v>
      </c>
      <c r="AX457" s="13" t="s">
        <v>77</v>
      </c>
      <c r="AY457" s="147" t="s">
        <v>129</v>
      </c>
    </row>
    <row r="458" spans="2:65" s="12" customFormat="1" ht="11.25">
      <c r="B458" s="139"/>
      <c r="D458" s="140" t="s">
        <v>140</v>
      </c>
      <c r="E458" s="141" t="s">
        <v>1</v>
      </c>
      <c r="F458" s="142" t="s">
        <v>777</v>
      </c>
      <c r="H458" s="141" t="s">
        <v>1</v>
      </c>
      <c r="I458" s="143"/>
      <c r="L458" s="139"/>
      <c r="M458" s="144"/>
      <c r="T458" s="145"/>
      <c r="AT458" s="141" t="s">
        <v>140</v>
      </c>
      <c r="AU458" s="141" t="s">
        <v>138</v>
      </c>
      <c r="AV458" s="12" t="s">
        <v>82</v>
      </c>
      <c r="AW458" s="12" t="s">
        <v>32</v>
      </c>
      <c r="AX458" s="12" t="s">
        <v>77</v>
      </c>
      <c r="AY458" s="141" t="s">
        <v>129</v>
      </c>
    </row>
    <row r="459" spans="2:65" s="13" customFormat="1" ht="11.25">
      <c r="B459" s="146"/>
      <c r="D459" s="140" t="s">
        <v>140</v>
      </c>
      <c r="E459" s="147" t="s">
        <v>1</v>
      </c>
      <c r="F459" s="148" t="s">
        <v>778</v>
      </c>
      <c r="H459" s="149">
        <v>6</v>
      </c>
      <c r="I459" s="150"/>
      <c r="L459" s="146"/>
      <c r="M459" s="151"/>
      <c r="T459" s="152"/>
      <c r="AT459" s="147" t="s">
        <v>140</v>
      </c>
      <c r="AU459" s="147" t="s">
        <v>138</v>
      </c>
      <c r="AV459" s="13" t="s">
        <v>138</v>
      </c>
      <c r="AW459" s="13" t="s">
        <v>32</v>
      </c>
      <c r="AX459" s="13" t="s">
        <v>77</v>
      </c>
      <c r="AY459" s="147" t="s">
        <v>129</v>
      </c>
    </row>
    <row r="460" spans="2:65" s="14" customFormat="1" ht="11.25">
      <c r="B460" s="153"/>
      <c r="D460" s="140" t="s">
        <v>140</v>
      </c>
      <c r="E460" s="154" t="s">
        <v>1</v>
      </c>
      <c r="F460" s="155" t="s">
        <v>145</v>
      </c>
      <c r="H460" s="156">
        <v>12</v>
      </c>
      <c r="I460" s="157"/>
      <c r="L460" s="153"/>
      <c r="M460" s="158"/>
      <c r="T460" s="159"/>
      <c r="AT460" s="154" t="s">
        <v>140</v>
      </c>
      <c r="AU460" s="154" t="s">
        <v>138</v>
      </c>
      <c r="AV460" s="14" t="s">
        <v>137</v>
      </c>
      <c r="AW460" s="14" t="s">
        <v>32</v>
      </c>
      <c r="AX460" s="14" t="s">
        <v>82</v>
      </c>
      <c r="AY460" s="154" t="s">
        <v>129</v>
      </c>
    </row>
    <row r="461" spans="2:65" s="1" customFormat="1" ht="33" customHeight="1">
      <c r="B461" s="31"/>
      <c r="C461" s="126" t="s">
        <v>779</v>
      </c>
      <c r="D461" s="126" t="s">
        <v>132</v>
      </c>
      <c r="E461" s="127" t="s">
        <v>780</v>
      </c>
      <c r="F461" s="128" t="s">
        <v>781</v>
      </c>
      <c r="G461" s="129" t="s">
        <v>296</v>
      </c>
      <c r="H461" s="130">
        <v>0.224</v>
      </c>
      <c r="I461" s="131"/>
      <c r="J461" s="132">
        <f>ROUND(I461*H461,2)</f>
        <v>0</v>
      </c>
      <c r="K461" s="128" t="s">
        <v>136</v>
      </c>
      <c r="L461" s="31"/>
      <c r="M461" s="133" t="s">
        <v>1</v>
      </c>
      <c r="N461" s="134" t="s">
        <v>43</v>
      </c>
      <c r="P461" s="135">
        <f>O461*H461</f>
        <v>0</v>
      </c>
      <c r="Q461" s="135">
        <v>0</v>
      </c>
      <c r="R461" s="135">
        <f>Q461*H461</f>
        <v>0</v>
      </c>
      <c r="S461" s="135">
        <v>0</v>
      </c>
      <c r="T461" s="136">
        <f>S461*H461</f>
        <v>0</v>
      </c>
      <c r="AR461" s="137" t="s">
        <v>224</v>
      </c>
      <c r="AT461" s="137" t="s">
        <v>132</v>
      </c>
      <c r="AU461" s="137" t="s">
        <v>138</v>
      </c>
      <c r="AY461" s="16" t="s">
        <v>129</v>
      </c>
      <c r="BE461" s="138">
        <f>IF(N461="základní",J461,0)</f>
        <v>0</v>
      </c>
      <c r="BF461" s="138">
        <f>IF(N461="snížená",J461,0)</f>
        <v>0</v>
      </c>
      <c r="BG461" s="138">
        <f>IF(N461="zákl. přenesená",J461,0)</f>
        <v>0</v>
      </c>
      <c r="BH461" s="138">
        <f>IF(N461="sníž. přenesená",J461,0)</f>
        <v>0</v>
      </c>
      <c r="BI461" s="138">
        <f>IF(N461="nulová",J461,0)</f>
        <v>0</v>
      </c>
      <c r="BJ461" s="16" t="s">
        <v>138</v>
      </c>
      <c r="BK461" s="138">
        <f>ROUND(I461*H461,2)</f>
        <v>0</v>
      </c>
      <c r="BL461" s="16" t="s">
        <v>224</v>
      </c>
      <c r="BM461" s="137" t="s">
        <v>782</v>
      </c>
    </row>
    <row r="462" spans="2:65" s="11" customFormat="1" ht="22.9" customHeight="1">
      <c r="B462" s="114"/>
      <c r="D462" s="115" t="s">
        <v>76</v>
      </c>
      <c r="E462" s="124" t="s">
        <v>783</v>
      </c>
      <c r="F462" s="124" t="s">
        <v>784</v>
      </c>
      <c r="I462" s="117"/>
      <c r="J462" s="125">
        <f>BK462</f>
        <v>0</v>
      </c>
      <c r="L462" s="114"/>
      <c r="M462" s="119"/>
      <c r="P462" s="120">
        <f>SUM(P463:P465)</f>
        <v>0</v>
      </c>
      <c r="R462" s="120">
        <f>SUM(R463:R465)</f>
        <v>5.7000000000000002E-3</v>
      </c>
      <c r="T462" s="121">
        <f>SUM(T463:T465)</f>
        <v>0</v>
      </c>
      <c r="AR462" s="115" t="s">
        <v>138</v>
      </c>
      <c r="AT462" s="122" t="s">
        <v>76</v>
      </c>
      <c r="AU462" s="122" t="s">
        <v>82</v>
      </c>
      <c r="AY462" s="115" t="s">
        <v>129</v>
      </c>
      <c r="BK462" s="123">
        <f>SUM(BK463:BK465)</f>
        <v>0</v>
      </c>
    </row>
    <row r="463" spans="2:65" s="1" customFormat="1" ht="24.2" customHeight="1">
      <c r="B463" s="31"/>
      <c r="C463" s="126" t="s">
        <v>785</v>
      </c>
      <c r="D463" s="126" t="s">
        <v>132</v>
      </c>
      <c r="E463" s="127" t="s">
        <v>786</v>
      </c>
      <c r="F463" s="128" t="s">
        <v>787</v>
      </c>
      <c r="G463" s="129" t="s">
        <v>135</v>
      </c>
      <c r="H463" s="130">
        <v>5</v>
      </c>
      <c r="I463" s="131"/>
      <c r="J463" s="132">
        <f>ROUND(I463*H463,2)</f>
        <v>0</v>
      </c>
      <c r="K463" s="128" t="s">
        <v>136</v>
      </c>
      <c r="L463" s="31"/>
      <c r="M463" s="133" t="s">
        <v>1</v>
      </c>
      <c r="N463" s="134" t="s">
        <v>43</v>
      </c>
      <c r="P463" s="135">
        <f>O463*H463</f>
        <v>0</v>
      </c>
      <c r="Q463" s="135">
        <v>1.2E-4</v>
      </c>
      <c r="R463" s="135">
        <f>Q463*H463</f>
        <v>6.0000000000000006E-4</v>
      </c>
      <c r="S463" s="135">
        <v>0</v>
      </c>
      <c r="T463" s="136">
        <f>S463*H463</f>
        <v>0</v>
      </c>
      <c r="AR463" s="137" t="s">
        <v>224</v>
      </c>
      <c r="AT463" s="137" t="s">
        <v>132</v>
      </c>
      <c r="AU463" s="137" t="s">
        <v>138</v>
      </c>
      <c r="AY463" s="16" t="s">
        <v>129</v>
      </c>
      <c r="BE463" s="138">
        <f>IF(N463="základní",J463,0)</f>
        <v>0</v>
      </c>
      <c r="BF463" s="138">
        <f>IF(N463="snížená",J463,0)</f>
        <v>0</v>
      </c>
      <c r="BG463" s="138">
        <f>IF(N463="zákl. přenesená",J463,0)</f>
        <v>0</v>
      </c>
      <c r="BH463" s="138">
        <f>IF(N463="sníž. přenesená",J463,0)</f>
        <v>0</v>
      </c>
      <c r="BI463" s="138">
        <f>IF(N463="nulová",J463,0)</f>
        <v>0</v>
      </c>
      <c r="BJ463" s="16" t="s">
        <v>138</v>
      </c>
      <c r="BK463" s="138">
        <f>ROUND(I463*H463,2)</f>
        <v>0</v>
      </c>
      <c r="BL463" s="16" t="s">
        <v>224</v>
      </c>
      <c r="BM463" s="137" t="s">
        <v>788</v>
      </c>
    </row>
    <row r="464" spans="2:65" s="1" customFormat="1" ht="16.5" customHeight="1">
      <c r="B464" s="31"/>
      <c r="C464" s="160" t="s">
        <v>789</v>
      </c>
      <c r="D464" s="160" t="s">
        <v>225</v>
      </c>
      <c r="E464" s="161" t="s">
        <v>790</v>
      </c>
      <c r="F464" s="162" t="s">
        <v>791</v>
      </c>
      <c r="G464" s="163" t="s">
        <v>187</v>
      </c>
      <c r="H464" s="164">
        <v>5</v>
      </c>
      <c r="I464" s="165"/>
      <c r="J464" s="166">
        <f>ROUND(I464*H464,2)</f>
        <v>0</v>
      </c>
      <c r="K464" s="162" t="s">
        <v>136</v>
      </c>
      <c r="L464" s="167"/>
      <c r="M464" s="168" t="s">
        <v>1</v>
      </c>
      <c r="N464" s="169" t="s">
        <v>43</v>
      </c>
      <c r="P464" s="135">
        <f>O464*H464</f>
        <v>0</v>
      </c>
      <c r="Q464" s="135">
        <v>1.0200000000000001E-3</v>
      </c>
      <c r="R464" s="135">
        <f>Q464*H464</f>
        <v>5.1000000000000004E-3</v>
      </c>
      <c r="S464" s="135">
        <v>0</v>
      </c>
      <c r="T464" s="136">
        <f>S464*H464</f>
        <v>0</v>
      </c>
      <c r="AR464" s="137" t="s">
        <v>302</v>
      </c>
      <c r="AT464" s="137" t="s">
        <v>225</v>
      </c>
      <c r="AU464" s="137" t="s">
        <v>138</v>
      </c>
      <c r="AY464" s="16" t="s">
        <v>129</v>
      </c>
      <c r="BE464" s="138">
        <f>IF(N464="základní",J464,0)</f>
        <v>0</v>
      </c>
      <c r="BF464" s="138">
        <f>IF(N464="snížená",J464,0)</f>
        <v>0</v>
      </c>
      <c r="BG464" s="138">
        <f>IF(N464="zákl. přenesená",J464,0)</f>
        <v>0</v>
      </c>
      <c r="BH464" s="138">
        <f>IF(N464="sníž. přenesená",J464,0)</f>
        <v>0</v>
      </c>
      <c r="BI464" s="138">
        <f>IF(N464="nulová",J464,0)</f>
        <v>0</v>
      </c>
      <c r="BJ464" s="16" t="s">
        <v>138</v>
      </c>
      <c r="BK464" s="138">
        <f>ROUND(I464*H464,2)</f>
        <v>0</v>
      </c>
      <c r="BL464" s="16" t="s">
        <v>224</v>
      </c>
      <c r="BM464" s="137" t="s">
        <v>792</v>
      </c>
    </row>
    <row r="465" spans="2:65" s="1" customFormat="1" ht="33" customHeight="1">
      <c r="B465" s="31"/>
      <c r="C465" s="126" t="s">
        <v>793</v>
      </c>
      <c r="D465" s="126" t="s">
        <v>132</v>
      </c>
      <c r="E465" s="127" t="s">
        <v>794</v>
      </c>
      <c r="F465" s="128" t="s">
        <v>795</v>
      </c>
      <c r="G465" s="129" t="s">
        <v>296</v>
      </c>
      <c r="H465" s="130">
        <v>6.0000000000000001E-3</v>
      </c>
      <c r="I465" s="131"/>
      <c r="J465" s="132">
        <f>ROUND(I465*H465,2)</f>
        <v>0</v>
      </c>
      <c r="K465" s="128" t="s">
        <v>136</v>
      </c>
      <c r="L465" s="31"/>
      <c r="M465" s="133" t="s">
        <v>1</v>
      </c>
      <c r="N465" s="134" t="s">
        <v>43</v>
      </c>
      <c r="P465" s="135">
        <f>O465*H465</f>
        <v>0</v>
      </c>
      <c r="Q465" s="135">
        <v>0</v>
      </c>
      <c r="R465" s="135">
        <f>Q465*H465</f>
        <v>0</v>
      </c>
      <c r="S465" s="135">
        <v>0</v>
      </c>
      <c r="T465" s="136">
        <f>S465*H465</f>
        <v>0</v>
      </c>
      <c r="AR465" s="137" t="s">
        <v>224</v>
      </c>
      <c r="AT465" s="137" t="s">
        <v>132</v>
      </c>
      <c r="AU465" s="137" t="s">
        <v>138</v>
      </c>
      <c r="AY465" s="16" t="s">
        <v>129</v>
      </c>
      <c r="BE465" s="138">
        <f>IF(N465="základní",J465,0)</f>
        <v>0</v>
      </c>
      <c r="BF465" s="138">
        <f>IF(N465="snížená",J465,0)</f>
        <v>0</v>
      </c>
      <c r="BG465" s="138">
        <f>IF(N465="zákl. přenesená",J465,0)</f>
        <v>0</v>
      </c>
      <c r="BH465" s="138">
        <f>IF(N465="sníž. přenesená",J465,0)</f>
        <v>0</v>
      </c>
      <c r="BI465" s="138">
        <f>IF(N465="nulová",J465,0)</f>
        <v>0</v>
      </c>
      <c r="BJ465" s="16" t="s">
        <v>138</v>
      </c>
      <c r="BK465" s="138">
        <f>ROUND(I465*H465,2)</f>
        <v>0</v>
      </c>
      <c r="BL465" s="16" t="s">
        <v>224</v>
      </c>
      <c r="BM465" s="137" t="s">
        <v>796</v>
      </c>
    </row>
    <row r="466" spans="2:65" s="11" customFormat="1" ht="22.9" customHeight="1">
      <c r="B466" s="114"/>
      <c r="D466" s="115" t="s">
        <v>76</v>
      </c>
      <c r="E466" s="124" t="s">
        <v>797</v>
      </c>
      <c r="F466" s="124" t="s">
        <v>798</v>
      </c>
      <c r="I466" s="117"/>
      <c r="J466" s="125">
        <f>BK466</f>
        <v>0</v>
      </c>
      <c r="L466" s="114"/>
      <c r="M466" s="119"/>
      <c r="P466" s="120">
        <f>SUM(P467:P497)</f>
        <v>0</v>
      </c>
      <c r="R466" s="120">
        <f>SUM(R467:R497)</f>
        <v>3.7705159999999998</v>
      </c>
      <c r="T466" s="121">
        <f>SUM(T467:T497)</f>
        <v>4.0686780000000002</v>
      </c>
      <c r="AR466" s="115" t="s">
        <v>138</v>
      </c>
      <c r="AT466" s="122" t="s">
        <v>76</v>
      </c>
      <c r="AU466" s="122" t="s">
        <v>82</v>
      </c>
      <c r="AY466" s="115" t="s">
        <v>129</v>
      </c>
      <c r="BK466" s="123">
        <f>SUM(BK467:BK497)</f>
        <v>0</v>
      </c>
    </row>
    <row r="467" spans="2:65" s="1" customFormat="1" ht="24.2" customHeight="1">
      <c r="B467" s="31"/>
      <c r="C467" s="126" t="s">
        <v>799</v>
      </c>
      <c r="D467" s="126" t="s">
        <v>132</v>
      </c>
      <c r="E467" s="127" t="s">
        <v>800</v>
      </c>
      <c r="F467" s="128" t="s">
        <v>801</v>
      </c>
      <c r="G467" s="129" t="s">
        <v>153</v>
      </c>
      <c r="H467" s="130">
        <v>8.5</v>
      </c>
      <c r="I467" s="131"/>
      <c r="J467" s="132">
        <f>ROUND(I467*H467,2)</f>
        <v>0</v>
      </c>
      <c r="K467" s="128" t="s">
        <v>136</v>
      </c>
      <c r="L467" s="31"/>
      <c r="M467" s="133" t="s">
        <v>1</v>
      </c>
      <c r="N467" s="134" t="s">
        <v>43</v>
      </c>
      <c r="P467" s="135">
        <f>O467*H467</f>
        <v>0</v>
      </c>
      <c r="Q467" s="135">
        <v>2.0000000000000001E-4</v>
      </c>
      <c r="R467" s="135">
        <f>Q467*H467</f>
        <v>1.7000000000000001E-3</v>
      </c>
      <c r="S467" s="135">
        <v>0</v>
      </c>
      <c r="T467" s="136">
        <f>S467*H467</f>
        <v>0</v>
      </c>
      <c r="AR467" s="137" t="s">
        <v>224</v>
      </c>
      <c r="AT467" s="137" t="s">
        <v>132</v>
      </c>
      <c r="AU467" s="137" t="s">
        <v>138</v>
      </c>
      <c r="AY467" s="16" t="s">
        <v>129</v>
      </c>
      <c r="BE467" s="138">
        <f>IF(N467="základní",J467,0)</f>
        <v>0</v>
      </c>
      <c r="BF467" s="138">
        <f>IF(N467="snížená",J467,0)</f>
        <v>0</v>
      </c>
      <c r="BG467" s="138">
        <f>IF(N467="zákl. přenesená",J467,0)</f>
        <v>0</v>
      </c>
      <c r="BH467" s="138">
        <f>IF(N467="sníž. přenesená",J467,0)</f>
        <v>0</v>
      </c>
      <c r="BI467" s="138">
        <f>IF(N467="nulová",J467,0)</f>
        <v>0</v>
      </c>
      <c r="BJ467" s="16" t="s">
        <v>138</v>
      </c>
      <c r="BK467" s="138">
        <f>ROUND(I467*H467,2)</f>
        <v>0</v>
      </c>
      <c r="BL467" s="16" t="s">
        <v>224</v>
      </c>
      <c r="BM467" s="137" t="s">
        <v>802</v>
      </c>
    </row>
    <row r="468" spans="2:65" s="13" customFormat="1" ht="11.25">
      <c r="B468" s="146"/>
      <c r="D468" s="140" t="s">
        <v>140</v>
      </c>
      <c r="E468" s="147" t="s">
        <v>1</v>
      </c>
      <c r="F468" s="148" t="s">
        <v>803</v>
      </c>
      <c r="H468" s="149">
        <v>8.5</v>
      </c>
      <c r="I468" s="150"/>
      <c r="L468" s="146"/>
      <c r="M468" s="151"/>
      <c r="T468" s="152"/>
      <c r="AT468" s="147" t="s">
        <v>140</v>
      </c>
      <c r="AU468" s="147" t="s">
        <v>138</v>
      </c>
      <c r="AV468" s="13" t="s">
        <v>138</v>
      </c>
      <c r="AW468" s="13" t="s">
        <v>32</v>
      </c>
      <c r="AX468" s="13" t="s">
        <v>82</v>
      </c>
      <c r="AY468" s="147" t="s">
        <v>129</v>
      </c>
    </row>
    <row r="469" spans="2:65" s="1" customFormat="1" ht="16.5" customHeight="1">
      <c r="B469" s="31"/>
      <c r="C469" s="160" t="s">
        <v>804</v>
      </c>
      <c r="D469" s="160" t="s">
        <v>225</v>
      </c>
      <c r="E469" s="161" t="s">
        <v>805</v>
      </c>
      <c r="F469" s="162" t="s">
        <v>806</v>
      </c>
      <c r="G469" s="163" t="s">
        <v>153</v>
      </c>
      <c r="H469" s="164">
        <v>9.35</v>
      </c>
      <c r="I469" s="165"/>
      <c r="J469" s="166">
        <f>ROUND(I469*H469,2)</f>
        <v>0</v>
      </c>
      <c r="K469" s="162" t="s">
        <v>136</v>
      </c>
      <c r="L469" s="167"/>
      <c r="M469" s="168" t="s">
        <v>1</v>
      </c>
      <c r="N469" s="169" t="s">
        <v>43</v>
      </c>
      <c r="P469" s="135">
        <f>O469*H469</f>
        <v>0</v>
      </c>
      <c r="Q469" s="135">
        <v>2.1000000000000001E-4</v>
      </c>
      <c r="R469" s="135">
        <f>Q469*H469</f>
        <v>1.9635E-3</v>
      </c>
      <c r="S469" s="135">
        <v>0</v>
      </c>
      <c r="T469" s="136">
        <f>S469*H469</f>
        <v>0</v>
      </c>
      <c r="AR469" s="137" t="s">
        <v>302</v>
      </c>
      <c r="AT469" s="137" t="s">
        <v>225</v>
      </c>
      <c r="AU469" s="137" t="s">
        <v>138</v>
      </c>
      <c r="AY469" s="16" t="s">
        <v>129</v>
      </c>
      <c r="BE469" s="138">
        <f>IF(N469="základní",J469,0)</f>
        <v>0</v>
      </c>
      <c r="BF469" s="138">
        <f>IF(N469="snížená",J469,0)</f>
        <v>0</v>
      </c>
      <c r="BG469" s="138">
        <f>IF(N469="zákl. přenesená",J469,0)</f>
        <v>0</v>
      </c>
      <c r="BH469" s="138">
        <f>IF(N469="sníž. přenesená",J469,0)</f>
        <v>0</v>
      </c>
      <c r="BI469" s="138">
        <f>IF(N469="nulová",J469,0)</f>
        <v>0</v>
      </c>
      <c r="BJ469" s="16" t="s">
        <v>138</v>
      </c>
      <c r="BK469" s="138">
        <f>ROUND(I469*H469,2)</f>
        <v>0</v>
      </c>
      <c r="BL469" s="16" t="s">
        <v>224</v>
      </c>
      <c r="BM469" s="137" t="s">
        <v>807</v>
      </c>
    </row>
    <row r="470" spans="2:65" s="13" customFormat="1" ht="11.25">
      <c r="B470" s="146"/>
      <c r="D470" s="140" t="s">
        <v>140</v>
      </c>
      <c r="F470" s="148" t="s">
        <v>808</v>
      </c>
      <c r="H470" s="149">
        <v>9.35</v>
      </c>
      <c r="I470" s="150"/>
      <c r="L470" s="146"/>
      <c r="M470" s="151"/>
      <c r="T470" s="152"/>
      <c r="AT470" s="147" t="s">
        <v>140</v>
      </c>
      <c r="AU470" s="147" t="s">
        <v>138</v>
      </c>
      <c r="AV470" s="13" t="s">
        <v>138</v>
      </c>
      <c r="AW470" s="13" t="s">
        <v>4</v>
      </c>
      <c r="AX470" s="13" t="s">
        <v>82</v>
      </c>
      <c r="AY470" s="147" t="s">
        <v>129</v>
      </c>
    </row>
    <row r="471" spans="2:65" s="1" customFormat="1" ht="16.5" customHeight="1">
      <c r="B471" s="31"/>
      <c r="C471" s="126" t="s">
        <v>809</v>
      </c>
      <c r="D471" s="126" t="s">
        <v>132</v>
      </c>
      <c r="E471" s="127" t="s">
        <v>810</v>
      </c>
      <c r="F471" s="128" t="s">
        <v>811</v>
      </c>
      <c r="G471" s="129" t="s">
        <v>135</v>
      </c>
      <c r="H471" s="130">
        <v>115.26</v>
      </c>
      <c r="I471" s="131"/>
      <c r="J471" s="132">
        <f>ROUND(I471*H471,2)</f>
        <v>0</v>
      </c>
      <c r="K471" s="128" t="s">
        <v>136</v>
      </c>
      <c r="L471" s="31"/>
      <c r="M471" s="133" t="s">
        <v>1</v>
      </c>
      <c r="N471" s="134" t="s">
        <v>43</v>
      </c>
      <c r="P471" s="135">
        <f>O471*H471</f>
        <v>0</v>
      </c>
      <c r="Q471" s="135">
        <v>0</v>
      </c>
      <c r="R471" s="135">
        <f>Q471*H471</f>
        <v>0</v>
      </c>
      <c r="S471" s="135">
        <v>3.5299999999999998E-2</v>
      </c>
      <c r="T471" s="136">
        <f>S471*H471</f>
        <v>4.0686780000000002</v>
      </c>
      <c r="AR471" s="137" t="s">
        <v>224</v>
      </c>
      <c r="AT471" s="137" t="s">
        <v>132</v>
      </c>
      <c r="AU471" s="137" t="s">
        <v>138</v>
      </c>
      <c r="AY471" s="16" t="s">
        <v>129</v>
      </c>
      <c r="BE471" s="138">
        <f>IF(N471="základní",J471,0)</f>
        <v>0</v>
      </c>
      <c r="BF471" s="138">
        <f>IF(N471="snížená",J471,0)</f>
        <v>0</v>
      </c>
      <c r="BG471" s="138">
        <f>IF(N471="zákl. přenesená",J471,0)</f>
        <v>0</v>
      </c>
      <c r="BH471" s="138">
        <f>IF(N471="sníž. přenesená",J471,0)</f>
        <v>0</v>
      </c>
      <c r="BI471" s="138">
        <f>IF(N471="nulová",J471,0)</f>
        <v>0</v>
      </c>
      <c r="BJ471" s="16" t="s">
        <v>138</v>
      </c>
      <c r="BK471" s="138">
        <f>ROUND(I471*H471,2)</f>
        <v>0</v>
      </c>
      <c r="BL471" s="16" t="s">
        <v>224</v>
      </c>
      <c r="BM471" s="137" t="s">
        <v>812</v>
      </c>
    </row>
    <row r="472" spans="2:65" s="12" customFormat="1" ht="11.25">
      <c r="B472" s="139"/>
      <c r="D472" s="140" t="s">
        <v>140</v>
      </c>
      <c r="E472" s="141" t="s">
        <v>1</v>
      </c>
      <c r="F472" s="142" t="s">
        <v>209</v>
      </c>
      <c r="H472" s="141" t="s">
        <v>1</v>
      </c>
      <c r="I472" s="143"/>
      <c r="L472" s="139"/>
      <c r="M472" s="144"/>
      <c r="T472" s="145"/>
      <c r="AT472" s="141" t="s">
        <v>140</v>
      </c>
      <c r="AU472" s="141" t="s">
        <v>138</v>
      </c>
      <c r="AV472" s="12" t="s">
        <v>82</v>
      </c>
      <c r="AW472" s="12" t="s">
        <v>32</v>
      </c>
      <c r="AX472" s="12" t="s">
        <v>77</v>
      </c>
      <c r="AY472" s="141" t="s">
        <v>129</v>
      </c>
    </row>
    <row r="473" spans="2:65" s="13" customFormat="1" ht="11.25">
      <c r="B473" s="146"/>
      <c r="D473" s="140" t="s">
        <v>140</v>
      </c>
      <c r="E473" s="147" t="s">
        <v>1</v>
      </c>
      <c r="F473" s="148" t="s">
        <v>730</v>
      </c>
      <c r="H473" s="149">
        <v>69.540000000000006</v>
      </c>
      <c r="I473" s="150"/>
      <c r="L473" s="146"/>
      <c r="M473" s="151"/>
      <c r="T473" s="152"/>
      <c r="AT473" s="147" t="s">
        <v>140</v>
      </c>
      <c r="AU473" s="147" t="s">
        <v>138</v>
      </c>
      <c r="AV473" s="13" t="s">
        <v>138</v>
      </c>
      <c r="AW473" s="13" t="s">
        <v>32</v>
      </c>
      <c r="AX473" s="13" t="s">
        <v>77</v>
      </c>
      <c r="AY473" s="147" t="s">
        <v>129</v>
      </c>
    </row>
    <row r="474" spans="2:65" s="12" customFormat="1" ht="11.25">
      <c r="B474" s="139"/>
      <c r="D474" s="140" t="s">
        <v>140</v>
      </c>
      <c r="E474" s="141" t="s">
        <v>1</v>
      </c>
      <c r="F474" s="142" t="s">
        <v>211</v>
      </c>
      <c r="H474" s="141" t="s">
        <v>1</v>
      </c>
      <c r="I474" s="143"/>
      <c r="L474" s="139"/>
      <c r="M474" s="144"/>
      <c r="T474" s="145"/>
      <c r="AT474" s="141" t="s">
        <v>140</v>
      </c>
      <c r="AU474" s="141" t="s">
        <v>138</v>
      </c>
      <c r="AV474" s="12" t="s">
        <v>82</v>
      </c>
      <c r="AW474" s="12" t="s">
        <v>32</v>
      </c>
      <c r="AX474" s="12" t="s">
        <v>77</v>
      </c>
      <c r="AY474" s="141" t="s">
        <v>129</v>
      </c>
    </row>
    <row r="475" spans="2:65" s="13" customFormat="1" ht="11.25">
      <c r="B475" s="146"/>
      <c r="D475" s="140" t="s">
        <v>140</v>
      </c>
      <c r="E475" s="147" t="s">
        <v>1</v>
      </c>
      <c r="F475" s="148" t="s">
        <v>813</v>
      </c>
      <c r="H475" s="149">
        <v>45.72</v>
      </c>
      <c r="I475" s="150"/>
      <c r="L475" s="146"/>
      <c r="M475" s="151"/>
      <c r="T475" s="152"/>
      <c r="AT475" s="147" t="s">
        <v>140</v>
      </c>
      <c r="AU475" s="147" t="s">
        <v>138</v>
      </c>
      <c r="AV475" s="13" t="s">
        <v>138</v>
      </c>
      <c r="AW475" s="13" t="s">
        <v>32</v>
      </c>
      <c r="AX475" s="13" t="s">
        <v>77</v>
      </c>
      <c r="AY475" s="147" t="s">
        <v>129</v>
      </c>
    </row>
    <row r="476" spans="2:65" s="14" customFormat="1" ht="11.25">
      <c r="B476" s="153"/>
      <c r="D476" s="140" t="s">
        <v>140</v>
      </c>
      <c r="E476" s="154" t="s">
        <v>1</v>
      </c>
      <c r="F476" s="155" t="s">
        <v>145</v>
      </c>
      <c r="H476" s="156">
        <v>115.26</v>
      </c>
      <c r="I476" s="157"/>
      <c r="L476" s="153"/>
      <c r="M476" s="158"/>
      <c r="T476" s="159"/>
      <c r="AT476" s="154" t="s">
        <v>140</v>
      </c>
      <c r="AU476" s="154" t="s">
        <v>138</v>
      </c>
      <c r="AV476" s="14" t="s">
        <v>137</v>
      </c>
      <c r="AW476" s="14" t="s">
        <v>32</v>
      </c>
      <c r="AX476" s="14" t="s">
        <v>82</v>
      </c>
      <c r="AY476" s="154" t="s">
        <v>129</v>
      </c>
    </row>
    <row r="477" spans="2:65" s="1" customFormat="1" ht="37.9" customHeight="1">
      <c r="B477" s="31"/>
      <c r="C477" s="126" t="s">
        <v>814</v>
      </c>
      <c r="D477" s="126" t="s">
        <v>132</v>
      </c>
      <c r="E477" s="127" t="s">
        <v>815</v>
      </c>
      <c r="F477" s="128" t="s">
        <v>816</v>
      </c>
      <c r="G477" s="129" t="s">
        <v>135</v>
      </c>
      <c r="H477" s="130">
        <v>116.1</v>
      </c>
      <c r="I477" s="131"/>
      <c r="J477" s="132">
        <f>ROUND(I477*H477,2)</f>
        <v>0</v>
      </c>
      <c r="K477" s="128" t="s">
        <v>136</v>
      </c>
      <c r="L477" s="31"/>
      <c r="M477" s="133" t="s">
        <v>1</v>
      </c>
      <c r="N477" s="134" t="s">
        <v>43</v>
      </c>
      <c r="P477" s="135">
        <f>O477*H477</f>
        <v>0</v>
      </c>
      <c r="Q477" s="135">
        <v>5.3800000000000002E-3</v>
      </c>
      <c r="R477" s="135">
        <f>Q477*H477</f>
        <v>0.62461800000000001</v>
      </c>
      <c r="S477" s="135">
        <v>0</v>
      </c>
      <c r="T477" s="136">
        <f>S477*H477</f>
        <v>0</v>
      </c>
      <c r="AR477" s="137" t="s">
        <v>224</v>
      </c>
      <c r="AT477" s="137" t="s">
        <v>132</v>
      </c>
      <c r="AU477" s="137" t="s">
        <v>138</v>
      </c>
      <c r="AY477" s="16" t="s">
        <v>129</v>
      </c>
      <c r="BE477" s="138">
        <f>IF(N477="základní",J477,0)</f>
        <v>0</v>
      </c>
      <c r="BF477" s="138">
        <f>IF(N477="snížená",J477,0)</f>
        <v>0</v>
      </c>
      <c r="BG477" s="138">
        <f>IF(N477="zákl. přenesená",J477,0)</f>
        <v>0</v>
      </c>
      <c r="BH477" s="138">
        <f>IF(N477="sníž. přenesená",J477,0)</f>
        <v>0</v>
      </c>
      <c r="BI477" s="138">
        <f>IF(N477="nulová",J477,0)</f>
        <v>0</v>
      </c>
      <c r="BJ477" s="16" t="s">
        <v>138</v>
      </c>
      <c r="BK477" s="138">
        <f>ROUND(I477*H477,2)</f>
        <v>0</v>
      </c>
      <c r="BL477" s="16" t="s">
        <v>224</v>
      </c>
      <c r="BM477" s="137" t="s">
        <v>817</v>
      </c>
    </row>
    <row r="478" spans="2:65" s="12" customFormat="1" ht="11.25">
      <c r="B478" s="139"/>
      <c r="D478" s="140" t="s">
        <v>140</v>
      </c>
      <c r="E478" s="141" t="s">
        <v>1</v>
      </c>
      <c r="F478" s="142" t="s">
        <v>209</v>
      </c>
      <c r="H478" s="141" t="s">
        <v>1</v>
      </c>
      <c r="I478" s="143"/>
      <c r="L478" s="139"/>
      <c r="M478" s="144"/>
      <c r="T478" s="145"/>
      <c r="AT478" s="141" t="s">
        <v>140</v>
      </c>
      <c r="AU478" s="141" t="s">
        <v>138</v>
      </c>
      <c r="AV478" s="12" t="s">
        <v>82</v>
      </c>
      <c r="AW478" s="12" t="s">
        <v>32</v>
      </c>
      <c r="AX478" s="12" t="s">
        <v>77</v>
      </c>
      <c r="AY478" s="141" t="s">
        <v>129</v>
      </c>
    </row>
    <row r="479" spans="2:65" s="13" customFormat="1" ht="11.25">
      <c r="B479" s="146"/>
      <c r="D479" s="140" t="s">
        <v>140</v>
      </c>
      <c r="E479" s="147" t="s">
        <v>1</v>
      </c>
      <c r="F479" s="148" t="s">
        <v>217</v>
      </c>
      <c r="H479" s="149">
        <v>69.69</v>
      </c>
      <c r="I479" s="150"/>
      <c r="L479" s="146"/>
      <c r="M479" s="151"/>
      <c r="T479" s="152"/>
      <c r="AT479" s="147" t="s">
        <v>140</v>
      </c>
      <c r="AU479" s="147" t="s">
        <v>138</v>
      </c>
      <c r="AV479" s="13" t="s">
        <v>138</v>
      </c>
      <c r="AW479" s="13" t="s">
        <v>32</v>
      </c>
      <c r="AX479" s="13" t="s">
        <v>77</v>
      </c>
      <c r="AY479" s="147" t="s">
        <v>129</v>
      </c>
    </row>
    <row r="480" spans="2:65" s="12" customFormat="1" ht="11.25">
      <c r="B480" s="139"/>
      <c r="D480" s="140" t="s">
        <v>140</v>
      </c>
      <c r="E480" s="141" t="s">
        <v>1</v>
      </c>
      <c r="F480" s="142" t="s">
        <v>211</v>
      </c>
      <c r="H480" s="141" t="s">
        <v>1</v>
      </c>
      <c r="I480" s="143"/>
      <c r="L480" s="139"/>
      <c r="M480" s="144"/>
      <c r="T480" s="145"/>
      <c r="AT480" s="141" t="s">
        <v>140</v>
      </c>
      <c r="AU480" s="141" t="s">
        <v>138</v>
      </c>
      <c r="AV480" s="12" t="s">
        <v>82</v>
      </c>
      <c r="AW480" s="12" t="s">
        <v>32</v>
      </c>
      <c r="AX480" s="12" t="s">
        <v>77</v>
      </c>
      <c r="AY480" s="141" t="s">
        <v>129</v>
      </c>
    </row>
    <row r="481" spans="2:65" s="13" customFormat="1" ht="11.25">
      <c r="B481" s="146"/>
      <c r="D481" s="140" t="s">
        <v>140</v>
      </c>
      <c r="E481" s="147" t="s">
        <v>1</v>
      </c>
      <c r="F481" s="148" t="s">
        <v>218</v>
      </c>
      <c r="H481" s="149">
        <v>46.41</v>
      </c>
      <c r="I481" s="150"/>
      <c r="L481" s="146"/>
      <c r="M481" s="151"/>
      <c r="T481" s="152"/>
      <c r="AT481" s="147" t="s">
        <v>140</v>
      </c>
      <c r="AU481" s="147" t="s">
        <v>138</v>
      </c>
      <c r="AV481" s="13" t="s">
        <v>138</v>
      </c>
      <c r="AW481" s="13" t="s">
        <v>32</v>
      </c>
      <c r="AX481" s="13" t="s">
        <v>77</v>
      </c>
      <c r="AY481" s="147" t="s">
        <v>129</v>
      </c>
    </row>
    <row r="482" spans="2:65" s="14" customFormat="1" ht="11.25">
      <c r="B482" s="153"/>
      <c r="D482" s="140" t="s">
        <v>140</v>
      </c>
      <c r="E482" s="154" t="s">
        <v>1</v>
      </c>
      <c r="F482" s="155" t="s">
        <v>145</v>
      </c>
      <c r="H482" s="156">
        <v>116.1</v>
      </c>
      <c r="I482" s="157"/>
      <c r="L482" s="153"/>
      <c r="M482" s="158"/>
      <c r="T482" s="159"/>
      <c r="AT482" s="154" t="s">
        <v>140</v>
      </c>
      <c r="AU482" s="154" t="s">
        <v>138</v>
      </c>
      <c r="AV482" s="14" t="s">
        <v>137</v>
      </c>
      <c r="AW482" s="14" t="s">
        <v>32</v>
      </c>
      <c r="AX482" s="14" t="s">
        <v>82</v>
      </c>
      <c r="AY482" s="154" t="s">
        <v>129</v>
      </c>
    </row>
    <row r="483" spans="2:65" s="1" customFormat="1" ht="33" customHeight="1">
      <c r="B483" s="31"/>
      <c r="C483" s="160" t="s">
        <v>818</v>
      </c>
      <c r="D483" s="160" t="s">
        <v>225</v>
      </c>
      <c r="E483" s="161" t="s">
        <v>819</v>
      </c>
      <c r="F483" s="162" t="s">
        <v>820</v>
      </c>
      <c r="G483" s="163" t="s">
        <v>135</v>
      </c>
      <c r="H483" s="164">
        <v>127.71</v>
      </c>
      <c r="I483" s="165"/>
      <c r="J483" s="166">
        <f>ROUND(I483*H483,2)</f>
        <v>0</v>
      </c>
      <c r="K483" s="162" t="s">
        <v>136</v>
      </c>
      <c r="L483" s="167"/>
      <c r="M483" s="168" t="s">
        <v>1</v>
      </c>
      <c r="N483" s="169" t="s">
        <v>43</v>
      </c>
      <c r="P483" s="135">
        <f>O483*H483</f>
        <v>0</v>
      </c>
      <c r="Q483" s="135">
        <v>2.1999999999999999E-2</v>
      </c>
      <c r="R483" s="135">
        <f>Q483*H483</f>
        <v>2.8096199999999998</v>
      </c>
      <c r="S483" s="135">
        <v>0</v>
      </c>
      <c r="T483" s="136">
        <f>S483*H483</f>
        <v>0</v>
      </c>
      <c r="AR483" s="137" t="s">
        <v>302</v>
      </c>
      <c r="AT483" s="137" t="s">
        <v>225</v>
      </c>
      <c r="AU483" s="137" t="s">
        <v>138</v>
      </c>
      <c r="AY483" s="16" t="s">
        <v>129</v>
      </c>
      <c r="BE483" s="138">
        <f>IF(N483="základní",J483,0)</f>
        <v>0</v>
      </c>
      <c r="BF483" s="138">
        <f>IF(N483="snížená",J483,0)</f>
        <v>0</v>
      </c>
      <c r="BG483" s="138">
        <f>IF(N483="zákl. přenesená",J483,0)</f>
        <v>0</v>
      </c>
      <c r="BH483" s="138">
        <f>IF(N483="sníž. přenesená",J483,0)</f>
        <v>0</v>
      </c>
      <c r="BI483" s="138">
        <f>IF(N483="nulová",J483,0)</f>
        <v>0</v>
      </c>
      <c r="BJ483" s="16" t="s">
        <v>138</v>
      </c>
      <c r="BK483" s="138">
        <f>ROUND(I483*H483,2)</f>
        <v>0</v>
      </c>
      <c r="BL483" s="16" t="s">
        <v>224</v>
      </c>
      <c r="BM483" s="137" t="s">
        <v>821</v>
      </c>
    </row>
    <row r="484" spans="2:65" s="13" customFormat="1" ht="11.25">
      <c r="B484" s="146"/>
      <c r="D484" s="140" t="s">
        <v>140</v>
      </c>
      <c r="F484" s="148" t="s">
        <v>822</v>
      </c>
      <c r="H484" s="149">
        <v>127.71</v>
      </c>
      <c r="I484" s="150"/>
      <c r="L484" s="146"/>
      <c r="M484" s="151"/>
      <c r="T484" s="152"/>
      <c r="AT484" s="147" t="s">
        <v>140</v>
      </c>
      <c r="AU484" s="147" t="s">
        <v>138</v>
      </c>
      <c r="AV484" s="13" t="s">
        <v>138</v>
      </c>
      <c r="AW484" s="13" t="s">
        <v>4</v>
      </c>
      <c r="AX484" s="13" t="s">
        <v>82</v>
      </c>
      <c r="AY484" s="147" t="s">
        <v>129</v>
      </c>
    </row>
    <row r="485" spans="2:65" s="1" customFormat="1" ht="24.2" customHeight="1">
      <c r="B485" s="31"/>
      <c r="C485" s="126" t="s">
        <v>823</v>
      </c>
      <c r="D485" s="126" t="s">
        <v>132</v>
      </c>
      <c r="E485" s="127" t="s">
        <v>824</v>
      </c>
      <c r="F485" s="128" t="s">
        <v>825</v>
      </c>
      <c r="G485" s="129" t="s">
        <v>135</v>
      </c>
      <c r="H485" s="130">
        <v>116.1</v>
      </c>
      <c r="I485" s="131"/>
      <c r="J485" s="132">
        <f>ROUND(I485*H485,2)</f>
        <v>0</v>
      </c>
      <c r="K485" s="128" t="s">
        <v>136</v>
      </c>
      <c r="L485" s="31"/>
      <c r="M485" s="133" t="s">
        <v>1</v>
      </c>
      <c r="N485" s="134" t="s">
        <v>43</v>
      </c>
      <c r="P485" s="135">
        <f>O485*H485</f>
        <v>0</v>
      </c>
      <c r="Q485" s="135">
        <v>1.5E-3</v>
      </c>
      <c r="R485" s="135">
        <f>Q485*H485</f>
        <v>0.17415</v>
      </c>
      <c r="S485" s="135">
        <v>0</v>
      </c>
      <c r="T485" s="136">
        <f>S485*H485</f>
        <v>0</v>
      </c>
      <c r="AR485" s="137" t="s">
        <v>224</v>
      </c>
      <c r="AT485" s="137" t="s">
        <v>132</v>
      </c>
      <c r="AU485" s="137" t="s">
        <v>138</v>
      </c>
      <c r="AY485" s="16" t="s">
        <v>129</v>
      </c>
      <c r="BE485" s="138">
        <f>IF(N485="základní",J485,0)</f>
        <v>0</v>
      </c>
      <c r="BF485" s="138">
        <f>IF(N485="snížená",J485,0)</f>
        <v>0</v>
      </c>
      <c r="BG485" s="138">
        <f>IF(N485="zákl. přenesená",J485,0)</f>
        <v>0</v>
      </c>
      <c r="BH485" s="138">
        <f>IF(N485="sníž. přenesená",J485,0)</f>
        <v>0</v>
      </c>
      <c r="BI485" s="138">
        <f>IF(N485="nulová",J485,0)</f>
        <v>0</v>
      </c>
      <c r="BJ485" s="16" t="s">
        <v>138</v>
      </c>
      <c r="BK485" s="138">
        <f>ROUND(I485*H485,2)</f>
        <v>0</v>
      </c>
      <c r="BL485" s="16" t="s">
        <v>224</v>
      </c>
      <c r="BM485" s="137" t="s">
        <v>826</v>
      </c>
    </row>
    <row r="486" spans="2:65" s="12" customFormat="1" ht="11.25">
      <c r="B486" s="139"/>
      <c r="D486" s="140" t="s">
        <v>140</v>
      </c>
      <c r="E486" s="141" t="s">
        <v>1</v>
      </c>
      <c r="F486" s="142" t="s">
        <v>209</v>
      </c>
      <c r="H486" s="141" t="s">
        <v>1</v>
      </c>
      <c r="I486" s="143"/>
      <c r="L486" s="139"/>
      <c r="M486" s="144"/>
      <c r="T486" s="145"/>
      <c r="AT486" s="141" t="s">
        <v>140</v>
      </c>
      <c r="AU486" s="141" t="s">
        <v>138</v>
      </c>
      <c r="AV486" s="12" t="s">
        <v>82</v>
      </c>
      <c r="AW486" s="12" t="s">
        <v>32</v>
      </c>
      <c r="AX486" s="12" t="s">
        <v>77</v>
      </c>
      <c r="AY486" s="141" t="s">
        <v>129</v>
      </c>
    </row>
    <row r="487" spans="2:65" s="13" customFormat="1" ht="11.25">
      <c r="B487" s="146"/>
      <c r="D487" s="140" t="s">
        <v>140</v>
      </c>
      <c r="E487" s="147" t="s">
        <v>1</v>
      </c>
      <c r="F487" s="148" t="s">
        <v>217</v>
      </c>
      <c r="H487" s="149">
        <v>69.69</v>
      </c>
      <c r="I487" s="150"/>
      <c r="L487" s="146"/>
      <c r="M487" s="151"/>
      <c r="T487" s="152"/>
      <c r="AT487" s="147" t="s">
        <v>140</v>
      </c>
      <c r="AU487" s="147" t="s">
        <v>138</v>
      </c>
      <c r="AV487" s="13" t="s">
        <v>138</v>
      </c>
      <c r="AW487" s="13" t="s">
        <v>32</v>
      </c>
      <c r="AX487" s="13" t="s">
        <v>77</v>
      </c>
      <c r="AY487" s="147" t="s">
        <v>129</v>
      </c>
    </row>
    <row r="488" spans="2:65" s="12" customFormat="1" ht="11.25">
      <c r="B488" s="139"/>
      <c r="D488" s="140" t="s">
        <v>140</v>
      </c>
      <c r="E488" s="141" t="s">
        <v>1</v>
      </c>
      <c r="F488" s="142" t="s">
        <v>211</v>
      </c>
      <c r="H488" s="141" t="s">
        <v>1</v>
      </c>
      <c r="I488" s="143"/>
      <c r="L488" s="139"/>
      <c r="M488" s="144"/>
      <c r="T488" s="145"/>
      <c r="AT488" s="141" t="s">
        <v>140</v>
      </c>
      <c r="AU488" s="141" t="s">
        <v>138</v>
      </c>
      <c r="AV488" s="12" t="s">
        <v>82</v>
      </c>
      <c r="AW488" s="12" t="s">
        <v>32</v>
      </c>
      <c r="AX488" s="12" t="s">
        <v>77</v>
      </c>
      <c r="AY488" s="141" t="s">
        <v>129</v>
      </c>
    </row>
    <row r="489" spans="2:65" s="13" customFormat="1" ht="11.25">
      <c r="B489" s="146"/>
      <c r="D489" s="140" t="s">
        <v>140</v>
      </c>
      <c r="E489" s="147" t="s">
        <v>1</v>
      </c>
      <c r="F489" s="148" t="s">
        <v>218</v>
      </c>
      <c r="H489" s="149">
        <v>46.41</v>
      </c>
      <c r="I489" s="150"/>
      <c r="L489" s="146"/>
      <c r="M489" s="151"/>
      <c r="T489" s="152"/>
      <c r="AT489" s="147" t="s">
        <v>140</v>
      </c>
      <c r="AU489" s="147" t="s">
        <v>138</v>
      </c>
      <c r="AV489" s="13" t="s">
        <v>138</v>
      </c>
      <c r="AW489" s="13" t="s">
        <v>32</v>
      </c>
      <c r="AX489" s="13" t="s">
        <v>77</v>
      </c>
      <c r="AY489" s="147" t="s">
        <v>129</v>
      </c>
    </row>
    <row r="490" spans="2:65" s="14" customFormat="1" ht="11.25">
      <c r="B490" s="153"/>
      <c r="D490" s="140" t="s">
        <v>140</v>
      </c>
      <c r="E490" s="154" t="s">
        <v>1</v>
      </c>
      <c r="F490" s="155" t="s">
        <v>145</v>
      </c>
      <c r="H490" s="156">
        <v>116.1</v>
      </c>
      <c r="I490" s="157"/>
      <c r="L490" s="153"/>
      <c r="M490" s="158"/>
      <c r="T490" s="159"/>
      <c r="AT490" s="154" t="s">
        <v>140</v>
      </c>
      <c r="AU490" s="154" t="s">
        <v>138</v>
      </c>
      <c r="AV490" s="14" t="s">
        <v>137</v>
      </c>
      <c r="AW490" s="14" t="s">
        <v>32</v>
      </c>
      <c r="AX490" s="14" t="s">
        <v>82</v>
      </c>
      <c r="AY490" s="154" t="s">
        <v>129</v>
      </c>
    </row>
    <row r="491" spans="2:65" s="1" customFormat="1" ht="16.5" customHeight="1">
      <c r="B491" s="31"/>
      <c r="C491" s="126" t="s">
        <v>827</v>
      </c>
      <c r="D491" s="126" t="s">
        <v>132</v>
      </c>
      <c r="E491" s="127" t="s">
        <v>828</v>
      </c>
      <c r="F491" s="128" t="s">
        <v>829</v>
      </c>
      <c r="G491" s="129" t="s">
        <v>153</v>
      </c>
      <c r="H491" s="130">
        <v>96.95</v>
      </c>
      <c r="I491" s="131"/>
      <c r="J491" s="132">
        <f>ROUND(I491*H491,2)</f>
        <v>0</v>
      </c>
      <c r="K491" s="128" t="s">
        <v>136</v>
      </c>
      <c r="L491" s="31"/>
      <c r="M491" s="133" t="s">
        <v>1</v>
      </c>
      <c r="N491" s="134" t="s">
        <v>43</v>
      </c>
      <c r="P491" s="135">
        <f>O491*H491</f>
        <v>0</v>
      </c>
      <c r="Q491" s="135">
        <v>9.0000000000000006E-5</v>
      </c>
      <c r="R491" s="135">
        <f>Q491*H491</f>
        <v>8.7255000000000006E-3</v>
      </c>
      <c r="S491" s="135">
        <v>0</v>
      </c>
      <c r="T491" s="136">
        <f>S491*H491</f>
        <v>0</v>
      </c>
      <c r="AR491" s="137" t="s">
        <v>224</v>
      </c>
      <c r="AT491" s="137" t="s">
        <v>132</v>
      </c>
      <c r="AU491" s="137" t="s">
        <v>138</v>
      </c>
      <c r="AY491" s="16" t="s">
        <v>129</v>
      </c>
      <c r="BE491" s="138">
        <f>IF(N491="základní",J491,0)</f>
        <v>0</v>
      </c>
      <c r="BF491" s="138">
        <f>IF(N491="snížená",J491,0)</f>
        <v>0</v>
      </c>
      <c r="BG491" s="138">
        <f>IF(N491="zákl. přenesená",J491,0)</f>
        <v>0</v>
      </c>
      <c r="BH491" s="138">
        <f>IF(N491="sníž. přenesená",J491,0)</f>
        <v>0</v>
      </c>
      <c r="BI491" s="138">
        <f>IF(N491="nulová",J491,0)</f>
        <v>0</v>
      </c>
      <c r="BJ491" s="16" t="s">
        <v>138</v>
      </c>
      <c r="BK491" s="138">
        <f>ROUND(I491*H491,2)</f>
        <v>0</v>
      </c>
      <c r="BL491" s="16" t="s">
        <v>224</v>
      </c>
      <c r="BM491" s="137" t="s">
        <v>830</v>
      </c>
    </row>
    <row r="492" spans="2:65" s="12" customFormat="1" ht="11.25">
      <c r="B492" s="139"/>
      <c r="D492" s="140" t="s">
        <v>140</v>
      </c>
      <c r="E492" s="141" t="s">
        <v>1</v>
      </c>
      <c r="F492" s="142" t="s">
        <v>223</v>
      </c>
      <c r="H492" s="141" t="s">
        <v>1</v>
      </c>
      <c r="I492" s="143"/>
      <c r="L492" s="139"/>
      <c r="M492" s="144"/>
      <c r="T492" s="145"/>
      <c r="AT492" s="141" t="s">
        <v>140</v>
      </c>
      <c r="AU492" s="141" t="s">
        <v>138</v>
      </c>
      <c r="AV492" s="12" t="s">
        <v>82</v>
      </c>
      <c r="AW492" s="12" t="s">
        <v>32</v>
      </c>
      <c r="AX492" s="12" t="s">
        <v>77</v>
      </c>
      <c r="AY492" s="141" t="s">
        <v>129</v>
      </c>
    </row>
    <row r="493" spans="2:65" s="13" customFormat="1" ht="11.25">
      <c r="B493" s="146"/>
      <c r="D493" s="140" t="s">
        <v>140</v>
      </c>
      <c r="E493" s="147" t="s">
        <v>1</v>
      </c>
      <c r="F493" s="148" t="s">
        <v>831</v>
      </c>
      <c r="H493" s="149">
        <v>96.95</v>
      </c>
      <c r="I493" s="150"/>
      <c r="L493" s="146"/>
      <c r="M493" s="151"/>
      <c r="T493" s="152"/>
      <c r="AT493" s="147" t="s">
        <v>140</v>
      </c>
      <c r="AU493" s="147" t="s">
        <v>138</v>
      </c>
      <c r="AV493" s="13" t="s">
        <v>138</v>
      </c>
      <c r="AW493" s="13" t="s">
        <v>32</v>
      </c>
      <c r="AX493" s="13" t="s">
        <v>82</v>
      </c>
      <c r="AY493" s="147" t="s">
        <v>129</v>
      </c>
    </row>
    <row r="494" spans="2:65" s="1" customFormat="1" ht="16.5" customHeight="1">
      <c r="B494" s="31"/>
      <c r="C494" s="126" t="s">
        <v>832</v>
      </c>
      <c r="D494" s="126" t="s">
        <v>132</v>
      </c>
      <c r="E494" s="127" t="s">
        <v>833</v>
      </c>
      <c r="F494" s="128" t="s">
        <v>834</v>
      </c>
      <c r="G494" s="129" t="s">
        <v>153</v>
      </c>
      <c r="H494" s="130">
        <v>105.45</v>
      </c>
      <c r="I494" s="131"/>
      <c r="J494" s="132">
        <f>ROUND(I494*H494,2)</f>
        <v>0</v>
      </c>
      <c r="K494" s="128" t="s">
        <v>136</v>
      </c>
      <c r="L494" s="31"/>
      <c r="M494" s="133" t="s">
        <v>1</v>
      </c>
      <c r="N494" s="134" t="s">
        <v>43</v>
      </c>
      <c r="P494" s="135">
        <f>O494*H494</f>
        <v>0</v>
      </c>
      <c r="Q494" s="135">
        <v>1.42E-3</v>
      </c>
      <c r="R494" s="135">
        <f>Q494*H494</f>
        <v>0.14973900000000001</v>
      </c>
      <c r="S494" s="135">
        <v>0</v>
      </c>
      <c r="T494" s="136">
        <f>S494*H494</f>
        <v>0</v>
      </c>
      <c r="AR494" s="137" t="s">
        <v>224</v>
      </c>
      <c r="AT494" s="137" t="s">
        <v>132</v>
      </c>
      <c r="AU494" s="137" t="s">
        <v>138</v>
      </c>
      <c r="AY494" s="16" t="s">
        <v>129</v>
      </c>
      <c r="BE494" s="138">
        <f>IF(N494="základní",J494,0)</f>
        <v>0</v>
      </c>
      <c r="BF494" s="138">
        <f>IF(N494="snížená",J494,0)</f>
        <v>0</v>
      </c>
      <c r="BG494" s="138">
        <f>IF(N494="zákl. přenesená",J494,0)</f>
        <v>0</v>
      </c>
      <c r="BH494" s="138">
        <f>IF(N494="sníž. přenesená",J494,0)</f>
        <v>0</v>
      </c>
      <c r="BI494" s="138">
        <f>IF(N494="nulová",J494,0)</f>
        <v>0</v>
      </c>
      <c r="BJ494" s="16" t="s">
        <v>138</v>
      </c>
      <c r="BK494" s="138">
        <f>ROUND(I494*H494,2)</f>
        <v>0</v>
      </c>
      <c r="BL494" s="16" t="s">
        <v>224</v>
      </c>
      <c r="BM494" s="137" t="s">
        <v>835</v>
      </c>
    </row>
    <row r="495" spans="2:65" s="12" customFormat="1" ht="11.25">
      <c r="B495" s="139"/>
      <c r="D495" s="140" t="s">
        <v>140</v>
      </c>
      <c r="E495" s="141" t="s">
        <v>1</v>
      </c>
      <c r="F495" s="142" t="s">
        <v>223</v>
      </c>
      <c r="H495" s="141" t="s">
        <v>1</v>
      </c>
      <c r="I495" s="143"/>
      <c r="L495" s="139"/>
      <c r="M495" s="144"/>
      <c r="T495" s="145"/>
      <c r="AT495" s="141" t="s">
        <v>140</v>
      </c>
      <c r="AU495" s="141" t="s">
        <v>138</v>
      </c>
      <c r="AV495" s="12" t="s">
        <v>82</v>
      </c>
      <c r="AW495" s="12" t="s">
        <v>32</v>
      </c>
      <c r="AX495" s="12" t="s">
        <v>77</v>
      </c>
      <c r="AY495" s="141" t="s">
        <v>129</v>
      </c>
    </row>
    <row r="496" spans="2:65" s="13" customFormat="1" ht="11.25">
      <c r="B496" s="146"/>
      <c r="D496" s="140" t="s">
        <v>140</v>
      </c>
      <c r="E496" s="147" t="s">
        <v>1</v>
      </c>
      <c r="F496" s="148" t="s">
        <v>836</v>
      </c>
      <c r="H496" s="149">
        <v>105.45</v>
      </c>
      <c r="I496" s="150"/>
      <c r="L496" s="146"/>
      <c r="M496" s="151"/>
      <c r="T496" s="152"/>
      <c r="AT496" s="147" t="s">
        <v>140</v>
      </c>
      <c r="AU496" s="147" t="s">
        <v>138</v>
      </c>
      <c r="AV496" s="13" t="s">
        <v>138</v>
      </c>
      <c r="AW496" s="13" t="s">
        <v>32</v>
      </c>
      <c r="AX496" s="13" t="s">
        <v>82</v>
      </c>
      <c r="AY496" s="147" t="s">
        <v>129</v>
      </c>
    </row>
    <row r="497" spans="2:65" s="1" customFormat="1" ht="33" customHeight="1">
      <c r="B497" s="31"/>
      <c r="C497" s="126" t="s">
        <v>837</v>
      </c>
      <c r="D497" s="126" t="s">
        <v>132</v>
      </c>
      <c r="E497" s="127" t="s">
        <v>838</v>
      </c>
      <c r="F497" s="128" t="s">
        <v>839</v>
      </c>
      <c r="G497" s="129" t="s">
        <v>296</v>
      </c>
      <c r="H497" s="130">
        <v>3.7709999999999999</v>
      </c>
      <c r="I497" s="131"/>
      <c r="J497" s="132">
        <f>ROUND(I497*H497,2)</f>
        <v>0</v>
      </c>
      <c r="K497" s="128" t="s">
        <v>136</v>
      </c>
      <c r="L497" s="31"/>
      <c r="M497" s="133" t="s">
        <v>1</v>
      </c>
      <c r="N497" s="134" t="s">
        <v>43</v>
      </c>
      <c r="P497" s="135">
        <f>O497*H497</f>
        <v>0</v>
      </c>
      <c r="Q497" s="135">
        <v>0</v>
      </c>
      <c r="R497" s="135">
        <f>Q497*H497</f>
        <v>0</v>
      </c>
      <c r="S497" s="135">
        <v>0</v>
      </c>
      <c r="T497" s="136">
        <f>S497*H497</f>
        <v>0</v>
      </c>
      <c r="AR497" s="137" t="s">
        <v>224</v>
      </c>
      <c r="AT497" s="137" t="s">
        <v>132</v>
      </c>
      <c r="AU497" s="137" t="s">
        <v>138</v>
      </c>
      <c r="AY497" s="16" t="s">
        <v>129</v>
      </c>
      <c r="BE497" s="138">
        <f>IF(N497="základní",J497,0)</f>
        <v>0</v>
      </c>
      <c r="BF497" s="138">
        <f>IF(N497="snížená",J497,0)</f>
        <v>0</v>
      </c>
      <c r="BG497" s="138">
        <f>IF(N497="zákl. přenesená",J497,0)</f>
        <v>0</v>
      </c>
      <c r="BH497" s="138">
        <f>IF(N497="sníž. přenesená",J497,0)</f>
        <v>0</v>
      </c>
      <c r="BI497" s="138">
        <f>IF(N497="nulová",J497,0)</f>
        <v>0</v>
      </c>
      <c r="BJ497" s="16" t="s">
        <v>138</v>
      </c>
      <c r="BK497" s="138">
        <f>ROUND(I497*H497,2)</f>
        <v>0</v>
      </c>
      <c r="BL497" s="16" t="s">
        <v>224</v>
      </c>
      <c r="BM497" s="137" t="s">
        <v>840</v>
      </c>
    </row>
    <row r="498" spans="2:65" s="11" customFormat="1" ht="22.9" customHeight="1">
      <c r="B498" s="114"/>
      <c r="D498" s="115" t="s">
        <v>76</v>
      </c>
      <c r="E498" s="124" t="s">
        <v>841</v>
      </c>
      <c r="F498" s="124" t="s">
        <v>842</v>
      </c>
      <c r="I498" s="117"/>
      <c r="J498" s="125">
        <f>BK498</f>
        <v>0</v>
      </c>
      <c r="L498" s="114"/>
      <c r="M498" s="119"/>
      <c r="P498" s="120">
        <f>SUM(P499:P541)</f>
        <v>0</v>
      </c>
      <c r="R498" s="120">
        <f>SUM(R499:R541)</f>
        <v>5.4590420000000011</v>
      </c>
      <c r="T498" s="121">
        <f>SUM(T499:T541)</f>
        <v>2.4330400000000001</v>
      </c>
      <c r="AR498" s="115" t="s">
        <v>138</v>
      </c>
      <c r="AT498" s="122" t="s">
        <v>76</v>
      </c>
      <c r="AU498" s="122" t="s">
        <v>82</v>
      </c>
      <c r="AY498" s="115" t="s">
        <v>129</v>
      </c>
      <c r="BK498" s="123">
        <f>SUM(BK499:BK541)</f>
        <v>0</v>
      </c>
    </row>
    <row r="499" spans="2:65" s="1" customFormat="1" ht="16.5" customHeight="1">
      <c r="B499" s="31"/>
      <c r="C499" s="126" t="s">
        <v>843</v>
      </c>
      <c r="D499" s="126" t="s">
        <v>132</v>
      </c>
      <c r="E499" s="127" t="s">
        <v>844</v>
      </c>
      <c r="F499" s="128" t="s">
        <v>845</v>
      </c>
      <c r="G499" s="129" t="s">
        <v>135</v>
      </c>
      <c r="H499" s="130">
        <v>228.4</v>
      </c>
      <c r="I499" s="131"/>
      <c r="J499" s="132">
        <f>ROUND(I499*H499,2)</f>
        <v>0</v>
      </c>
      <c r="K499" s="128" t="s">
        <v>136</v>
      </c>
      <c r="L499" s="31"/>
      <c r="M499" s="133" t="s">
        <v>1</v>
      </c>
      <c r="N499" s="134" t="s">
        <v>43</v>
      </c>
      <c r="P499" s="135">
        <f>O499*H499</f>
        <v>0</v>
      </c>
      <c r="Q499" s="135">
        <v>0</v>
      </c>
      <c r="R499" s="135">
        <f>Q499*H499</f>
        <v>0</v>
      </c>
      <c r="S499" s="135">
        <v>0</v>
      </c>
      <c r="T499" s="136">
        <f>S499*H499</f>
        <v>0</v>
      </c>
      <c r="AR499" s="137" t="s">
        <v>224</v>
      </c>
      <c r="AT499" s="137" t="s">
        <v>132</v>
      </c>
      <c r="AU499" s="137" t="s">
        <v>138</v>
      </c>
      <c r="AY499" s="16" t="s">
        <v>129</v>
      </c>
      <c r="BE499" s="138">
        <f>IF(N499="základní",J499,0)</f>
        <v>0</v>
      </c>
      <c r="BF499" s="138">
        <f>IF(N499="snížená",J499,0)</f>
        <v>0</v>
      </c>
      <c r="BG499" s="138">
        <f>IF(N499="zákl. přenesená",J499,0)</f>
        <v>0</v>
      </c>
      <c r="BH499" s="138">
        <f>IF(N499="sníž. přenesená",J499,0)</f>
        <v>0</v>
      </c>
      <c r="BI499" s="138">
        <f>IF(N499="nulová",J499,0)</f>
        <v>0</v>
      </c>
      <c r="BJ499" s="16" t="s">
        <v>138</v>
      </c>
      <c r="BK499" s="138">
        <f>ROUND(I499*H499,2)</f>
        <v>0</v>
      </c>
      <c r="BL499" s="16" t="s">
        <v>224</v>
      </c>
      <c r="BM499" s="137" t="s">
        <v>846</v>
      </c>
    </row>
    <row r="500" spans="2:65" s="12" customFormat="1" ht="11.25">
      <c r="B500" s="139"/>
      <c r="D500" s="140" t="s">
        <v>140</v>
      </c>
      <c r="E500" s="141" t="s">
        <v>1</v>
      </c>
      <c r="F500" s="142" t="s">
        <v>149</v>
      </c>
      <c r="H500" s="141" t="s">
        <v>1</v>
      </c>
      <c r="I500" s="143"/>
      <c r="L500" s="139"/>
      <c r="M500" s="144"/>
      <c r="T500" s="145"/>
      <c r="AT500" s="141" t="s">
        <v>140</v>
      </c>
      <c r="AU500" s="141" t="s">
        <v>138</v>
      </c>
      <c r="AV500" s="12" t="s">
        <v>82</v>
      </c>
      <c r="AW500" s="12" t="s">
        <v>32</v>
      </c>
      <c r="AX500" s="12" t="s">
        <v>77</v>
      </c>
      <c r="AY500" s="141" t="s">
        <v>129</v>
      </c>
    </row>
    <row r="501" spans="2:65" s="13" customFormat="1" ht="22.5">
      <c r="B501" s="146"/>
      <c r="D501" s="140" t="s">
        <v>140</v>
      </c>
      <c r="E501" s="147" t="s">
        <v>1</v>
      </c>
      <c r="F501" s="148" t="s">
        <v>847</v>
      </c>
      <c r="H501" s="149">
        <v>181.12</v>
      </c>
      <c r="I501" s="150"/>
      <c r="L501" s="146"/>
      <c r="M501" s="151"/>
      <c r="T501" s="152"/>
      <c r="AT501" s="147" t="s">
        <v>140</v>
      </c>
      <c r="AU501" s="147" t="s">
        <v>138</v>
      </c>
      <c r="AV501" s="13" t="s">
        <v>138</v>
      </c>
      <c r="AW501" s="13" t="s">
        <v>32</v>
      </c>
      <c r="AX501" s="13" t="s">
        <v>77</v>
      </c>
      <c r="AY501" s="147" t="s">
        <v>129</v>
      </c>
    </row>
    <row r="502" spans="2:65" s="12" customFormat="1" ht="11.25">
      <c r="B502" s="139"/>
      <c r="D502" s="140" t="s">
        <v>140</v>
      </c>
      <c r="E502" s="141" t="s">
        <v>1</v>
      </c>
      <c r="F502" s="142" t="s">
        <v>697</v>
      </c>
      <c r="H502" s="141" t="s">
        <v>1</v>
      </c>
      <c r="I502" s="143"/>
      <c r="L502" s="139"/>
      <c r="M502" s="144"/>
      <c r="T502" s="145"/>
      <c r="AT502" s="141" t="s">
        <v>140</v>
      </c>
      <c r="AU502" s="141" t="s">
        <v>138</v>
      </c>
      <c r="AV502" s="12" t="s">
        <v>82</v>
      </c>
      <c r="AW502" s="12" t="s">
        <v>32</v>
      </c>
      <c r="AX502" s="12" t="s">
        <v>77</v>
      </c>
      <c r="AY502" s="141" t="s">
        <v>129</v>
      </c>
    </row>
    <row r="503" spans="2:65" s="13" customFormat="1" ht="22.5">
      <c r="B503" s="146"/>
      <c r="D503" s="140" t="s">
        <v>140</v>
      </c>
      <c r="E503" s="147" t="s">
        <v>1</v>
      </c>
      <c r="F503" s="148" t="s">
        <v>848</v>
      </c>
      <c r="H503" s="149">
        <v>47.28</v>
      </c>
      <c r="I503" s="150"/>
      <c r="L503" s="146"/>
      <c r="M503" s="151"/>
      <c r="T503" s="152"/>
      <c r="AT503" s="147" t="s">
        <v>140</v>
      </c>
      <c r="AU503" s="147" t="s">
        <v>138</v>
      </c>
      <c r="AV503" s="13" t="s">
        <v>138</v>
      </c>
      <c r="AW503" s="13" t="s">
        <v>32</v>
      </c>
      <c r="AX503" s="13" t="s">
        <v>77</v>
      </c>
      <c r="AY503" s="147" t="s">
        <v>129</v>
      </c>
    </row>
    <row r="504" spans="2:65" s="14" customFormat="1" ht="11.25">
      <c r="B504" s="153"/>
      <c r="D504" s="140" t="s">
        <v>140</v>
      </c>
      <c r="E504" s="154" t="s">
        <v>1</v>
      </c>
      <c r="F504" s="155" t="s">
        <v>145</v>
      </c>
      <c r="H504" s="156">
        <v>228.4</v>
      </c>
      <c r="I504" s="157"/>
      <c r="L504" s="153"/>
      <c r="M504" s="158"/>
      <c r="T504" s="159"/>
      <c r="AT504" s="154" t="s">
        <v>140</v>
      </c>
      <c r="AU504" s="154" t="s">
        <v>138</v>
      </c>
      <c r="AV504" s="14" t="s">
        <v>137</v>
      </c>
      <c r="AW504" s="14" t="s">
        <v>32</v>
      </c>
      <c r="AX504" s="14" t="s">
        <v>82</v>
      </c>
      <c r="AY504" s="154" t="s">
        <v>129</v>
      </c>
    </row>
    <row r="505" spans="2:65" s="1" customFormat="1" ht="16.5" customHeight="1">
      <c r="B505" s="31"/>
      <c r="C505" s="126" t="s">
        <v>849</v>
      </c>
      <c r="D505" s="126" t="s">
        <v>132</v>
      </c>
      <c r="E505" s="127" t="s">
        <v>850</v>
      </c>
      <c r="F505" s="128" t="s">
        <v>851</v>
      </c>
      <c r="G505" s="129" t="s">
        <v>135</v>
      </c>
      <c r="H505" s="130">
        <v>228.4</v>
      </c>
      <c r="I505" s="131"/>
      <c r="J505" s="132">
        <f>ROUND(I505*H505,2)</f>
        <v>0</v>
      </c>
      <c r="K505" s="128" t="s">
        <v>136</v>
      </c>
      <c r="L505" s="31"/>
      <c r="M505" s="133" t="s">
        <v>1</v>
      </c>
      <c r="N505" s="134" t="s">
        <v>43</v>
      </c>
      <c r="P505" s="135">
        <f>O505*H505</f>
        <v>0</v>
      </c>
      <c r="Q505" s="135">
        <v>2.9999999999999997E-4</v>
      </c>
      <c r="R505" s="135">
        <f>Q505*H505</f>
        <v>6.8519999999999998E-2</v>
      </c>
      <c r="S505" s="135">
        <v>0</v>
      </c>
      <c r="T505" s="136">
        <f>S505*H505</f>
        <v>0</v>
      </c>
      <c r="AR505" s="137" t="s">
        <v>224</v>
      </c>
      <c r="AT505" s="137" t="s">
        <v>132</v>
      </c>
      <c r="AU505" s="137" t="s">
        <v>138</v>
      </c>
      <c r="AY505" s="16" t="s">
        <v>129</v>
      </c>
      <c r="BE505" s="138">
        <f>IF(N505="základní",J505,0)</f>
        <v>0</v>
      </c>
      <c r="BF505" s="138">
        <f>IF(N505="snížená",J505,0)</f>
        <v>0</v>
      </c>
      <c r="BG505" s="138">
        <f>IF(N505="zákl. přenesená",J505,0)</f>
        <v>0</v>
      </c>
      <c r="BH505" s="138">
        <f>IF(N505="sníž. přenesená",J505,0)</f>
        <v>0</v>
      </c>
      <c r="BI505" s="138">
        <f>IF(N505="nulová",J505,0)</f>
        <v>0</v>
      </c>
      <c r="BJ505" s="16" t="s">
        <v>138</v>
      </c>
      <c r="BK505" s="138">
        <f>ROUND(I505*H505,2)</f>
        <v>0</v>
      </c>
      <c r="BL505" s="16" t="s">
        <v>224</v>
      </c>
      <c r="BM505" s="137" t="s">
        <v>852</v>
      </c>
    </row>
    <row r="506" spans="2:65" s="12" customFormat="1" ht="11.25">
      <c r="B506" s="139"/>
      <c r="D506" s="140" t="s">
        <v>140</v>
      </c>
      <c r="E506" s="141" t="s">
        <v>1</v>
      </c>
      <c r="F506" s="142" t="s">
        <v>149</v>
      </c>
      <c r="H506" s="141" t="s">
        <v>1</v>
      </c>
      <c r="I506" s="143"/>
      <c r="L506" s="139"/>
      <c r="M506" s="144"/>
      <c r="T506" s="145"/>
      <c r="AT506" s="141" t="s">
        <v>140</v>
      </c>
      <c r="AU506" s="141" t="s">
        <v>138</v>
      </c>
      <c r="AV506" s="12" t="s">
        <v>82</v>
      </c>
      <c r="AW506" s="12" t="s">
        <v>32</v>
      </c>
      <c r="AX506" s="12" t="s">
        <v>77</v>
      </c>
      <c r="AY506" s="141" t="s">
        <v>129</v>
      </c>
    </row>
    <row r="507" spans="2:65" s="13" customFormat="1" ht="22.5">
      <c r="B507" s="146"/>
      <c r="D507" s="140" t="s">
        <v>140</v>
      </c>
      <c r="E507" s="147" t="s">
        <v>1</v>
      </c>
      <c r="F507" s="148" t="s">
        <v>847</v>
      </c>
      <c r="H507" s="149">
        <v>181.12</v>
      </c>
      <c r="I507" s="150"/>
      <c r="L507" s="146"/>
      <c r="M507" s="151"/>
      <c r="T507" s="152"/>
      <c r="AT507" s="147" t="s">
        <v>140</v>
      </c>
      <c r="AU507" s="147" t="s">
        <v>138</v>
      </c>
      <c r="AV507" s="13" t="s">
        <v>138</v>
      </c>
      <c r="AW507" s="13" t="s">
        <v>32</v>
      </c>
      <c r="AX507" s="13" t="s">
        <v>77</v>
      </c>
      <c r="AY507" s="147" t="s">
        <v>129</v>
      </c>
    </row>
    <row r="508" spans="2:65" s="12" customFormat="1" ht="11.25">
      <c r="B508" s="139"/>
      <c r="D508" s="140" t="s">
        <v>140</v>
      </c>
      <c r="E508" s="141" t="s">
        <v>1</v>
      </c>
      <c r="F508" s="142" t="s">
        <v>697</v>
      </c>
      <c r="H508" s="141" t="s">
        <v>1</v>
      </c>
      <c r="I508" s="143"/>
      <c r="L508" s="139"/>
      <c r="M508" s="144"/>
      <c r="T508" s="145"/>
      <c r="AT508" s="141" t="s">
        <v>140</v>
      </c>
      <c r="AU508" s="141" t="s">
        <v>138</v>
      </c>
      <c r="AV508" s="12" t="s">
        <v>82</v>
      </c>
      <c r="AW508" s="12" t="s">
        <v>32</v>
      </c>
      <c r="AX508" s="12" t="s">
        <v>77</v>
      </c>
      <c r="AY508" s="141" t="s">
        <v>129</v>
      </c>
    </row>
    <row r="509" spans="2:65" s="13" customFormat="1" ht="22.5">
      <c r="B509" s="146"/>
      <c r="D509" s="140" t="s">
        <v>140</v>
      </c>
      <c r="E509" s="147" t="s">
        <v>1</v>
      </c>
      <c r="F509" s="148" t="s">
        <v>848</v>
      </c>
      <c r="H509" s="149">
        <v>47.28</v>
      </c>
      <c r="I509" s="150"/>
      <c r="L509" s="146"/>
      <c r="M509" s="151"/>
      <c r="T509" s="152"/>
      <c r="AT509" s="147" t="s">
        <v>140</v>
      </c>
      <c r="AU509" s="147" t="s">
        <v>138</v>
      </c>
      <c r="AV509" s="13" t="s">
        <v>138</v>
      </c>
      <c r="AW509" s="13" t="s">
        <v>32</v>
      </c>
      <c r="AX509" s="13" t="s">
        <v>77</v>
      </c>
      <c r="AY509" s="147" t="s">
        <v>129</v>
      </c>
    </row>
    <row r="510" spans="2:65" s="14" customFormat="1" ht="11.25">
      <c r="B510" s="153"/>
      <c r="D510" s="140" t="s">
        <v>140</v>
      </c>
      <c r="E510" s="154" t="s">
        <v>1</v>
      </c>
      <c r="F510" s="155" t="s">
        <v>145</v>
      </c>
      <c r="H510" s="156">
        <v>228.4</v>
      </c>
      <c r="I510" s="157"/>
      <c r="L510" s="153"/>
      <c r="M510" s="158"/>
      <c r="T510" s="159"/>
      <c r="AT510" s="154" t="s">
        <v>140</v>
      </c>
      <c r="AU510" s="154" t="s">
        <v>138</v>
      </c>
      <c r="AV510" s="14" t="s">
        <v>137</v>
      </c>
      <c r="AW510" s="14" t="s">
        <v>32</v>
      </c>
      <c r="AX510" s="14" t="s">
        <v>82</v>
      </c>
      <c r="AY510" s="154" t="s">
        <v>129</v>
      </c>
    </row>
    <row r="511" spans="2:65" s="1" customFormat="1" ht="24.2" customHeight="1">
      <c r="B511" s="31"/>
      <c r="C511" s="126" t="s">
        <v>853</v>
      </c>
      <c r="D511" s="126" t="s">
        <v>132</v>
      </c>
      <c r="E511" s="127" t="s">
        <v>854</v>
      </c>
      <c r="F511" s="128" t="s">
        <v>855</v>
      </c>
      <c r="G511" s="129" t="s">
        <v>135</v>
      </c>
      <c r="H511" s="130">
        <v>43</v>
      </c>
      <c r="I511" s="131"/>
      <c r="J511" s="132">
        <f>ROUND(I511*H511,2)</f>
        <v>0</v>
      </c>
      <c r="K511" s="128" t="s">
        <v>136</v>
      </c>
      <c r="L511" s="31"/>
      <c r="M511" s="133" t="s">
        <v>1</v>
      </c>
      <c r="N511" s="134" t="s">
        <v>43</v>
      </c>
      <c r="P511" s="135">
        <f>O511*H511</f>
        <v>0</v>
      </c>
      <c r="Q511" s="135">
        <v>1.5E-3</v>
      </c>
      <c r="R511" s="135">
        <f>Q511*H511</f>
        <v>6.4500000000000002E-2</v>
      </c>
      <c r="S511" s="135">
        <v>0</v>
      </c>
      <c r="T511" s="136">
        <f>S511*H511</f>
        <v>0</v>
      </c>
      <c r="AR511" s="137" t="s">
        <v>224</v>
      </c>
      <c r="AT511" s="137" t="s">
        <v>132</v>
      </c>
      <c r="AU511" s="137" t="s">
        <v>138</v>
      </c>
      <c r="AY511" s="16" t="s">
        <v>129</v>
      </c>
      <c r="BE511" s="138">
        <f>IF(N511="základní",J511,0)</f>
        <v>0</v>
      </c>
      <c r="BF511" s="138">
        <f>IF(N511="snížená",J511,0)</f>
        <v>0</v>
      </c>
      <c r="BG511" s="138">
        <f>IF(N511="zákl. přenesená",J511,0)</f>
        <v>0</v>
      </c>
      <c r="BH511" s="138">
        <f>IF(N511="sníž. přenesená",J511,0)</f>
        <v>0</v>
      </c>
      <c r="BI511" s="138">
        <f>IF(N511="nulová",J511,0)</f>
        <v>0</v>
      </c>
      <c r="BJ511" s="16" t="s">
        <v>138</v>
      </c>
      <c r="BK511" s="138">
        <f>ROUND(I511*H511,2)</f>
        <v>0</v>
      </c>
      <c r="BL511" s="16" t="s">
        <v>224</v>
      </c>
      <c r="BM511" s="137" t="s">
        <v>856</v>
      </c>
    </row>
    <row r="512" spans="2:65" s="12" customFormat="1" ht="11.25">
      <c r="B512" s="139"/>
      <c r="D512" s="140" t="s">
        <v>140</v>
      </c>
      <c r="E512" s="141" t="s">
        <v>1</v>
      </c>
      <c r="F512" s="142" t="s">
        <v>857</v>
      </c>
      <c r="H512" s="141" t="s">
        <v>1</v>
      </c>
      <c r="I512" s="143"/>
      <c r="L512" s="139"/>
      <c r="M512" s="144"/>
      <c r="T512" s="145"/>
      <c r="AT512" s="141" t="s">
        <v>140</v>
      </c>
      <c r="AU512" s="141" t="s">
        <v>138</v>
      </c>
      <c r="AV512" s="12" t="s">
        <v>82</v>
      </c>
      <c r="AW512" s="12" t="s">
        <v>32</v>
      </c>
      <c r="AX512" s="12" t="s">
        <v>77</v>
      </c>
      <c r="AY512" s="141" t="s">
        <v>129</v>
      </c>
    </row>
    <row r="513" spans="2:65" s="13" customFormat="1" ht="11.25">
      <c r="B513" s="146"/>
      <c r="D513" s="140" t="s">
        <v>140</v>
      </c>
      <c r="E513" s="147" t="s">
        <v>1</v>
      </c>
      <c r="F513" s="148" t="s">
        <v>858</v>
      </c>
      <c r="H513" s="149">
        <v>43</v>
      </c>
      <c r="I513" s="150"/>
      <c r="L513" s="146"/>
      <c r="M513" s="151"/>
      <c r="T513" s="152"/>
      <c r="AT513" s="147" t="s">
        <v>140</v>
      </c>
      <c r="AU513" s="147" t="s">
        <v>138</v>
      </c>
      <c r="AV513" s="13" t="s">
        <v>138</v>
      </c>
      <c r="AW513" s="13" t="s">
        <v>32</v>
      </c>
      <c r="AX513" s="13" t="s">
        <v>82</v>
      </c>
      <c r="AY513" s="147" t="s">
        <v>129</v>
      </c>
    </row>
    <row r="514" spans="2:65" s="1" customFormat="1" ht="16.5" customHeight="1">
      <c r="B514" s="31"/>
      <c r="C514" s="126" t="s">
        <v>859</v>
      </c>
      <c r="D514" s="126" t="s">
        <v>132</v>
      </c>
      <c r="E514" s="127" t="s">
        <v>860</v>
      </c>
      <c r="F514" s="128" t="s">
        <v>861</v>
      </c>
      <c r="G514" s="129" t="s">
        <v>153</v>
      </c>
      <c r="H514" s="130">
        <v>10</v>
      </c>
      <c r="I514" s="131"/>
      <c r="J514" s="132">
        <f>ROUND(I514*H514,2)</f>
        <v>0</v>
      </c>
      <c r="K514" s="128" t="s">
        <v>136</v>
      </c>
      <c r="L514" s="31"/>
      <c r="M514" s="133" t="s">
        <v>1</v>
      </c>
      <c r="N514" s="134" t="s">
        <v>43</v>
      </c>
      <c r="P514" s="135">
        <f>O514*H514</f>
        <v>0</v>
      </c>
      <c r="Q514" s="135">
        <v>2.1000000000000001E-4</v>
      </c>
      <c r="R514" s="135">
        <f>Q514*H514</f>
        <v>2.1000000000000003E-3</v>
      </c>
      <c r="S514" s="135">
        <v>0</v>
      </c>
      <c r="T514" s="136">
        <f>S514*H514</f>
        <v>0</v>
      </c>
      <c r="AR514" s="137" t="s">
        <v>224</v>
      </c>
      <c r="AT514" s="137" t="s">
        <v>132</v>
      </c>
      <c r="AU514" s="137" t="s">
        <v>138</v>
      </c>
      <c r="AY514" s="16" t="s">
        <v>129</v>
      </c>
      <c r="BE514" s="138">
        <f>IF(N514="základní",J514,0)</f>
        <v>0</v>
      </c>
      <c r="BF514" s="138">
        <f>IF(N514="snížená",J514,0)</f>
        <v>0</v>
      </c>
      <c r="BG514" s="138">
        <f>IF(N514="zákl. přenesená",J514,0)</f>
        <v>0</v>
      </c>
      <c r="BH514" s="138">
        <f>IF(N514="sníž. přenesená",J514,0)</f>
        <v>0</v>
      </c>
      <c r="BI514" s="138">
        <f>IF(N514="nulová",J514,0)</f>
        <v>0</v>
      </c>
      <c r="BJ514" s="16" t="s">
        <v>138</v>
      </c>
      <c r="BK514" s="138">
        <f>ROUND(I514*H514,2)</f>
        <v>0</v>
      </c>
      <c r="BL514" s="16" t="s">
        <v>224</v>
      </c>
      <c r="BM514" s="137" t="s">
        <v>862</v>
      </c>
    </row>
    <row r="515" spans="2:65" s="12" customFormat="1" ht="11.25">
      <c r="B515" s="139"/>
      <c r="D515" s="140" t="s">
        <v>140</v>
      </c>
      <c r="E515" s="141" t="s">
        <v>1</v>
      </c>
      <c r="F515" s="142" t="s">
        <v>857</v>
      </c>
      <c r="H515" s="141" t="s">
        <v>1</v>
      </c>
      <c r="I515" s="143"/>
      <c r="L515" s="139"/>
      <c r="M515" s="144"/>
      <c r="T515" s="145"/>
      <c r="AT515" s="141" t="s">
        <v>140</v>
      </c>
      <c r="AU515" s="141" t="s">
        <v>138</v>
      </c>
      <c r="AV515" s="12" t="s">
        <v>82</v>
      </c>
      <c r="AW515" s="12" t="s">
        <v>32</v>
      </c>
      <c r="AX515" s="12" t="s">
        <v>77</v>
      </c>
      <c r="AY515" s="141" t="s">
        <v>129</v>
      </c>
    </row>
    <row r="516" spans="2:65" s="13" customFormat="1" ht="11.25">
      <c r="B516" s="146"/>
      <c r="D516" s="140" t="s">
        <v>140</v>
      </c>
      <c r="E516" s="147" t="s">
        <v>1</v>
      </c>
      <c r="F516" s="148" t="s">
        <v>506</v>
      </c>
      <c r="H516" s="149">
        <v>10</v>
      </c>
      <c r="I516" s="150"/>
      <c r="L516" s="146"/>
      <c r="M516" s="151"/>
      <c r="T516" s="152"/>
      <c r="AT516" s="147" t="s">
        <v>140</v>
      </c>
      <c r="AU516" s="147" t="s">
        <v>138</v>
      </c>
      <c r="AV516" s="13" t="s">
        <v>138</v>
      </c>
      <c r="AW516" s="13" t="s">
        <v>32</v>
      </c>
      <c r="AX516" s="13" t="s">
        <v>82</v>
      </c>
      <c r="AY516" s="147" t="s">
        <v>129</v>
      </c>
    </row>
    <row r="517" spans="2:65" s="1" customFormat="1" ht="33" customHeight="1">
      <c r="B517" s="31"/>
      <c r="C517" s="126" t="s">
        <v>863</v>
      </c>
      <c r="D517" s="126" t="s">
        <v>132</v>
      </c>
      <c r="E517" s="127" t="s">
        <v>864</v>
      </c>
      <c r="F517" s="128" t="s">
        <v>865</v>
      </c>
      <c r="G517" s="129" t="s">
        <v>135</v>
      </c>
      <c r="H517" s="130">
        <v>228.4</v>
      </c>
      <c r="I517" s="131"/>
      <c r="J517" s="132">
        <f>ROUND(I517*H517,2)</f>
        <v>0</v>
      </c>
      <c r="K517" s="128" t="s">
        <v>136</v>
      </c>
      <c r="L517" s="31"/>
      <c r="M517" s="133" t="s">
        <v>1</v>
      </c>
      <c r="N517" s="134" t="s">
        <v>43</v>
      </c>
      <c r="P517" s="135">
        <f>O517*H517</f>
        <v>0</v>
      </c>
      <c r="Q517" s="135">
        <v>5.3800000000000002E-3</v>
      </c>
      <c r="R517" s="135">
        <f>Q517*H517</f>
        <v>1.2287920000000001</v>
      </c>
      <c r="S517" s="135">
        <v>0</v>
      </c>
      <c r="T517" s="136">
        <f>S517*H517</f>
        <v>0</v>
      </c>
      <c r="AR517" s="137" t="s">
        <v>224</v>
      </c>
      <c r="AT517" s="137" t="s">
        <v>132</v>
      </c>
      <c r="AU517" s="137" t="s">
        <v>138</v>
      </c>
      <c r="AY517" s="16" t="s">
        <v>129</v>
      </c>
      <c r="BE517" s="138">
        <f>IF(N517="základní",J517,0)</f>
        <v>0</v>
      </c>
      <c r="BF517" s="138">
        <f>IF(N517="snížená",J517,0)</f>
        <v>0</v>
      </c>
      <c r="BG517" s="138">
        <f>IF(N517="zákl. přenesená",J517,0)</f>
        <v>0</v>
      </c>
      <c r="BH517" s="138">
        <f>IF(N517="sníž. přenesená",J517,0)</f>
        <v>0</v>
      </c>
      <c r="BI517" s="138">
        <f>IF(N517="nulová",J517,0)</f>
        <v>0</v>
      </c>
      <c r="BJ517" s="16" t="s">
        <v>138</v>
      </c>
      <c r="BK517" s="138">
        <f>ROUND(I517*H517,2)</f>
        <v>0</v>
      </c>
      <c r="BL517" s="16" t="s">
        <v>224</v>
      </c>
      <c r="BM517" s="137" t="s">
        <v>866</v>
      </c>
    </row>
    <row r="518" spans="2:65" s="12" customFormat="1" ht="11.25">
      <c r="B518" s="139"/>
      <c r="D518" s="140" t="s">
        <v>140</v>
      </c>
      <c r="E518" s="141" t="s">
        <v>1</v>
      </c>
      <c r="F518" s="142" t="s">
        <v>149</v>
      </c>
      <c r="H518" s="141" t="s">
        <v>1</v>
      </c>
      <c r="I518" s="143"/>
      <c r="L518" s="139"/>
      <c r="M518" s="144"/>
      <c r="T518" s="145"/>
      <c r="AT518" s="141" t="s">
        <v>140</v>
      </c>
      <c r="AU518" s="141" t="s">
        <v>138</v>
      </c>
      <c r="AV518" s="12" t="s">
        <v>82</v>
      </c>
      <c r="AW518" s="12" t="s">
        <v>32</v>
      </c>
      <c r="AX518" s="12" t="s">
        <v>77</v>
      </c>
      <c r="AY518" s="141" t="s">
        <v>129</v>
      </c>
    </row>
    <row r="519" spans="2:65" s="13" customFormat="1" ht="22.5">
      <c r="B519" s="146"/>
      <c r="D519" s="140" t="s">
        <v>140</v>
      </c>
      <c r="E519" s="147" t="s">
        <v>1</v>
      </c>
      <c r="F519" s="148" t="s">
        <v>847</v>
      </c>
      <c r="H519" s="149">
        <v>181.12</v>
      </c>
      <c r="I519" s="150"/>
      <c r="L519" s="146"/>
      <c r="M519" s="151"/>
      <c r="T519" s="152"/>
      <c r="AT519" s="147" t="s">
        <v>140</v>
      </c>
      <c r="AU519" s="147" t="s">
        <v>138</v>
      </c>
      <c r="AV519" s="13" t="s">
        <v>138</v>
      </c>
      <c r="AW519" s="13" t="s">
        <v>32</v>
      </c>
      <c r="AX519" s="13" t="s">
        <v>77</v>
      </c>
      <c r="AY519" s="147" t="s">
        <v>129</v>
      </c>
    </row>
    <row r="520" spans="2:65" s="12" customFormat="1" ht="11.25">
      <c r="B520" s="139"/>
      <c r="D520" s="140" t="s">
        <v>140</v>
      </c>
      <c r="E520" s="141" t="s">
        <v>1</v>
      </c>
      <c r="F520" s="142" t="s">
        <v>697</v>
      </c>
      <c r="H520" s="141" t="s">
        <v>1</v>
      </c>
      <c r="I520" s="143"/>
      <c r="L520" s="139"/>
      <c r="M520" s="144"/>
      <c r="T520" s="145"/>
      <c r="AT520" s="141" t="s">
        <v>140</v>
      </c>
      <c r="AU520" s="141" t="s">
        <v>138</v>
      </c>
      <c r="AV520" s="12" t="s">
        <v>82</v>
      </c>
      <c r="AW520" s="12" t="s">
        <v>32</v>
      </c>
      <c r="AX520" s="12" t="s">
        <v>77</v>
      </c>
      <c r="AY520" s="141" t="s">
        <v>129</v>
      </c>
    </row>
    <row r="521" spans="2:65" s="13" customFormat="1" ht="22.5">
      <c r="B521" s="146"/>
      <c r="D521" s="140" t="s">
        <v>140</v>
      </c>
      <c r="E521" s="147" t="s">
        <v>1</v>
      </c>
      <c r="F521" s="148" t="s">
        <v>848</v>
      </c>
      <c r="H521" s="149">
        <v>47.28</v>
      </c>
      <c r="I521" s="150"/>
      <c r="L521" s="146"/>
      <c r="M521" s="151"/>
      <c r="T521" s="152"/>
      <c r="AT521" s="147" t="s">
        <v>140</v>
      </c>
      <c r="AU521" s="147" t="s">
        <v>138</v>
      </c>
      <c r="AV521" s="13" t="s">
        <v>138</v>
      </c>
      <c r="AW521" s="13" t="s">
        <v>32</v>
      </c>
      <c r="AX521" s="13" t="s">
        <v>77</v>
      </c>
      <c r="AY521" s="147" t="s">
        <v>129</v>
      </c>
    </row>
    <row r="522" spans="2:65" s="14" customFormat="1" ht="11.25">
      <c r="B522" s="153"/>
      <c r="D522" s="140" t="s">
        <v>140</v>
      </c>
      <c r="E522" s="154" t="s">
        <v>1</v>
      </c>
      <c r="F522" s="155" t="s">
        <v>145</v>
      </c>
      <c r="H522" s="156">
        <v>228.4</v>
      </c>
      <c r="I522" s="157"/>
      <c r="L522" s="153"/>
      <c r="M522" s="158"/>
      <c r="T522" s="159"/>
      <c r="AT522" s="154" t="s">
        <v>140</v>
      </c>
      <c r="AU522" s="154" t="s">
        <v>138</v>
      </c>
      <c r="AV522" s="14" t="s">
        <v>137</v>
      </c>
      <c r="AW522" s="14" t="s">
        <v>32</v>
      </c>
      <c r="AX522" s="14" t="s">
        <v>82</v>
      </c>
      <c r="AY522" s="154" t="s">
        <v>129</v>
      </c>
    </row>
    <row r="523" spans="2:65" s="1" customFormat="1" ht="24.2" customHeight="1">
      <c r="B523" s="31"/>
      <c r="C523" s="160" t="s">
        <v>867</v>
      </c>
      <c r="D523" s="160" t="s">
        <v>225</v>
      </c>
      <c r="E523" s="161" t="s">
        <v>868</v>
      </c>
      <c r="F523" s="162" t="s">
        <v>869</v>
      </c>
      <c r="G523" s="163" t="s">
        <v>135</v>
      </c>
      <c r="H523" s="164">
        <v>251.24</v>
      </c>
      <c r="I523" s="165"/>
      <c r="J523" s="166">
        <f>ROUND(I523*H523,2)</f>
        <v>0</v>
      </c>
      <c r="K523" s="162" t="s">
        <v>136</v>
      </c>
      <c r="L523" s="167"/>
      <c r="M523" s="168" t="s">
        <v>1</v>
      </c>
      <c r="N523" s="169" t="s">
        <v>43</v>
      </c>
      <c r="P523" s="135">
        <f>O523*H523</f>
        <v>0</v>
      </c>
      <c r="Q523" s="135">
        <v>1.6E-2</v>
      </c>
      <c r="R523" s="135">
        <f>Q523*H523</f>
        <v>4.0198400000000003</v>
      </c>
      <c r="S523" s="135">
        <v>0</v>
      </c>
      <c r="T523" s="136">
        <f>S523*H523</f>
        <v>0</v>
      </c>
      <c r="AR523" s="137" t="s">
        <v>302</v>
      </c>
      <c r="AT523" s="137" t="s">
        <v>225</v>
      </c>
      <c r="AU523" s="137" t="s">
        <v>138</v>
      </c>
      <c r="AY523" s="16" t="s">
        <v>129</v>
      </c>
      <c r="BE523" s="138">
        <f>IF(N523="základní",J523,0)</f>
        <v>0</v>
      </c>
      <c r="BF523" s="138">
        <f>IF(N523="snížená",J523,0)</f>
        <v>0</v>
      </c>
      <c r="BG523" s="138">
        <f>IF(N523="zákl. přenesená",J523,0)</f>
        <v>0</v>
      </c>
      <c r="BH523" s="138">
        <f>IF(N523="sníž. přenesená",J523,0)</f>
        <v>0</v>
      </c>
      <c r="BI523" s="138">
        <f>IF(N523="nulová",J523,0)</f>
        <v>0</v>
      </c>
      <c r="BJ523" s="16" t="s">
        <v>138</v>
      </c>
      <c r="BK523" s="138">
        <f>ROUND(I523*H523,2)</f>
        <v>0</v>
      </c>
      <c r="BL523" s="16" t="s">
        <v>224</v>
      </c>
      <c r="BM523" s="137" t="s">
        <v>870</v>
      </c>
    </row>
    <row r="524" spans="2:65" s="13" customFormat="1" ht="11.25">
      <c r="B524" s="146"/>
      <c r="D524" s="140" t="s">
        <v>140</v>
      </c>
      <c r="F524" s="148" t="s">
        <v>871</v>
      </c>
      <c r="H524" s="149">
        <v>251.24</v>
      </c>
      <c r="I524" s="150"/>
      <c r="L524" s="146"/>
      <c r="M524" s="151"/>
      <c r="T524" s="152"/>
      <c r="AT524" s="147" t="s">
        <v>140</v>
      </c>
      <c r="AU524" s="147" t="s">
        <v>138</v>
      </c>
      <c r="AV524" s="13" t="s">
        <v>138</v>
      </c>
      <c r="AW524" s="13" t="s">
        <v>4</v>
      </c>
      <c r="AX524" s="13" t="s">
        <v>82</v>
      </c>
      <c r="AY524" s="147" t="s">
        <v>129</v>
      </c>
    </row>
    <row r="525" spans="2:65" s="1" customFormat="1" ht="24.2" customHeight="1">
      <c r="B525" s="31"/>
      <c r="C525" s="126" t="s">
        <v>872</v>
      </c>
      <c r="D525" s="126" t="s">
        <v>132</v>
      </c>
      <c r="E525" s="127" t="s">
        <v>873</v>
      </c>
      <c r="F525" s="128" t="s">
        <v>874</v>
      </c>
      <c r="G525" s="129" t="s">
        <v>135</v>
      </c>
      <c r="H525" s="130">
        <v>89.45</v>
      </c>
      <c r="I525" s="131"/>
      <c r="J525" s="132">
        <f>ROUND(I525*H525,2)</f>
        <v>0</v>
      </c>
      <c r="K525" s="128" t="s">
        <v>136</v>
      </c>
      <c r="L525" s="31"/>
      <c r="M525" s="133" t="s">
        <v>1</v>
      </c>
      <c r="N525" s="134" t="s">
        <v>43</v>
      </c>
      <c r="P525" s="135">
        <f>O525*H525</f>
        <v>0</v>
      </c>
      <c r="Q525" s="135">
        <v>0</v>
      </c>
      <c r="R525" s="135">
        <f>Q525*H525</f>
        <v>0</v>
      </c>
      <c r="S525" s="135">
        <v>2.7199999999999998E-2</v>
      </c>
      <c r="T525" s="136">
        <f>S525*H525</f>
        <v>2.4330400000000001</v>
      </c>
      <c r="AR525" s="137" t="s">
        <v>224</v>
      </c>
      <c r="AT525" s="137" t="s">
        <v>132</v>
      </c>
      <c r="AU525" s="137" t="s">
        <v>138</v>
      </c>
      <c r="AY525" s="16" t="s">
        <v>129</v>
      </c>
      <c r="BE525" s="138">
        <f>IF(N525="základní",J525,0)</f>
        <v>0</v>
      </c>
      <c r="BF525" s="138">
        <f>IF(N525="snížená",J525,0)</f>
        <v>0</v>
      </c>
      <c r="BG525" s="138">
        <f>IF(N525="zákl. přenesená",J525,0)</f>
        <v>0</v>
      </c>
      <c r="BH525" s="138">
        <f>IF(N525="sníž. přenesená",J525,0)</f>
        <v>0</v>
      </c>
      <c r="BI525" s="138">
        <f>IF(N525="nulová",J525,0)</f>
        <v>0</v>
      </c>
      <c r="BJ525" s="16" t="s">
        <v>138</v>
      </c>
      <c r="BK525" s="138">
        <f>ROUND(I525*H525,2)</f>
        <v>0</v>
      </c>
      <c r="BL525" s="16" t="s">
        <v>224</v>
      </c>
      <c r="BM525" s="137" t="s">
        <v>875</v>
      </c>
    </row>
    <row r="526" spans="2:65" s="12" customFormat="1" ht="11.25">
      <c r="B526" s="139"/>
      <c r="D526" s="140" t="s">
        <v>140</v>
      </c>
      <c r="E526" s="141" t="s">
        <v>1</v>
      </c>
      <c r="F526" s="142" t="s">
        <v>223</v>
      </c>
      <c r="H526" s="141" t="s">
        <v>1</v>
      </c>
      <c r="I526" s="143"/>
      <c r="L526" s="139"/>
      <c r="M526" s="144"/>
      <c r="T526" s="145"/>
      <c r="AT526" s="141" t="s">
        <v>140</v>
      </c>
      <c r="AU526" s="141" t="s">
        <v>138</v>
      </c>
      <c r="AV526" s="12" t="s">
        <v>82</v>
      </c>
      <c r="AW526" s="12" t="s">
        <v>32</v>
      </c>
      <c r="AX526" s="12" t="s">
        <v>77</v>
      </c>
      <c r="AY526" s="141" t="s">
        <v>129</v>
      </c>
    </row>
    <row r="527" spans="2:65" s="13" customFormat="1" ht="11.25">
      <c r="B527" s="146"/>
      <c r="D527" s="140" t="s">
        <v>140</v>
      </c>
      <c r="E527" s="147" t="s">
        <v>1</v>
      </c>
      <c r="F527" s="148" t="s">
        <v>876</v>
      </c>
      <c r="H527" s="149">
        <v>89.45</v>
      </c>
      <c r="I527" s="150"/>
      <c r="L527" s="146"/>
      <c r="M527" s="151"/>
      <c r="T527" s="152"/>
      <c r="AT527" s="147" t="s">
        <v>140</v>
      </c>
      <c r="AU527" s="147" t="s">
        <v>138</v>
      </c>
      <c r="AV527" s="13" t="s">
        <v>138</v>
      </c>
      <c r="AW527" s="13" t="s">
        <v>32</v>
      </c>
      <c r="AX527" s="13" t="s">
        <v>82</v>
      </c>
      <c r="AY527" s="147" t="s">
        <v>129</v>
      </c>
    </row>
    <row r="528" spans="2:65" s="1" customFormat="1" ht="24.2" customHeight="1">
      <c r="B528" s="31"/>
      <c r="C528" s="126" t="s">
        <v>877</v>
      </c>
      <c r="D528" s="126" t="s">
        <v>132</v>
      </c>
      <c r="E528" s="127" t="s">
        <v>878</v>
      </c>
      <c r="F528" s="128" t="s">
        <v>879</v>
      </c>
      <c r="G528" s="129" t="s">
        <v>135</v>
      </c>
      <c r="H528" s="130">
        <v>3</v>
      </c>
      <c r="I528" s="131"/>
      <c r="J528" s="132">
        <f>ROUND(I528*H528,2)</f>
        <v>0</v>
      </c>
      <c r="K528" s="128" t="s">
        <v>136</v>
      </c>
      <c r="L528" s="31"/>
      <c r="M528" s="133" t="s">
        <v>1</v>
      </c>
      <c r="N528" s="134" t="s">
        <v>43</v>
      </c>
      <c r="P528" s="135">
        <f>O528*H528</f>
        <v>0</v>
      </c>
      <c r="Q528" s="135">
        <v>1.42E-3</v>
      </c>
      <c r="R528" s="135">
        <f>Q528*H528</f>
        <v>4.2599999999999999E-3</v>
      </c>
      <c r="S528" s="135">
        <v>0</v>
      </c>
      <c r="T528" s="136">
        <f>S528*H528</f>
        <v>0</v>
      </c>
      <c r="AR528" s="137" t="s">
        <v>224</v>
      </c>
      <c r="AT528" s="137" t="s">
        <v>132</v>
      </c>
      <c r="AU528" s="137" t="s">
        <v>138</v>
      </c>
      <c r="AY528" s="16" t="s">
        <v>129</v>
      </c>
      <c r="BE528" s="138">
        <f>IF(N528="základní",J528,0)</f>
        <v>0</v>
      </c>
      <c r="BF528" s="138">
        <f>IF(N528="snížená",J528,0)</f>
        <v>0</v>
      </c>
      <c r="BG528" s="138">
        <f>IF(N528="zákl. přenesená",J528,0)</f>
        <v>0</v>
      </c>
      <c r="BH528" s="138">
        <f>IF(N528="sníž. přenesená",J528,0)</f>
        <v>0</v>
      </c>
      <c r="BI528" s="138">
        <f>IF(N528="nulová",J528,0)</f>
        <v>0</v>
      </c>
      <c r="BJ528" s="16" t="s">
        <v>138</v>
      </c>
      <c r="BK528" s="138">
        <f>ROUND(I528*H528,2)</f>
        <v>0</v>
      </c>
      <c r="BL528" s="16" t="s">
        <v>224</v>
      </c>
      <c r="BM528" s="137" t="s">
        <v>880</v>
      </c>
    </row>
    <row r="529" spans="2:65" s="12" customFormat="1" ht="11.25">
      <c r="B529" s="139"/>
      <c r="D529" s="140" t="s">
        <v>140</v>
      </c>
      <c r="E529" s="141" t="s">
        <v>1</v>
      </c>
      <c r="F529" s="142" t="s">
        <v>881</v>
      </c>
      <c r="H529" s="141" t="s">
        <v>1</v>
      </c>
      <c r="I529" s="143"/>
      <c r="L529" s="139"/>
      <c r="M529" s="144"/>
      <c r="T529" s="145"/>
      <c r="AT529" s="141" t="s">
        <v>140</v>
      </c>
      <c r="AU529" s="141" t="s">
        <v>138</v>
      </c>
      <c r="AV529" s="12" t="s">
        <v>82</v>
      </c>
      <c r="AW529" s="12" t="s">
        <v>32</v>
      </c>
      <c r="AX529" s="12" t="s">
        <v>77</v>
      </c>
      <c r="AY529" s="141" t="s">
        <v>129</v>
      </c>
    </row>
    <row r="530" spans="2:65" s="13" customFormat="1" ht="11.25">
      <c r="B530" s="146"/>
      <c r="D530" s="140" t="s">
        <v>140</v>
      </c>
      <c r="E530" s="147" t="s">
        <v>1</v>
      </c>
      <c r="F530" s="148" t="s">
        <v>882</v>
      </c>
      <c r="H530" s="149">
        <v>3</v>
      </c>
      <c r="I530" s="150"/>
      <c r="L530" s="146"/>
      <c r="M530" s="151"/>
      <c r="T530" s="152"/>
      <c r="AT530" s="147" t="s">
        <v>140</v>
      </c>
      <c r="AU530" s="147" t="s">
        <v>138</v>
      </c>
      <c r="AV530" s="13" t="s">
        <v>138</v>
      </c>
      <c r="AW530" s="13" t="s">
        <v>32</v>
      </c>
      <c r="AX530" s="13" t="s">
        <v>82</v>
      </c>
      <c r="AY530" s="147" t="s">
        <v>129</v>
      </c>
    </row>
    <row r="531" spans="2:65" s="1" customFormat="1" ht="24.2" customHeight="1">
      <c r="B531" s="31"/>
      <c r="C531" s="160" t="s">
        <v>883</v>
      </c>
      <c r="D531" s="160" t="s">
        <v>225</v>
      </c>
      <c r="E531" s="161" t="s">
        <v>884</v>
      </c>
      <c r="F531" s="162" t="s">
        <v>885</v>
      </c>
      <c r="G531" s="163" t="s">
        <v>135</v>
      </c>
      <c r="H531" s="164">
        <v>3.3</v>
      </c>
      <c r="I531" s="165"/>
      <c r="J531" s="166">
        <f>ROUND(I531*H531,2)</f>
        <v>0</v>
      </c>
      <c r="K531" s="162" t="s">
        <v>136</v>
      </c>
      <c r="L531" s="167"/>
      <c r="M531" s="168" t="s">
        <v>1</v>
      </c>
      <c r="N531" s="169" t="s">
        <v>43</v>
      </c>
      <c r="P531" s="135">
        <f>O531*H531</f>
        <v>0</v>
      </c>
      <c r="Q531" s="135">
        <v>0.01</v>
      </c>
      <c r="R531" s="135">
        <f>Q531*H531</f>
        <v>3.3000000000000002E-2</v>
      </c>
      <c r="S531" s="135">
        <v>0</v>
      </c>
      <c r="T531" s="136">
        <f>S531*H531</f>
        <v>0</v>
      </c>
      <c r="AR531" s="137" t="s">
        <v>302</v>
      </c>
      <c r="AT531" s="137" t="s">
        <v>225</v>
      </c>
      <c r="AU531" s="137" t="s">
        <v>138</v>
      </c>
      <c r="AY531" s="16" t="s">
        <v>129</v>
      </c>
      <c r="BE531" s="138">
        <f>IF(N531="základní",J531,0)</f>
        <v>0</v>
      </c>
      <c r="BF531" s="138">
        <f>IF(N531="snížená",J531,0)</f>
        <v>0</v>
      </c>
      <c r="BG531" s="138">
        <f>IF(N531="zákl. přenesená",J531,0)</f>
        <v>0</v>
      </c>
      <c r="BH531" s="138">
        <f>IF(N531="sníž. přenesená",J531,0)</f>
        <v>0</v>
      </c>
      <c r="BI531" s="138">
        <f>IF(N531="nulová",J531,0)</f>
        <v>0</v>
      </c>
      <c r="BJ531" s="16" t="s">
        <v>138</v>
      </c>
      <c r="BK531" s="138">
        <f>ROUND(I531*H531,2)</f>
        <v>0</v>
      </c>
      <c r="BL531" s="16" t="s">
        <v>224</v>
      </c>
      <c r="BM531" s="137" t="s">
        <v>886</v>
      </c>
    </row>
    <row r="532" spans="2:65" s="13" customFormat="1" ht="11.25">
      <c r="B532" s="146"/>
      <c r="D532" s="140" t="s">
        <v>140</v>
      </c>
      <c r="F532" s="148" t="s">
        <v>887</v>
      </c>
      <c r="H532" s="149">
        <v>3.3</v>
      </c>
      <c r="I532" s="150"/>
      <c r="L532" s="146"/>
      <c r="M532" s="151"/>
      <c r="T532" s="152"/>
      <c r="AT532" s="147" t="s">
        <v>140</v>
      </c>
      <c r="AU532" s="147" t="s">
        <v>138</v>
      </c>
      <c r="AV532" s="13" t="s">
        <v>138</v>
      </c>
      <c r="AW532" s="13" t="s">
        <v>4</v>
      </c>
      <c r="AX532" s="13" t="s">
        <v>82</v>
      </c>
      <c r="AY532" s="147" t="s">
        <v>129</v>
      </c>
    </row>
    <row r="533" spans="2:65" s="1" customFormat="1" ht="24.2" customHeight="1">
      <c r="B533" s="31"/>
      <c r="C533" s="126" t="s">
        <v>888</v>
      </c>
      <c r="D533" s="126" t="s">
        <v>132</v>
      </c>
      <c r="E533" s="127" t="s">
        <v>889</v>
      </c>
      <c r="F533" s="128" t="s">
        <v>890</v>
      </c>
      <c r="G533" s="129" t="s">
        <v>153</v>
      </c>
      <c r="H533" s="130">
        <v>55</v>
      </c>
      <c r="I533" s="131"/>
      <c r="J533" s="132">
        <f>ROUND(I533*H533,2)</f>
        <v>0</v>
      </c>
      <c r="K533" s="128" t="s">
        <v>136</v>
      </c>
      <c r="L533" s="31"/>
      <c r="M533" s="133" t="s">
        <v>1</v>
      </c>
      <c r="N533" s="134" t="s">
        <v>43</v>
      </c>
      <c r="P533" s="135">
        <f>O533*H533</f>
        <v>0</v>
      </c>
      <c r="Q533" s="135">
        <v>2.0000000000000001E-4</v>
      </c>
      <c r="R533" s="135">
        <f>Q533*H533</f>
        <v>1.1000000000000001E-2</v>
      </c>
      <c r="S533" s="135">
        <v>0</v>
      </c>
      <c r="T533" s="136">
        <f>S533*H533</f>
        <v>0</v>
      </c>
      <c r="AR533" s="137" t="s">
        <v>224</v>
      </c>
      <c r="AT533" s="137" t="s">
        <v>132</v>
      </c>
      <c r="AU533" s="137" t="s">
        <v>138</v>
      </c>
      <c r="AY533" s="16" t="s">
        <v>129</v>
      </c>
      <c r="BE533" s="138">
        <f>IF(N533="základní",J533,0)</f>
        <v>0</v>
      </c>
      <c r="BF533" s="138">
        <f>IF(N533="snížená",J533,0)</f>
        <v>0</v>
      </c>
      <c r="BG533" s="138">
        <f>IF(N533="zákl. přenesená",J533,0)</f>
        <v>0</v>
      </c>
      <c r="BH533" s="138">
        <f>IF(N533="sníž. přenesená",J533,0)</f>
        <v>0</v>
      </c>
      <c r="BI533" s="138">
        <f>IF(N533="nulová",J533,0)</f>
        <v>0</v>
      </c>
      <c r="BJ533" s="16" t="s">
        <v>138</v>
      </c>
      <c r="BK533" s="138">
        <f>ROUND(I533*H533,2)</f>
        <v>0</v>
      </c>
      <c r="BL533" s="16" t="s">
        <v>224</v>
      </c>
      <c r="BM533" s="137" t="s">
        <v>891</v>
      </c>
    </row>
    <row r="534" spans="2:65" s="13" customFormat="1" ht="11.25">
      <c r="B534" s="146"/>
      <c r="D534" s="140" t="s">
        <v>140</v>
      </c>
      <c r="E534" s="147" t="s">
        <v>1</v>
      </c>
      <c r="F534" s="148" t="s">
        <v>892</v>
      </c>
      <c r="H534" s="149">
        <v>55</v>
      </c>
      <c r="I534" s="150"/>
      <c r="L534" s="146"/>
      <c r="M534" s="151"/>
      <c r="T534" s="152"/>
      <c r="AT534" s="147" t="s">
        <v>140</v>
      </c>
      <c r="AU534" s="147" t="s">
        <v>138</v>
      </c>
      <c r="AV534" s="13" t="s">
        <v>138</v>
      </c>
      <c r="AW534" s="13" t="s">
        <v>32</v>
      </c>
      <c r="AX534" s="13" t="s">
        <v>82</v>
      </c>
      <c r="AY534" s="147" t="s">
        <v>129</v>
      </c>
    </row>
    <row r="535" spans="2:65" s="1" customFormat="1" ht="16.5" customHeight="1">
      <c r="B535" s="31"/>
      <c r="C535" s="160" t="s">
        <v>893</v>
      </c>
      <c r="D535" s="160" t="s">
        <v>225</v>
      </c>
      <c r="E535" s="161" t="s">
        <v>894</v>
      </c>
      <c r="F535" s="162" t="s">
        <v>895</v>
      </c>
      <c r="G535" s="163" t="s">
        <v>153</v>
      </c>
      <c r="H535" s="164">
        <v>57.75</v>
      </c>
      <c r="I535" s="165"/>
      <c r="J535" s="166">
        <f>ROUND(I535*H535,2)</f>
        <v>0</v>
      </c>
      <c r="K535" s="162" t="s">
        <v>136</v>
      </c>
      <c r="L535" s="167"/>
      <c r="M535" s="168" t="s">
        <v>1</v>
      </c>
      <c r="N535" s="169" t="s">
        <v>43</v>
      </c>
      <c r="P535" s="135">
        <f>O535*H535</f>
        <v>0</v>
      </c>
      <c r="Q535" s="135">
        <v>3.2000000000000003E-4</v>
      </c>
      <c r="R535" s="135">
        <f>Q535*H535</f>
        <v>1.848E-2</v>
      </c>
      <c r="S535" s="135">
        <v>0</v>
      </c>
      <c r="T535" s="136">
        <f>S535*H535</f>
        <v>0</v>
      </c>
      <c r="AR535" s="137" t="s">
        <v>302</v>
      </c>
      <c r="AT535" s="137" t="s">
        <v>225</v>
      </c>
      <c r="AU535" s="137" t="s">
        <v>138</v>
      </c>
      <c r="AY535" s="16" t="s">
        <v>129</v>
      </c>
      <c r="BE535" s="138">
        <f>IF(N535="základní",J535,0)</f>
        <v>0</v>
      </c>
      <c r="BF535" s="138">
        <f>IF(N535="snížená",J535,0)</f>
        <v>0</v>
      </c>
      <c r="BG535" s="138">
        <f>IF(N535="zákl. přenesená",J535,0)</f>
        <v>0</v>
      </c>
      <c r="BH535" s="138">
        <f>IF(N535="sníž. přenesená",J535,0)</f>
        <v>0</v>
      </c>
      <c r="BI535" s="138">
        <f>IF(N535="nulová",J535,0)</f>
        <v>0</v>
      </c>
      <c r="BJ535" s="16" t="s">
        <v>138</v>
      </c>
      <c r="BK535" s="138">
        <f>ROUND(I535*H535,2)</f>
        <v>0</v>
      </c>
      <c r="BL535" s="16" t="s">
        <v>224</v>
      </c>
      <c r="BM535" s="137" t="s">
        <v>896</v>
      </c>
    </row>
    <row r="536" spans="2:65" s="13" customFormat="1" ht="11.25">
      <c r="B536" s="146"/>
      <c r="D536" s="140" t="s">
        <v>140</v>
      </c>
      <c r="F536" s="148" t="s">
        <v>897</v>
      </c>
      <c r="H536" s="149">
        <v>57.75</v>
      </c>
      <c r="I536" s="150"/>
      <c r="L536" s="146"/>
      <c r="M536" s="151"/>
      <c r="T536" s="152"/>
      <c r="AT536" s="147" t="s">
        <v>140</v>
      </c>
      <c r="AU536" s="147" t="s">
        <v>138</v>
      </c>
      <c r="AV536" s="13" t="s">
        <v>138</v>
      </c>
      <c r="AW536" s="13" t="s">
        <v>4</v>
      </c>
      <c r="AX536" s="13" t="s">
        <v>82</v>
      </c>
      <c r="AY536" s="147" t="s">
        <v>129</v>
      </c>
    </row>
    <row r="537" spans="2:65" s="1" customFormat="1" ht="16.5" customHeight="1">
      <c r="B537" s="31"/>
      <c r="C537" s="126" t="s">
        <v>898</v>
      </c>
      <c r="D537" s="126" t="s">
        <v>132</v>
      </c>
      <c r="E537" s="127" t="s">
        <v>899</v>
      </c>
      <c r="F537" s="128" t="s">
        <v>900</v>
      </c>
      <c r="G537" s="129" t="s">
        <v>153</v>
      </c>
      <c r="H537" s="130">
        <v>95</v>
      </c>
      <c r="I537" s="131"/>
      <c r="J537" s="132">
        <f>ROUND(I537*H537,2)</f>
        <v>0</v>
      </c>
      <c r="K537" s="128" t="s">
        <v>136</v>
      </c>
      <c r="L537" s="31"/>
      <c r="M537" s="133" t="s">
        <v>1</v>
      </c>
      <c r="N537" s="134" t="s">
        <v>43</v>
      </c>
      <c r="P537" s="135">
        <f>O537*H537</f>
        <v>0</v>
      </c>
      <c r="Q537" s="135">
        <v>9.0000000000000006E-5</v>
      </c>
      <c r="R537" s="135">
        <f>Q537*H537</f>
        <v>8.5500000000000003E-3</v>
      </c>
      <c r="S537" s="135">
        <v>0</v>
      </c>
      <c r="T537" s="136">
        <f>S537*H537</f>
        <v>0</v>
      </c>
      <c r="AR537" s="137" t="s">
        <v>224</v>
      </c>
      <c r="AT537" s="137" t="s">
        <v>132</v>
      </c>
      <c r="AU537" s="137" t="s">
        <v>138</v>
      </c>
      <c r="AY537" s="16" t="s">
        <v>129</v>
      </c>
      <c r="BE537" s="138">
        <f>IF(N537="základní",J537,0)</f>
        <v>0</v>
      </c>
      <c r="BF537" s="138">
        <f>IF(N537="snížená",J537,0)</f>
        <v>0</v>
      </c>
      <c r="BG537" s="138">
        <f>IF(N537="zákl. přenesená",J537,0)</f>
        <v>0</v>
      </c>
      <c r="BH537" s="138">
        <f>IF(N537="sníž. přenesená",J537,0)</f>
        <v>0</v>
      </c>
      <c r="BI537" s="138">
        <f>IF(N537="nulová",J537,0)</f>
        <v>0</v>
      </c>
      <c r="BJ537" s="16" t="s">
        <v>138</v>
      </c>
      <c r="BK537" s="138">
        <f>ROUND(I537*H537,2)</f>
        <v>0</v>
      </c>
      <c r="BL537" s="16" t="s">
        <v>224</v>
      </c>
      <c r="BM537" s="137" t="s">
        <v>901</v>
      </c>
    </row>
    <row r="538" spans="2:65" s="13" customFormat="1" ht="11.25">
      <c r="B538" s="146"/>
      <c r="D538" s="140" t="s">
        <v>140</v>
      </c>
      <c r="E538" s="147" t="s">
        <v>1</v>
      </c>
      <c r="F538" s="148" t="s">
        <v>902</v>
      </c>
      <c r="H538" s="149">
        <v>95</v>
      </c>
      <c r="I538" s="150"/>
      <c r="L538" s="146"/>
      <c r="M538" s="151"/>
      <c r="T538" s="152"/>
      <c r="AT538" s="147" t="s">
        <v>140</v>
      </c>
      <c r="AU538" s="147" t="s">
        <v>138</v>
      </c>
      <c r="AV538" s="13" t="s">
        <v>138</v>
      </c>
      <c r="AW538" s="13" t="s">
        <v>32</v>
      </c>
      <c r="AX538" s="13" t="s">
        <v>82</v>
      </c>
      <c r="AY538" s="147" t="s">
        <v>129</v>
      </c>
    </row>
    <row r="539" spans="2:65" s="1" customFormat="1" ht="16.5" customHeight="1">
      <c r="B539" s="31"/>
      <c r="C539" s="126" t="s">
        <v>903</v>
      </c>
      <c r="D539" s="126" t="s">
        <v>132</v>
      </c>
      <c r="E539" s="127" t="s">
        <v>904</v>
      </c>
      <c r="F539" s="128" t="s">
        <v>905</v>
      </c>
      <c r="G539" s="129" t="s">
        <v>187</v>
      </c>
      <c r="H539" s="130">
        <v>45</v>
      </c>
      <c r="I539" s="131"/>
      <c r="J539" s="132">
        <f>ROUND(I539*H539,2)</f>
        <v>0</v>
      </c>
      <c r="K539" s="128" t="s">
        <v>136</v>
      </c>
      <c r="L539" s="31"/>
      <c r="M539" s="133" t="s">
        <v>1</v>
      </c>
      <c r="N539" s="134" t="s">
        <v>43</v>
      </c>
      <c r="P539" s="135">
        <f>O539*H539</f>
        <v>0</v>
      </c>
      <c r="Q539" s="135">
        <v>0</v>
      </c>
      <c r="R539" s="135">
        <f>Q539*H539</f>
        <v>0</v>
      </c>
      <c r="S539" s="135">
        <v>0</v>
      </c>
      <c r="T539" s="136">
        <f>S539*H539</f>
        <v>0</v>
      </c>
      <c r="AR539" s="137" t="s">
        <v>224</v>
      </c>
      <c r="AT539" s="137" t="s">
        <v>132</v>
      </c>
      <c r="AU539" s="137" t="s">
        <v>138</v>
      </c>
      <c r="AY539" s="16" t="s">
        <v>129</v>
      </c>
      <c r="BE539" s="138">
        <f>IF(N539="základní",J539,0)</f>
        <v>0</v>
      </c>
      <c r="BF539" s="138">
        <f>IF(N539="snížená",J539,0)</f>
        <v>0</v>
      </c>
      <c r="BG539" s="138">
        <f>IF(N539="zákl. přenesená",J539,0)</f>
        <v>0</v>
      </c>
      <c r="BH539" s="138">
        <f>IF(N539="sníž. přenesená",J539,0)</f>
        <v>0</v>
      </c>
      <c r="BI539" s="138">
        <f>IF(N539="nulová",J539,0)</f>
        <v>0</v>
      </c>
      <c r="BJ539" s="16" t="s">
        <v>138</v>
      </c>
      <c r="BK539" s="138">
        <f>ROUND(I539*H539,2)</f>
        <v>0</v>
      </c>
      <c r="BL539" s="16" t="s">
        <v>224</v>
      </c>
      <c r="BM539" s="137" t="s">
        <v>906</v>
      </c>
    </row>
    <row r="540" spans="2:65" s="13" customFormat="1" ht="11.25">
      <c r="B540" s="146"/>
      <c r="D540" s="140" t="s">
        <v>140</v>
      </c>
      <c r="E540" s="147" t="s">
        <v>1</v>
      </c>
      <c r="F540" s="148" t="s">
        <v>907</v>
      </c>
      <c r="H540" s="149">
        <v>45</v>
      </c>
      <c r="I540" s="150"/>
      <c r="L540" s="146"/>
      <c r="M540" s="151"/>
      <c r="T540" s="152"/>
      <c r="AT540" s="147" t="s">
        <v>140</v>
      </c>
      <c r="AU540" s="147" t="s">
        <v>138</v>
      </c>
      <c r="AV540" s="13" t="s">
        <v>138</v>
      </c>
      <c r="AW540" s="13" t="s">
        <v>32</v>
      </c>
      <c r="AX540" s="13" t="s">
        <v>82</v>
      </c>
      <c r="AY540" s="147" t="s">
        <v>129</v>
      </c>
    </row>
    <row r="541" spans="2:65" s="1" customFormat="1" ht="33" customHeight="1">
      <c r="B541" s="31"/>
      <c r="C541" s="126" t="s">
        <v>908</v>
      </c>
      <c r="D541" s="126" t="s">
        <v>132</v>
      </c>
      <c r="E541" s="127" t="s">
        <v>909</v>
      </c>
      <c r="F541" s="128" t="s">
        <v>910</v>
      </c>
      <c r="G541" s="129" t="s">
        <v>296</v>
      </c>
      <c r="H541" s="130">
        <v>5.4589999999999996</v>
      </c>
      <c r="I541" s="131"/>
      <c r="J541" s="132">
        <f>ROUND(I541*H541,2)</f>
        <v>0</v>
      </c>
      <c r="K541" s="128" t="s">
        <v>136</v>
      </c>
      <c r="L541" s="31"/>
      <c r="M541" s="133" t="s">
        <v>1</v>
      </c>
      <c r="N541" s="134" t="s">
        <v>43</v>
      </c>
      <c r="P541" s="135">
        <f>O541*H541</f>
        <v>0</v>
      </c>
      <c r="Q541" s="135">
        <v>0</v>
      </c>
      <c r="R541" s="135">
        <f>Q541*H541</f>
        <v>0</v>
      </c>
      <c r="S541" s="135">
        <v>0</v>
      </c>
      <c r="T541" s="136">
        <f>S541*H541</f>
        <v>0</v>
      </c>
      <c r="AR541" s="137" t="s">
        <v>224</v>
      </c>
      <c r="AT541" s="137" t="s">
        <v>132</v>
      </c>
      <c r="AU541" s="137" t="s">
        <v>138</v>
      </c>
      <c r="AY541" s="16" t="s">
        <v>129</v>
      </c>
      <c r="BE541" s="138">
        <f>IF(N541="základní",J541,0)</f>
        <v>0</v>
      </c>
      <c r="BF541" s="138">
        <f>IF(N541="snížená",J541,0)</f>
        <v>0</v>
      </c>
      <c r="BG541" s="138">
        <f>IF(N541="zákl. přenesená",J541,0)</f>
        <v>0</v>
      </c>
      <c r="BH541" s="138">
        <f>IF(N541="sníž. přenesená",J541,0)</f>
        <v>0</v>
      </c>
      <c r="BI541" s="138">
        <f>IF(N541="nulová",J541,0)</f>
        <v>0</v>
      </c>
      <c r="BJ541" s="16" t="s">
        <v>138</v>
      </c>
      <c r="BK541" s="138">
        <f>ROUND(I541*H541,2)</f>
        <v>0</v>
      </c>
      <c r="BL541" s="16" t="s">
        <v>224</v>
      </c>
      <c r="BM541" s="137" t="s">
        <v>911</v>
      </c>
    </row>
    <row r="542" spans="2:65" s="11" customFormat="1" ht="22.9" customHeight="1">
      <c r="B542" s="114"/>
      <c r="D542" s="115" t="s">
        <v>76</v>
      </c>
      <c r="E542" s="124" t="s">
        <v>912</v>
      </c>
      <c r="F542" s="124" t="s">
        <v>913</v>
      </c>
      <c r="I542" s="117"/>
      <c r="J542" s="125">
        <f>BK542</f>
        <v>0</v>
      </c>
      <c r="L542" s="114"/>
      <c r="M542" s="119"/>
      <c r="P542" s="120">
        <f>SUM(P543:P551)</f>
        <v>0</v>
      </c>
      <c r="R542" s="120">
        <f>SUM(R543:R551)</f>
        <v>6.1499999999999992E-3</v>
      </c>
      <c r="T542" s="121">
        <f>SUM(T543:T551)</f>
        <v>0</v>
      </c>
      <c r="AR542" s="115" t="s">
        <v>138</v>
      </c>
      <c r="AT542" s="122" t="s">
        <v>76</v>
      </c>
      <c r="AU542" s="122" t="s">
        <v>82</v>
      </c>
      <c r="AY542" s="115" t="s">
        <v>129</v>
      </c>
      <c r="BK542" s="123">
        <f>SUM(BK543:BK551)</f>
        <v>0</v>
      </c>
    </row>
    <row r="543" spans="2:65" s="1" customFormat="1" ht="16.5" customHeight="1">
      <c r="B543" s="31"/>
      <c r="C543" s="126" t="s">
        <v>914</v>
      </c>
      <c r="D543" s="126" t="s">
        <v>132</v>
      </c>
      <c r="E543" s="127" t="s">
        <v>915</v>
      </c>
      <c r="F543" s="128" t="s">
        <v>916</v>
      </c>
      <c r="G543" s="129" t="s">
        <v>135</v>
      </c>
      <c r="H543" s="130">
        <v>15</v>
      </c>
      <c r="I543" s="131"/>
      <c r="J543" s="132">
        <f>ROUND(I543*H543,2)</f>
        <v>0</v>
      </c>
      <c r="K543" s="128" t="s">
        <v>136</v>
      </c>
      <c r="L543" s="31"/>
      <c r="M543" s="133" t="s">
        <v>1</v>
      </c>
      <c r="N543" s="134" t="s">
        <v>43</v>
      </c>
      <c r="P543" s="135">
        <f>O543*H543</f>
        <v>0</v>
      </c>
      <c r="Q543" s="135">
        <v>0</v>
      </c>
      <c r="R543" s="135">
        <f>Q543*H543</f>
        <v>0</v>
      </c>
      <c r="S543" s="135">
        <v>0</v>
      </c>
      <c r="T543" s="136">
        <f>S543*H543</f>
        <v>0</v>
      </c>
      <c r="AR543" s="137" t="s">
        <v>224</v>
      </c>
      <c r="AT543" s="137" t="s">
        <v>132</v>
      </c>
      <c r="AU543" s="137" t="s">
        <v>138</v>
      </c>
      <c r="AY543" s="16" t="s">
        <v>129</v>
      </c>
      <c r="BE543" s="138">
        <f>IF(N543="základní",J543,0)</f>
        <v>0</v>
      </c>
      <c r="BF543" s="138">
        <f>IF(N543="snížená",J543,0)</f>
        <v>0</v>
      </c>
      <c r="BG543" s="138">
        <f>IF(N543="zákl. přenesená",J543,0)</f>
        <v>0</v>
      </c>
      <c r="BH543" s="138">
        <f>IF(N543="sníž. přenesená",J543,0)</f>
        <v>0</v>
      </c>
      <c r="BI543" s="138">
        <f>IF(N543="nulová",J543,0)</f>
        <v>0</v>
      </c>
      <c r="BJ543" s="16" t="s">
        <v>138</v>
      </c>
      <c r="BK543" s="138">
        <f>ROUND(I543*H543,2)</f>
        <v>0</v>
      </c>
      <c r="BL543" s="16" t="s">
        <v>224</v>
      </c>
      <c r="BM543" s="137" t="s">
        <v>917</v>
      </c>
    </row>
    <row r="544" spans="2:65" s="12" customFormat="1" ht="11.25">
      <c r="B544" s="139"/>
      <c r="D544" s="140" t="s">
        <v>140</v>
      </c>
      <c r="E544" s="141" t="s">
        <v>1</v>
      </c>
      <c r="F544" s="142" t="s">
        <v>918</v>
      </c>
      <c r="H544" s="141" t="s">
        <v>1</v>
      </c>
      <c r="I544" s="143"/>
      <c r="L544" s="139"/>
      <c r="M544" s="144"/>
      <c r="T544" s="145"/>
      <c r="AT544" s="141" t="s">
        <v>140</v>
      </c>
      <c r="AU544" s="141" t="s">
        <v>138</v>
      </c>
      <c r="AV544" s="12" t="s">
        <v>82</v>
      </c>
      <c r="AW544" s="12" t="s">
        <v>32</v>
      </c>
      <c r="AX544" s="12" t="s">
        <v>77</v>
      </c>
      <c r="AY544" s="141" t="s">
        <v>129</v>
      </c>
    </row>
    <row r="545" spans="2:65" s="13" customFormat="1" ht="11.25">
      <c r="B545" s="146"/>
      <c r="D545" s="140" t="s">
        <v>140</v>
      </c>
      <c r="E545" s="147" t="s">
        <v>1</v>
      </c>
      <c r="F545" s="148" t="s">
        <v>919</v>
      </c>
      <c r="H545" s="149">
        <v>15</v>
      </c>
      <c r="I545" s="150"/>
      <c r="L545" s="146"/>
      <c r="M545" s="151"/>
      <c r="T545" s="152"/>
      <c r="AT545" s="147" t="s">
        <v>140</v>
      </c>
      <c r="AU545" s="147" t="s">
        <v>138</v>
      </c>
      <c r="AV545" s="13" t="s">
        <v>138</v>
      </c>
      <c r="AW545" s="13" t="s">
        <v>32</v>
      </c>
      <c r="AX545" s="13" t="s">
        <v>82</v>
      </c>
      <c r="AY545" s="147" t="s">
        <v>129</v>
      </c>
    </row>
    <row r="546" spans="2:65" s="1" customFormat="1" ht="24.2" customHeight="1">
      <c r="B546" s="31"/>
      <c r="C546" s="126" t="s">
        <v>920</v>
      </c>
      <c r="D546" s="126" t="s">
        <v>132</v>
      </c>
      <c r="E546" s="127" t="s">
        <v>921</v>
      </c>
      <c r="F546" s="128" t="s">
        <v>922</v>
      </c>
      <c r="G546" s="129" t="s">
        <v>135</v>
      </c>
      <c r="H546" s="130">
        <v>7.5</v>
      </c>
      <c r="I546" s="131"/>
      <c r="J546" s="132">
        <f>ROUND(I546*H546,2)</f>
        <v>0</v>
      </c>
      <c r="K546" s="128" t="s">
        <v>136</v>
      </c>
      <c r="L546" s="31"/>
      <c r="M546" s="133" t="s">
        <v>1</v>
      </c>
      <c r="N546" s="134" t="s">
        <v>43</v>
      </c>
      <c r="P546" s="135">
        <f>O546*H546</f>
        <v>0</v>
      </c>
      <c r="Q546" s="135">
        <v>6.0000000000000002E-5</v>
      </c>
      <c r="R546" s="135">
        <f>Q546*H546</f>
        <v>4.4999999999999999E-4</v>
      </c>
      <c r="S546" s="135">
        <v>0</v>
      </c>
      <c r="T546" s="136">
        <f>S546*H546</f>
        <v>0</v>
      </c>
      <c r="AR546" s="137" t="s">
        <v>224</v>
      </c>
      <c r="AT546" s="137" t="s">
        <v>132</v>
      </c>
      <c r="AU546" s="137" t="s">
        <v>138</v>
      </c>
      <c r="AY546" s="16" t="s">
        <v>129</v>
      </c>
      <c r="BE546" s="138">
        <f>IF(N546="základní",J546,0)</f>
        <v>0</v>
      </c>
      <c r="BF546" s="138">
        <f>IF(N546="snížená",J546,0)</f>
        <v>0</v>
      </c>
      <c r="BG546" s="138">
        <f>IF(N546="zákl. přenesená",J546,0)</f>
        <v>0</v>
      </c>
      <c r="BH546" s="138">
        <f>IF(N546="sníž. přenesená",J546,0)</f>
        <v>0</v>
      </c>
      <c r="BI546" s="138">
        <f>IF(N546="nulová",J546,0)</f>
        <v>0</v>
      </c>
      <c r="BJ546" s="16" t="s">
        <v>138</v>
      </c>
      <c r="BK546" s="138">
        <f>ROUND(I546*H546,2)</f>
        <v>0</v>
      </c>
      <c r="BL546" s="16" t="s">
        <v>224</v>
      </c>
      <c r="BM546" s="137" t="s">
        <v>923</v>
      </c>
    </row>
    <row r="547" spans="2:65" s="12" customFormat="1" ht="11.25">
      <c r="B547" s="139"/>
      <c r="D547" s="140" t="s">
        <v>140</v>
      </c>
      <c r="E547" s="141" t="s">
        <v>1</v>
      </c>
      <c r="F547" s="142" t="s">
        <v>924</v>
      </c>
      <c r="H547" s="141" t="s">
        <v>1</v>
      </c>
      <c r="I547" s="143"/>
      <c r="L547" s="139"/>
      <c r="M547" s="144"/>
      <c r="T547" s="145"/>
      <c r="AT547" s="141" t="s">
        <v>140</v>
      </c>
      <c r="AU547" s="141" t="s">
        <v>138</v>
      </c>
      <c r="AV547" s="12" t="s">
        <v>82</v>
      </c>
      <c r="AW547" s="12" t="s">
        <v>32</v>
      </c>
      <c r="AX547" s="12" t="s">
        <v>77</v>
      </c>
      <c r="AY547" s="141" t="s">
        <v>129</v>
      </c>
    </row>
    <row r="548" spans="2:65" s="13" customFormat="1" ht="11.25">
      <c r="B548" s="146"/>
      <c r="D548" s="140" t="s">
        <v>140</v>
      </c>
      <c r="E548" s="147" t="s">
        <v>1</v>
      </c>
      <c r="F548" s="148" t="s">
        <v>925</v>
      </c>
      <c r="H548" s="149">
        <v>7.5</v>
      </c>
      <c r="I548" s="150"/>
      <c r="L548" s="146"/>
      <c r="M548" s="151"/>
      <c r="T548" s="152"/>
      <c r="AT548" s="147" t="s">
        <v>140</v>
      </c>
      <c r="AU548" s="147" t="s">
        <v>138</v>
      </c>
      <c r="AV548" s="13" t="s">
        <v>138</v>
      </c>
      <c r="AW548" s="13" t="s">
        <v>32</v>
      </c>
      <c r="AX548" s="13" t="s">
        <v>82</v>
      </c>
      <c r="AY548" s="147" t="s">
        <v>129</v>
      </c>
    </row>
    <row r="549" spans="2:65" s="1" customFormat="1" ht="24.2" customHeight="1">
      <c r="B549" s="31"/>
      <c r="C549" s="126" t="s">
        <v>926</v>
      </c>
      <c r="D549" s="126" t="s">
        <v>132</v>
      </c>
      <c r="E549" s="127" t="s">
        <v>927</v>
      </c>
      <c r="F549" s="128" t="s">
        <v>928</v>
      </c>
      <c r="G549" s="129" t="s">
        <v>135</v>
      </c>
      <c r="H549" s="130">
        <v>15</v>
      </c>
      <c r="I549" s="131"/>
      <c r="J549" s="132">
        <f>ROUND(I549*H549,2)</f>
        <v>0</v>
      </c>
      <c r="K549" s="128" t="s">
        <v>136</v>
      </c>
      <c r="L549" s="31"/>
      <c r="M549" s="133" t="s">
        <v>1</v>
      </c>
      <c r="N549" s="134" t="s">
        <v>43</v>
      </c>
      <c r="P549" s="135">
        <f>O549*H549</f>
        <v>0</v>
      </c>
      <c r="Q549" s="135">
        <v>1.3999999999999999E-4</v>
      </c>
      <c r="R549" s="135">
        <f>Q549*H549</f>
        <v>2.0999999999999999E-3</v>
      </c>
      <c r="S549" s="135">
        <v>0</v>
      </c>
      <c r="T549" s="136">
        <f>S549*H549</f>
        <v>0</v>
      </c>
      <c r="AR549" s="137" t="s">
        <v>224</v>
      </c>
      <c r="AT549" s="137" t="s">
        <v>132</v>
      </c>
      <c r="AU549" s="137" t="s">
        <v>138</v>
      </c>
      <c r="AY549" s="16" t="s">
        <v>129</v>
      </c>
      <c r="BE549" s="138">
        <f>IF(N549="základní",J549,0)</f>
        <v>0</v>
      </c>
      <c r="BF549" s="138">
        <f>IF(N549="snížená",J549,0)</f>
        <v>0</v>
      </c>
      <c r="BG549" s="138">
        <f>IF(N549="zákl. přenesená",J549,0)</f>
        <v>0</v>
      </c>
      <c r="BH549" s="138">
        <f>IF(N549="sníž. přenesená",J549,0)</f>
        <v>0</v>
      </c>
      <c r="BI549" s="138">
        <f>IF(N549="nulová",J549,0)</f>
        <v>0</v>
      </c>
      <c r="BJ549" s="16" t="s">
        <v>138</v>
      </c>
      <c r="BK549" s="138">
        <f>ROUND(I549*H549,2)</f>
        <v>0</v>
      </c>
      <c r="BL549" s="16" t="s">
        <v>224</v>
      </c>
      <c r="BM549" s="137" t="s">
        <v>929</v>
      </c>
    </row>
    <row r="550" spans="2:65" s="1" customFormat="1" ht="24.2" customHeight="1">
      <c r="B550" s="31"/>
      <c r="C550" s="126" t="s">
        <v>930</v>
      </c>
      <c r="D550" s="126" t="s">
        <v>132</v>
      </c>
      <c r="E550" s="127" t="s">
        <v>931</v>
      </c>
      <c r="F550" s="128" t="s">
        <v>932</v>
      </c>
      <c r="G550" s="129" t="s">
        <v>135</v>
      </c>
      <c r="H550" s="130">
        <v>15</v>
      </c>
      <c r="I550" s="131"/>
      <c r="J550" s="132">
        <f>ROUND(I550*H550,2)</f>
        <v>0</v>
      </c>
      <c r="K550" s="128" t="s">
        <v>136</v>
      </c>
      <c r="L550" s="31"/>
      <c r="M550" s="133" t="s">
        <v>1</v>
      </c>
      <c r="N550" s="134" t="s">
        <v>43</v>
      </c>
      <c r="P550" s="135">
        <f>O550*H550</f>
        <v>0</v>
      </c>
      <c r="Q550" s="135">
        <v>1.2E-4</v>
      </c>
      <c r="R550" s="135">
        <f>Q550*H550</f>
        <v>1.8E-3</v>
      </c>
      <c r="S550" s="135">
        <v>0</v>
      </c>
      <c r="T550" s="136">
        <f>S550*H550</f>
        <v>0</v>
      </c>
      <c r="AR550" s="137" t="s">
        <v>224</v>
      </c>
      <c r="AT550" s="137" t="s">
        <v>132</v>
      </c>
      <c r="AU550" s="137" t="s">
        <v>138</v>
      </c>
      <c r="AY550" s="16" t="s">
        <v>129</v>
      </c>
      <c r="BE550" s="138">
        <f>IF(N550="základní",J550,0)</f>
        <v>0</v>
      </c>
      <c r="BF550" s="138">
        <f>IF(N550="snížená",J550,0)</f>
        <v>0</v>
      </c>
      <c r="BG550" s="138">
        <f>IF(N550="zákl. přenesená",J550,0)</f>
        <v>0</v>
      </c>
      <c r="BH550" s="138">
        <f>IF(N550="sníž. přenesená",J550,0)</f>
        <v>0</v>
      </c>
      <c r="BI550" s="138">
        <f>IF(N550="nulová",J550,0)</f>
        <v>0</v>
      </c>
      <c r="BJ550" s="16" t="s">
        <v>138</v>
      </c>
      <c r="BK550" s="138">
        <f>ROUND(I550*H550,2)</f>
        <v>0</v>
      </c>
      <c r="BL550" s="16" t="s">
        <v>224</v>
      </c>
      <c r="BM550" s="137" t="s">
        <v>933</v>
      </c>
    </row>
    <row r="551" spans="2:65" s="1" customFormat="1" ht="24.2" customHeight="1">
      <c r="B551" s="31"/>
      <c r="C551" s="126" t="s">
        <v>934</v>
      </c>
      <c r="D551" s="126" t="s">
        <v>132</v>
      </c>
      <c r="E551" s="127" t="s">
        <v>935</v>
      </c>
      <c r="F551" s="128" t="s">
        <v>936</v>
      </c>
      <c r="G551" s="129" t="s">
        <v>135</v>
      </c>
      <c r="H551" s="130">
        <v>15</v>
      </c>
      <c r="I551" s="131"/>
      <c r="J551" s="132">
        <f>ROUND(I551*H551,2)</f>
        <v>0</v>
      </c>
      <c r="K551" s="128" t="s">
        <v>136</v>
      </c>
      <c r="L551" s="31"/>
      <c r="M551" s="133" t="s">
        <v>1</v>
      </c>
      <c r="N551" s="134" t="s">
        <v>43</v>
      </c>
      <c r="P551" s="135">
        <f>O551*H551</f>
        <v>0</v>
      </c>
      <c r="Q551" s="135">
        <v>1.2E-4</v>
      </c>
      <c r="R551" s="135">
        <f>Q551*H551</f>
        <v>1.8E-3</v>
      </c>
      <c r="S551" s="135">
        <v>0</v>
      </c>
      <c r="T551" s="136">
        <f>S551*H551</f>
        <v>0</v>
      </c>
      <c r="AR551" s="137" t="s">
        <v>224</v>
      </c>
      <c r="AT551" s="137" t="s">
        <v>132</v>
      </c>
      <c r="AU551" s="137" t="s">
        <v>138</v>
      </c>
      <c r="AY551" s="16" t="s">
        <v>129</v>
      </c>
      <c r="BE551" s="138">
        <f>IF(N551="základní",J551,0)</f>
        <v>0</v>
      </c>
      <c r="BF551" s="138">
        <f>IF(N551="snížená",J551,0)</f>
        <v>0</v>
      </c>
      <c r="BG551" s="138">
        <f>IF(N551="zákl. přenesená",J551,0)</f>
        <v>0</v>
      </c>
      <c r="BH551" s="138">
        <f>IF(N551="sníž. přenesená",J551,0)</f>
        <v>0</v>
      </c>
      <c r="BI551" s="138">
        <f>IF(N551="nulová",J551,0)</f>
        <v>0</v>
      </c>
      <c r="BJ551" s="16" t="s">
        <v>138</v>
      </c>
      <c r="BK551" s="138">
        <f>ROUND(I551*H551,2)</f>
        <v>0</v>
      </c>
      <c r="BL551" s="16" t="s">
        <v>224</v>
      </c>
      <c r="BM551" s="137" t="s">
        <v>937</v>
      </c>
    </row>
    <row r="552" spans="2:65" s="11" customFormat="1" ht="22.9" customHeight="1">
      <c r="B552" s="114"/>
      <c r="D552" s="115" t="s">
        <v>76</v>
      </c>
      <c r="E552" s="124" t="s">
        <v>938</v>
      </c>
      <c r="F552" s="124" t="s">
        <v>939</v>
      </c>
      <c r="I552" s="117"/>
      <c r="J552" s="125">
        <f>BK552</f>
        <v>0</v>
      </c>
      <c r="L552" s="114"/>
      <c r="M552" s="119"/>
      <c r="P552" s="120">
        <f>SUM(P553:P571)</f>
        <v>0</v>
      </c>
      <c r="R552" s="120">
        <f>SUM(R553:R571)</f>
        <v>0.1119761</v>
      </c>
      <c r="T552" s="121">
        <f>SUM(T553:T571)</f>
        <v>1.5760400000000001E-2</v>
      </c>
      <c r="AR552" s="115" t="s">
        <v>138</v>
      </c>
      <c r="AT552" s="122" t="s">
        <v>76</v>
      </c>
      <c r="AU552" s="122" t="s">
        <v>82</v>
      </c>
      <c r="AY552" s="115" t="s">
        <v>129</v>
      </c>
      <c r="BK552" s="123">
        <f>SUM(BK553:BK571)</f>
        <v>0</v>
      </c>
    </row>
    <row r="553" spans="2:65" s="1" customFormat="1" ht="24.2" customHeight="1">
      <c r="B553" s="31"/>
      <c r="C553" s="126" t="s">
        <v>940</v>
      </c>
      <c r="D553" s="126" t="s">
        <v>132</v>
      </c>
      <c r="E553" s="127" t="s">
        <v>941</v>
      </c>
      <c r="F553" s="128" t="s">
        <v>942</v>
      </c>
      <c r="G553" s="129" t="s">
        <v>135</v>
      </c>
      <c r="H553" s="130">
        <v>203.78700000000001</v>
      </c>
      <c r="I553" s="131"/>
      <c r="J553" s="132">
        <f>ROUND(I553*H553,2)</f>
        <v>0</v>
      </c>
      <c r="K553" s="128" t="s">
        <v>136</v>
      </c>
      <c r="L553" s="31"/>
      <c r="M553" s="133" t="s">
        <v>1</v>
      </c>
      <c r="N553" s="134" t="s">
        <v>43</v>
      </c>
      <c r="P553" s="135">
        <f>O553*H553</f>
        <v>0</v>
      </c>
      <c r="Q553" s="135">
        <v>0</v>
      </c>
      <c r="R553" s="135">
        <f>Q553*H553</f>
        <v>0</v>
      </c>
      <c r="S553" s="135">
        <v>0</v>
      </c>
      <c r="T553" s="136">
        <f>S553*H553</f>
        <v>0</v>
      </c>
      <c r="AR553" s="137" t="s">
        <v>224</v>
      </c>
      <c r="AT553" s="137" t="s">
        <v>132</v>
      </c>
      <c r="AU553" s="137" t="s">
        <v>138</v>
      </c>
      <c r="AY553" s="16" t="s">
        <v>129</v>
      </c>
      <c r="BE553" s="138">
        <f>IF(N553="základní",J553,0)</f>
        <v>0</v>
      </c>
      <c r="BF553" s="138">
        <f>IF(N553="snížená",J553,0)</f>
        <v>0</v>
      </c>
      <c r="BG553" s="138">
        <f>IF(N553="zákl. přenesená",J553,0)</f>
        <v>0</v>
      </c>
      <c r="BH553" s="138">
        <f>IF(N553="sníž. přenesená",J553,0)</f>
        <v>0</v>
      </c>
      <c r="BI553" s="138">
        <f>IF(N553="nulová",J553,0)</f>
        <v>0</v>
      </c>
      <c r="BJ553" s="16" t="s">
        <v>138</v>
      </c>
      <c r="BK553" s="138">
        <f>ROUND(I553*H553,2)</f>
        <v>0</v>
      </c>
      <c r="BL553" s="16" t="s">
        <v>224</v>
      </c>
      <c r="BM553" s="137" t="s">
        <v>943</v>
      </c>
    </row>
    <row r="554" spans="2:65" s="12" customFormat="1" ht="11.25">
      <c r="B554" s="139"/>
      <c r="D554" s="140" t="s">
        <v>140</v>
      </c>
      <c r="E554" s="141" t="s">
        <v>1</v>
      </c>
      <c r="F554" s="142" t="s">
        <v>182</v>
      </c>
      <c r="H554" s="141" t="s">
        <v>1</v>
      </c>
      <c r="I554" s="143"/>
      <c r="L554" s="139"/>
      <c r="M554" s="144"/>
      <c r="T554" s="145"/>
      <c r="AT554" s="141" t="s">
        <v>140</v>
      </c>
      <c r="AU554" s="141" t="s">
        <v>138</v>
      </c>
      <c r="AV554" s="12" t="s">
        <v>82</v>
      </c>
      <c r="AW554" s="12" t="s">
        <v>32</v>
      </c>
      <c r="AX554" s="12" t="s">
        <v>77</v>
      </c>
      <c r="AY554" s="141" t="s">
        <v>129</v>
      </c>
    </row>
    <row r="555" spans="2:65" s="13" customFormat="1" ht="22.5">
      <c r="B555" s="146"/>
      <c r="D555" s="140" t="s">
        <v>140</v>
      </c>
      <c r="E555" s="147" t="s">
        <v>1</v>
      </c>
      <c r="F555" s="148" t="s">
        <v>944</v>
      </c>
      <c r="H555" s="149">
        <v>20.837</v>
      </c>
      <c r="I555" s="150"/>
      <c r="L555" s="146"/>
      <c r="M555" s="151"/>
      <c r="T555" s="152"/>
      <c r="AT555" s="147" t="s">
        <v>140</v>
      </c>
      <c r="AU555" s="147" t="s">
        <v>138</v>
      </c>
      <c r="AV555" s="13" t="s">
        <v>138</v>
      </c>
      <c r="AW555" s="13" t="s">
        <v>32</v>
      </c>
      <c r="AX555" s="13" t="s">
        <v>77</v>
      </c>
      <c r="AY555" s="147" t="s">
        <v>129</v>
      </c>
    </row>
    <row r="556" spans="2:65" s="12" customFormat="1" ht="11.25">
      <c r="B556" s="139"/>
      <c r="D556" s="140" t="s">
        <v>140</v>
      </c>
      <c r="E556" s="141" t="s">
        <v>1</v>
      </c>
      <c r="F556" s="142" t="s">
        <v>945</v>
      </c>
      <c r="H556" s="141" t="s">
        <v>1</v>
      </c>
      <c r="I556" s="143"/>
      <c r="L556" s="139"/>
      <c r="M556" s="144"/>
      <c r="T556" s="145"/>
      <c r="AT556" s="141" t="s">
        <v>140</v>
      </c>
      <c r="AU556" s="141" t="s">
        <v>138</v>
      </c>
      <c r="AV556" s="12" t="s">
        <v>82</v>
      </c>
      <c r="AW556" s="12" t="s">
        <v>32</v>
      </c>
      <c r="AX556" s="12" t="s">
        <v>77</v>
      </c>
      <c r="AY556" s="141" t="s">
        <v>129</v>
      </c>
    </row>
    <row r="557" spans="2:65" s="13" customFormat="1" ht="11.25">
      <c r="B557" s="146"/>
      <c r="D557" s="140" t="s">
        <v>140</v>
      </c>
      <c r="E557" s="147" t="s">
        <v>1</v>
      </c>
      <c r="F557" s="148" t="s">
        <v>946</v>
      </c>
      <c r="H557" s="149">
        <v>60.35</v>
      </c>
      <c r="I557" s="150"/>
      <c r="L557" s="146"/>
      <c r="M557" s="151"/>
      <c r="T557" s="152"/>
      <c r="AT557" s="147" t="s">
        <v>140</v>
      </c>
      <c r="AU557" s="147" t="s">
        <v>138</v>
      </c>
      <c r="AV557" s="13" t="s">
        <v>138</v>
      </c>
      <c r="AW557" s="13" t="s">
        <v>32</v>
      </c>
      <c r="AX557" s="13" t="s">
        <v>77</v>
      </c>
      <c r="AY557" s="147" t="s">
        <v>129</v>
      </c>
    </row>
    <row r="558" spans="2:65" s="12" customFormat="1" ht="11.25">
      <c r="B558" s="139"/>
      <c r="D558" s="140" t="s">
        <v>140</v>
      </c>
      <c r="E558" s="141" t="s">
        <v>1</v>
      </c>
      <c r="F558" s="142" t="s">
        <v>947</v>
      </c>
      <c r="H558" s="141" t="s">
        <v>1</v>
      </c>
      <c r="I558" s="143"/>
      <c r="L558" s="139"/>
      <c r="M558" s="144"/>
      <c r="T558" s="145"/>
      <c r="AT558" s="141" t="s">
        <v>140</v>
      </c>
      <c r="AU558" s="141" t="s">
        <v>138</v>
      </c>
      <c r="AV558" s="12" t="s">
        <v>82</v>
      </c>
      <c r="AW558" s="12" t="s">
        <v>32</v>
      </c>
      <c r="AX558" s="12" t="s">
        <v>77</v>
      </c>
      <c r="AY558" s="141" t="s">
        <v>129</v>
      </c>
    </row>
    <row r="559" spans="2:65" s="13" customFormat="1" ht="11.25">
      <c r="B559" s="146"/>
      <c r="D559" s="140" t="s">
        <v>140</v>
      </c>
      <c r="E559" s="147" t="s">
        <v>1</v>
      </c>
      <c r="F559" s="148" t="s">
        <v>948</v>
      </c>
      <c r="H559" s="149">
        <v>122.6</v>
      </c>
      <c r="I559" s="150"/>
      <c r="L559" s="146"/>
      <c r="M559" s="151"/>
      <c r="T559" s="152"/>
      <c r="AT559" s="147" t="s">
        <v>140</v>
      </c>
      <c r="AU559" s="147" t="s">
        <v>138</v>
      </c>
      <c r="AV559" s="13" t="s">
        <v>138</v>
      </c>
      <c r="AW559" s="13" t="s">
        <v>32</v>
      </c>
      <c r="AX559" s="13" t="s">
        <v>77</v>
      </c>
      <c r="AY559" s="147" t="s">
        <v>129</v>
      </c>
    </row>
    <row r="560" spans="2:65" s="14" customFormat="1" ht="11.25">
      <c r="B560" s="153"/>
      <c r="D560" s="140" t="s">
        <v>140</v>
      </c>
      <c r="E560" s="154" t="s">
        <v>1</v>
      </c>
      <c r="F560" s="155" t="s">
        <v>145</v>
      </c>
      <c r="H560" s="156">
        <v>203.78699999999998</v>
      </c>
      <c r="I560" s="157"/>
      <c r="L560" s="153"/>
      <c r="M560" s="158"/>
      <c r="T560" s="159"/>
      <c r="AT560" s="154" t="s">
        <v>140</v>
      </c>
      <c r="AU560" s="154" t="s">
        <v>138</v>
      </c>
      <c r="AV560" s="14" t="s">
        <v>137</v>
      </c>
      <c r="AW560" s="14" t="s">
        <v>32</v>
      </c>
      <c r="AX560" s="14" t="s">
        <v>82</v>
      </c>
      <c r="AY560" s="154" t="s">
        <v>129</v>
      </c>
    </row>
    <row r="561" spans="2:65" s="1" customFormat="1" ht="16.5" customHeight="1">
      <c r="B561" s="31"/>
      <c r="C561" s="126" t="s">
        <v>949</v>
      </c>
      <c r="D561" s="126" t="s">
        <v>132</v>
      </c>
      <c r="E561" s="127" t="s">
        <v>950</v>
      </c>
      <c r="F561" s="128" t="s">
        <v>951</v>
      </c>
      <c r="G561" s="129" t="s">
        <v>135</v>
      </c>
      <c r="H561" s="130">
        <v>50.84</v>
      </c>
      <c r="I561" s="131"/>
      <c r="J561" s="132">
        <f>ROUND(I561*H561,2)</f>
        <v>0</v>
      </c>
      <c r="K561" s="128" t="s">
        <v>136</v>
      </c>
      <c r="L561" s="31"/>
      <c r="M561" s="133" t="s">
        <v>1</v>
      </c>
      <c r="N561" s="134" t="s">
        <v>43</v>
      </c>
      <c r="P561" s="135">
        <f>O561*H561</f>
        <v>0</v>
      </c>
      <c r="Q561" s="135">
        <v>1E-3</v>
      </c>
      <c r="R561" s="135">
        <f>Q561*H561</f>
        <v>5.0840000000000003E-2</v>
      </c>
      <c r="S561" s="135">
        <v>3.1E-4</v>
      </c>
      <c r="T561" s="136">
        <f>S561*H561</f>
        <v>1.5760400000000001E-2</v>
      </c>
      <c r="AR561" s="137" t="s">
        <v>224</v>
      </c>
      <c r="AT561" s="137" t="s">
        <v>132</v>
      </c>
      <c r="AU561" s="137" t="s">
        <v>138</v>
      </c>
      <c r="AY561" s="16" t="s">
        <v>129</v>
      </c>
      <c r="BE561" s="138">
        <f>IF(N561="základní",J561,0)</f>
        <v>0</v>
      </c>
      <c r="BF561" s="138">
        <f>IF(N561="snížená",J561,0)</f>
        <v>0</v>
      </c>
      <c r="BG561" s="138">
        <f>IF(N561="zákl. přenesená",J561,0)</f>
        <v>0</v>
      </c>
      <c r="BH561" s="138">
        <f>IF(N561="sníž. přenesená",J561,0)</f>
        <v>0</v>
      </c>
      <c r="BI561" s="138">
        <f>IF(N561="nulová",J561,0)</f>
        <v>0</v>
      </c>
      <c r="BJ561" s="16" t="s">
        <v>138</v>
      </c>
      <c r="BK561" s="138">
        <f>ROUND(I561*H561,2)</f>
        <v>0</v>
      </c>
      <c r="BL561" s="16" t="s">
        <v>224</v>
      </c>
      <c r="BM561" s="137" t="s">
        <v>952</v>
      </c>
    </row>
    <row r="562" spans="2:65" s="12" customFormat="1" ht="11.25">
      <c r="B562" s="139"/>
      <c r="D562" s="140" t="s">
        <v>140</v>
      </c>
      <c r="E562" s="141" t="s">
        <v>1</v>
      </c>
      <c r="F562" s="142" t="s">
        <v>223</v>
      </c>
      <c r="H562" s="141" t="s">
        <v>1</v>
      </c>
      <c r="I562" s="143"/>
      <c r="L562" s="139"/>
      <c r="M562" s="144"/>
      <c r="T562" s="145"/>
      <c r="AT562" s="141" t="s">
        <v>140</v>
      </c>
      <c r="AU562" s="141" t="s">
        <v>138</v>
      </c>
      <c r="AV562" s="12" t="s">
        <v>82</v>
      </c>
      <c r="AW562" s="12" t="s">
        <v>32</v>
      </c>
      <c r="AX562" s="12" t="s">
        <v>77</v>
      </c>
      <c r="AY562" s="141" t="s">
        <v>129</v>
      </c>
    </row>
    <row r="563" spans="2:65" s="13" customFormat="1" ht="11.25">
      <c r="B563" s="146"/>
      <c r="D563" s="140" t="s">
        <v>140</v>
      </c>
      <c r="E563" s="147" t="s">
        <v>1</v>
      </c>
      <c r="F563" s="148" t="s">
        <v>953</v>
      </c>
      <c r="H563" s="149">
        <v>50.84</v>
      </c>
      <c r="I563" s="150"/>
      <c r="L563" s="146"/>
      <c r="M563" s="151"/>
      <c r="T563" s="152"/>
      <c r="AT563" s="147" t="s">
        <v>140</v>
      </c>
      <c r="AU563" s="147" t="s">
        <v>138</v>
      </c>
      <c r="AV563" s="13" t="s">
        <v>138</v>
      </c>
      <c r="AW563" s="13" t="s">
        <v>32</v>
      </c>
      <c r="AX563" s="13" t="s">
        <v>82</v>
      </c>
      <c r="AY563" s="147" t="s">
        <v>129</v>
      </c>
    </row>
    <row r="564" spans="2:65" s="1" customFormat="1" ht="33" customHeight="1">
      <c r="B564" s="31"/>
      <c r="C564" s="126" t="s">
        <v>954</v>
      </c>
      <c r="D564" s="126" t="s">
        <v>132</v>
      </c>
      <c r="E564" s="127" t="s">
        <v>955</v>
      </c>
      <c r="F564" s="128" t="s">
        <v>956</v>
      </c>
      <c r="G564" s="129" t="s">
        <v>135</v>
      </c>
      <c r="H564" s="130">
        <v>203.78700000000001</v>
      </c>
      <c r="I564" s="131"/>
      <c r="J564" s="132">
        <f>ROUND(I564*H564,2)</f>
        <v>0</v>
      </c>
      <c r="K564" s="128" t="s">
        <v>136</v>
      </c>
      <c r="L564" s="31"/>
      <c r="M564" s="133" t="s">
        <v>1</v>
      </c>
      <c r="N564" s="134" t="s">
        <v>43</v>
      </c>
      <c r="P564" s="135">
        <f>O564*H564</f>
        <v>0</v>
      </c>
      <c r="Q564" s="135">
        <v>2.9999999999999997E-4</v>
      </c>
      <c r="R564" s="135">
        <f>Q564*H564</f>
        <v>6.1136099999999999E-2</v>
      </c>
      <c r="S564" s="135">
        <v>0</v>
      </c>
      <c r="T564" s="136">
        <f>S564*H564</f>
        <v>0</v>
      </c>
      <c r="AR564" s="137" t="s">
        <v>224</v>
      </c>
      <c r="AT564" s="137" t="s">
        <v>132</v>
      </c>
      <c r="AU564" s="137" t="s">
        <v>138</v>
      </c>
      <c r="AY564" s="16" t="s">
        <v>129</v>
      </c>
      <c r="BE564" s="138">
        <f>IF(N564="základní",J564,0)</f>
        <v>0</v>
      </c>
      <c r="BF564" s="138">
        <f>IF(N564="snížená",J564,0)</f>
        <v>0</v>
      </c>
      <c r="BG564" s="138">
        <f>IF(N564="zákl. přenesená",J564,0)</f>
        <v>0</v>
      </c>
      <c r="BH564" s="138">
        <f>IF(N564="sníž. přenesená",J564,0)</f>
        <v>0</v>
      </c>
      <c r="BI564" s="138">
        <f>IF(N564="nulová",J564,0)</f>
        <v>0</v>
      </c>
      <c r="BJ564" s="16" t="s">
        <v>138</v>
      </c>
      <c r="BK564" s="138">
        <f>ROUND(I564*H564,2)</f>
        <v>0</v>
      </c>
      <c r="BL564" s="16" t="s">
        <v>224</v>
      </c>
      <c r="BM564" s="137" t="s">
        <v>957</v>
      </c>
    </row>
    <row r="565" spans="2:65" s="12" customFormat="1" ht="11.25">
      <c r="B565" s="139"/>
      <c r="D565" s="140" t="s">
        <v>140</v>
      </c>
      <c r="E565" s="141" t="s">
        <v>1</v>
      </c>
      <c r="F565" s="142" t="s">
        <v>182</v>
      </c>
      <c r="H565" s="141" t="s">
        <v>1</v>
      </c>
      <c r="I565" s="143"/>
      <c r="L565" s="139"/>
      <c r="M565" s="144"/>
      <c r="T565" s="145"/>
      <c r="AT565" s="141" t="s">
        <v>140</v>
      </c>
      <c r="AU565" s="141" t="s">
        <v>138</v>
      </c>
      <c r="AV565" s="12" t="s">
        <v>82</v>
      </c>
      <c r="AW565" s="12" t="s">
        <v>32</v>
      </c>
      <c r="AX565" s="12" t="s">
        <v>77</v>
      </c>
      <c r="AY565" s="141" t="s">
        <v>129</v>
      </c>
    </row>
    <row r="566" spans="2:65" s="13" customFormat="1" ht="22.5">
      <c r="B566" s="146"/>
      <c r="D566" s="140" t="s">
        <v>140</v>
      </c>
      <c r="E566" s="147" t="s">
        <v>1</v>
      </c>
      <c r="F566" s="148" t="s">
        <v>944</v>
      </c>
      <c r="H566" s="149">
        <v>20.837</v>
      </c>
      <c r="I566" s="150"/>
      <c r="L566" s="146"/>
      <c r="M566" s="151"/>
      <c r="T566" s="152"/>
      <c r="AT566" s="147" t="s">
        <v>140</v>
      </c>
      <c r="AU566" s="147" t="s">
        <v>138</v>
      </c>
      <c r="AV566" s="13" t="s">
        <v>138</v>
      </c>
      <c r="AW566" s="13" t="s">
        <v>32</v>
      </c>
      <c r="AX566" s="13" t="s">
        <v>77</v>
      </c>
      <c r="AY566" s="147" t="s">
        <v>129</v>
      </c>
    </row>
    <row r="567" spans="2:65" s="12" customFormat="1" ht="11.25">
      <c r="B567" s="139"/>
      <c r="D567" s="140" t="s">
        <v>140</v>
      </c>
      <c r="E567" s="141" t="s">
        <v>1</v>
      </c>
      <c r="F567" s="142" t="s">
        <v>945</v>
      </c>
      <c r="H567" s="141" t="s">
        <v>1</v>
      </c>
      <c r="I567" s="143"/>
      <c r="L567" s="139"/>
      <c r="M567" s="144"/>
      <c r="T567" s="145"/>
      <c r="AT567" s="141" t="s">
        <v>140</v>
      </c>
      <c r="AU567" s="141" t="s">
        <v>138</v>
      </c>
      <c r="AV567" s="12" t="s">
        <v>82</v>
      </c>
      <c r="AW567" s="12" t="s">
        <v>32</v>
      </c>
      <c r="AX567" s="12" t="s">
        <v>77</v>
      </c>
      <c r="AY567" s="141" t="s">
        <v>129</v>
      </c>
    </row>
    <row r="568" spans="2:65" s="13" customFormat="1" ht="11.25">
      <c r="B568" s="146"/>
      <c r="D568" s="140" t="s">
        <v>140</v>
      </c>
      <c r="E568" s="147" t="s">
        <v>1</v>
      </c>
      <c r="F568" s="148" t="s">
        <v>946</v>
      </c>
      <c r="H568" s="149">
        <v>60.35</v>
      </c>
      <c r="I568" s="150"/>
      <c r="L568" s="146"/>
      <c r="M568" s="151"/>
      <c r="T568" s="152"/>
      <c r="AT568" s="147" t="s">
        <v>140</v>
      </c>
      <c r="AU568" s="147" t="s">
        <v>138</v>
      </c>
      <c r="AV568" s="13" t="s">
        <v>138</v>
      </c>
      <c r="AW568" s="13" t="s">
        <v>32</v>
      </c>
      <c r="AX568" s="13" t="s">
        <v>77</v>
      </c>
      <c r="AY568" s="147" t="s">
        <v>129</v>
      </c>
    </row>
    <row r="569" spans="2:65" s="12" customFormat="1" ht="11.25">
      <c r="B569" s="139"/>
      <c r="D569" s="140" t="s">
        <v>140</v>
      </c>
      <c r="E569" s="141" t="s">
        <v>1</v>
      </c>
      <c r="F569" s="142" t="s">
        <v>947</v>
      </c>
      <c r="H569" s="141" t="s">
        <v>1</v>
      </c>
      <c r="I569" s="143"/>
      <c r="L569" s="139"/>
      <c r="M569" s="144"/>
      <c r="T569" s="145"/>
      <c r="AT569" s="141" t="s">
        <v>140</v>
      </c>
      <c r="AU569" s="141" t="s">
        <v>138</v>
      </c>
      <c r="AV569" s="12" t="s">
        <v>82</v>
      </c>
      <c r="AW569" s="12" t="s">
        <v>32</v>
      </c>
      <c r="AX569" s="12" t="s">
        <v>77</v>
      </c>
      <c r="AY569" s="141" t="s">
        <v>129</v>
      </c>
    </row>
    <row r="570" spans="2:65" s="13" customFormat="1" ht="11.25">
      <c r="B570" s="146"/>
      <c r="D570" s="140" t="s">
        <v>140</v>
      </c>
      <c r="E570" s="147" t="s">
        <v>1</v>
      </c>
      <c r="F570" s="148" t="s">
        <v>948</v>
      </c>
      <c r="H570" s="149">
        <v>122.6</v>
      </c>
      <c r="I570" s="150"/>
      <c r="L570" s="146"/>
      <c r="M570" s="151"/>
      <c r="T570" s="152"/>
      <c r="AT570" s="147" t="s">
        <v>140</v>
      </c>
      <c r="AU570" s="147" t="s">
        <v>138</v>
      </c>
      <c r="AV570" s="13" t="s">
        <v>138</v>
      </c>
      <c r="AW570" s="13" t="s">
        <v>32</v>
      </c>
      <c r="AX570" s="13" t="s">
        <v>77</v>
      </c>
      <c r="AY570" s="147" t="s">
        <v>129</v>
      </c>
    </row>
    <row r="571" spans="2:65" s="14" customFormat="1" ht="11.25">
      <c r="B571" s="153"/>
      <c r="D571" s="140" t="s">
        <v>140</v>
      </c>
      <c r="E571" s="154" t="s">
        <v>1</v>
      </c>
      <c r="F571" s="155" t="s">
        <v>145</v>
      </c>
      <c r="H571" s="156">
        <v>203.78699999999998</v>
      </c>
      <c r="I571" s="157"/>
      <c r="L571" s="153"/>
      <c r="M571" s="158"/>
      <c r="T571" s="159"/>
      <c r="AT571" s="154" t="s">
        <v>140</v>
      </c>
      <c r="AU571" s="154" t="s">
        <v>138</v>
      </c>
      <c r="AV571" s="14" t="s">
        <v>137</v>
      </c>
      <c r="AW571" s="14" t="s">
        <v>32</v>
      </c>
      <c r="AX571" s="14" t="s">
        <v>82</v>
      </c>
      <c r="AY571" s="154" t="s">
        <v>129</v>
      </c>
    </row>
    <row r="572" spans="2:65" s="11" customFormat="1" ht="25.9" customHeight="1">
      <c r="B572" s="114"/>
      <c r="D572" s="115" t="s">
        <v>76</v>
      </c>
      <c r="E572" s="116" t="s">
        <v>958</v>
      </c>
      <c r="F572" s="116" t="s">
        <v>959</v>
      </c>
      <c r="I572" s="117"/>
      <c r="J572" s="118">
        <f>BK572</f>
        <v>0</v>
      </c>
      <c r="L572" s="114"/>
      <c r="M572" s="119"/>
      <c r="P572" s="120">
        <f>SUM(P573:P576)</f>
        <v>0</v>
      </c>
      <c r="R572" s="120">
        <f>SUM(R573:R576)</f>
        <v>0</v>
      </c>
      <c r="T572" s="121">
        <f>SUM(T573:T576)</f>
        <v>0</v>
      </c>
      <c r="AR572" s="115" t="s">
        <v>137</v>
      </c>
      <c r="AT572" s="122" t="s">
        <v>76</v>
      </c>
      <c r="AU572" s="122" t="s">
        <v>77</v>
      </c>
      <c r="AY572" s="115" t="s">
        <v>129</v>
      </c>
      <c r="BK572" s="123">
        <f>SUM(BK573:BK576)</f>
        <v>0</v>
      </c>
    </row>
    <row r="573" spans="2:65" s="1" customFormat="1" ht="24.2" customHeight="1">
      <c r="B573" s="31"/>
      <c r="C573" s="126" t="s">
        <v>960</v>
      </c>
      <c r="D573" s="126" t="s">
        <v>132</v>
      </c>
      <c r="E573" s="127" t="s">
        <v>961</v>
      </c>
      <c r="F573" s="128" t="s">
        <v>962</v>
      </c>
      <c r="G573" s="129" t="s">
        <v>672</v>
      </c>
      <c r="H573" s="130">
        <v>15</v>
      </c>
      <c r="I573" s="131"/>
      <c r="J573" s="132">
        <f>ROUND(I573*H573,2)</f>
        <v>0</v>
      </c>
      <c r="K573" s="128" t="s">
        <v>136</v>
      </c>
      <c r="L573" s="31"/>
      <c r="M573" s="133" t="s">
        <v>1</v>
      </c>
      <c r="N573" s="134" t="s">
        <v>43</v>
      </c>
      <c r="P573" s="135">
        <f>O573*H573</f>
        <v>0</v>
      </c>
      <c r="Q573" s="135">
        <v>0</v>
      </c>
      <c r="R573" s="135">
        <f>Q573*H573</f>
        <v>0</v>
      </c>
      <c r="S573" s="135">
        <v>0</v>
      </c>
      <c r="T573" s="136">
        <f>S573*H573</f>
        <v>0</v>
      </c>
      <c r="AR573" s="137" t="s">
        <v>963</v>
      </c>
      <c r="AT573" s="137" t="s">
        <v>132</v>
      </c>
      <c r="AU573" s="137" t="s">
        <v>82</v>
      </c>
      <c r="AY573" s="16" t="s">
        <v>129</v>
      </c>
      <c r="BE573" s="138">
        <f>IF(N573="základní",J573,0)</f>
        <v>0</v>
      </c>
      <c r="BF573" s="138">
        <f>IF(N573="snížená",J573,0)</f>
        <v>0</v>
      </c>
      <c r="BG573" s="138">
        <f>IF(N573="zákl. přenesená",J573,0)</f>
        <v>0</v>
      </c>
      <c r="BH573" s="138">
        <f>IF(N573="sníž. přenesená",J573,0)</f>
        <v>0</v>
      </c>
      <c r="BI573" s="138">
        <f>IF(N573="nulová",J573,0)</f>
        <v>0</v>
      </c>
      <c r="BJ573" s="16" t="s">
        <v>138</v>
      </c>
      <c r="BK573" s="138">
        <f>ROUND(I573*H573,2)</f>
        <v>0</v>
      </c>
      <c r="BL573" s="16" t="s">
        <v>963</v>
      </c>
      <c r="BM573" s="137" t="s">
        <v>964</v>
      </c>
    </row>
    <row r="574" spans="2:65" s="13" customFormat="1" ht="11.25">
      <c r="B574" s="146"/>
      <c r="D574" s="140" t="s">
        <v>140</v>
      </c>
      <c r="E574" s="147" t="s">
        <v>1</v>
      </c>
      <c r="F574" s="148" t="s">
        <v>353</v>
      </c>
      <c r="H574" s="149">
        <v>15</v>
      </c>
      <c r="I574" s="150"/>
      <c r="L574" s="146"/>
      <c r="M574" s="151"/>
      <c r="T574" s="152"/>
      <c r="AT574" s="147" t="s">
        <v>140</v>
      </c>
      <c r="AU574" s="147" t="s">
        <v>82</v>
      </c>
      <c r="AV574" s="13" t="s">
        <v>138</v>
      </c>
      <c r="AW574" s="13" t="s">
        <v>32</v>
      </c>
      <c r="AX574" s="13" t="s">
        <v>82</v>
      </c>
      <c r="AY574" s="147" t="s">
        <v>129</v>
      </c>
    </row>
    <row r="575" spans="2:65" s="1" customFormat="1" ht="24.2" customHeight="1">
      <c r="B575" s="31"/>
      <c r="C575" s="126" t="s">
        <v>965</v>
      </c>
      <c r="D575" s="126" t="s">
        <v>132</v>
      </c>
      <c r="E575" s="127" t="s">
        <v>966</v>
      </c>
      <c r="F575" s="128" t="s">
        <v>967</v>
      </c>
      <c r="G575" s="129" t="s">
        <v>672</v>
      </c>
      <c r="H575" s="130">
        <v>4</v>
      </c>
      <c r="I575" s="131"/>
      <c r="J575" s="132">
        <f>ROUND(I575*H575,2)</f>
        <v>0</v>
      </c>
      <c r="K575" s="128" t="s">
        <v>136</v>
      </c>
      <c r="L575" s="31"/>
      <c r="M575" s="133" t="s">
        <v>1</v>
      </c>
      <c r="N575" s="134" t="s">
        <v>43</v>
      </c>
      <c r="P575" s="135">
        <f>O575*H575</f>
        <v>0</v>
      </c>
      <c r="Q575" s="135">
        <v>0</v>
      </c>
      <c r="R575" s="135">
        <f>Q575*H575</f>
        <v>0</v>
      </c>
      <c r="S575" s="135">
        <v>0</v>
      </c>
      <c r="T575" s="136">
        <f>S575*H575</f>
        <v>0</v>
      </c>
      <c r="AR575" s="137" t="s">
        <v>963</v>
      </c>
      <c r="AT575" s="137" t="s">
        <v>132</v>
      </c>
      <c r="AU575" s="137" t="s">
        <v>82</v>
      </c>
      <c r="AY575" s="16" t="s">
        <v>129</v>
      </c>
      <c r="BE575" s="138">
        <f>IF(N575="základní",J575,0)</f>
        <v>0</v>
      </c>
      <c r="BF575" s="138">
        <f>IF(N575="snížená",J575,0)</f>
        <v>0</v>
      </c>
      <c r="BG575" s="138">
        <f>IF(N575="zákl. přenesená",J575,0)</f>
        <v>0</v>
      </c>
      <c r="BH575" s="138">
        <f>IF(N575="sníž. přenesená",J575,0)</f>
        <v>0</v>
      </c>
      <c r="BI575" s="138">
        <f>IF(N575="nulová",J575,0)</f>
        <v>0</v>
      </c>
      <c r="BJ575" s="16" t="s">
        <v>138</v>
      </c>
      <c r="BK575" s="138">
        <f>ROUND(I575*H575,2)</f>
        <v>0</v>
      </c>
      <c r="BL575" s="16" t="s">
        <v>963</v>
      </c>
      <c r="BM575" s="137" t="s">
        <v>968</v>
      </c>
    </row>
    <row r="576" spans="2:65" s="1" customFormat="1" ht="24.2" customHeight="1">
      <c r="B576" s="31"/>
      <c r="C576" s="126" t="s">
        <v>969</v>
      </c>
      <c r="D576" s="126" t="s">
        <v>132</v>
      </c>
      <c r="E576" s="127" t="s">
        <v>970</v>
      </c>
      <c r="F576" s="128" t="s">
        <v>971</v>
      </c>
      <c r="G576" s="129" t="s">
        <v>972</v>
      </c>
      <c r="H576" s="130">
        <v>1</v>
      </c>
      <c r="I576" s="131"/>
      <c r="J576" s="132">
        <f>ROUND(I576*H576,2)</f>
        <v>0</v>
      </c>
      <c r="K576" s="128" t="s">
        <v>1</v>
      </c>
      <c r="L576" s="31"/>
      <c r="M576" s="133" t="s">
        <v>1</v>
      </c>
      <c r="N576" s="134" t="s">
        <v>43</v>
      </c>
      <c r="P576" s="135">
        <f>O576*H576</f>
        <v>0</v>
      </c>
      <c r="Q576" s="135">
        <v>0</v>
      </c>
      <c r="R576" s="135">
        <f>Q576*H576</f>
        <v>0</v>
      </c>
      <c r="S576" s="135">
        <v>0</v>
      </c>
      <c r="T576" s="136">
        <f>S576*H576</f>
        <v>0</v>
      </c>
      <c r="AR576" s="137" t="s">
        <v>963</v>
      </c>
      <c r="AT576" s="137" t="s">
        <v>132</v>
      </c>
      <c r="AU576" s="137" t="s">
        <v>82</v>
      </c>
      <c r="AY576" s="16" t="s">
        <v>129</v>
      </c>
      <c r="BE576" s="138">
        <f>IF(N576="základní",J576,0)</f>
        <v>0</v>
      </c>
      <c r="BF576" s="138">
        <f>IF(N576="snížená",J576,0)</f>
        <v>0</v>
      </c>
      <c r="BG576" s="138">
        <f>IF(N576="zákl. přenesená",J576,0)</f>
        <v>0</v>
      </c>
      <c r="BH576" s="138">
        <f>IF(N576="sníž. přenesená",J576,0)</f>
        <v>0</v>
      </c>
      <c r="BI576" s="138">
        <f>IF(N576="nulová",J576,0)</f>
        <v>0</v>
      </c>
      <c r="BJ576" s="16" t="s">
        <v>138</v>
      </c>
      <c r="BK576" s="138">
        <f>ROUND(I576*H576,2)</f>
        <v>0</v>
      </c>
      <c r="BL576" s="16" t="s">
        <v>963</v>
      </c>
      <c r="BM576" s="137" t="s">
        <v>973</v>
      </c>
    </row>
    <row r="577" spans="2:65" s="11" customFormat="1" ht="25.9" customHeight="1">
      <c r="B577" s="114"/>
      <c r="D577" s="115" t="s">
        <v>76</v>
      </c>
      <c r="E577" s="116" t="s">
        <v>974</v>
      </c>
      <c r="F577" s="116" t="s">
        <v>975</v>
      </c>
      <c r="I577" s="117"/>
      <c r="J577" s="118">
        <f>BK577</f>
        <v>0</v>
      </c>
      <c r="L577" s="114"/>
      <c r="M577" s="119"/>
      <c r="P577" s="120">
        <f>P578</f>
        <v>0</v>
      </c>
      <c r="R577" s="120">
        <f>R578</f>
        <v>0</v>
      </c>
      <c r="T577" s="121">
        <f>T578</f>
        <v>0</v>
      </c>
      <c r="AR577" s="115" t="s">
        <v>161</v>
      </c>
      <c r="AT577" s="122" t="s">
        <v>76</v>
      </c>
      <c r="AU577" s="122" t="s">
        <v>77</v>
      </c>
      <c r="AY577" s="115" t="s">
        <v>129</v>
      </c>
      <c r="BK577" s="123">
        <f>BK578</f>
        <v>0</v>
      </c>
    </row>
    <row r="578" spans="2:65" s="11" customFormat="1" ht="22.9" customHeight="1">
      <c r="B578" s="114"/>
      <c r="D578" s="115" t="s">
        <v>76</v>
      </c>
      <c r="E578" s="124" t="s">
        <v>976</v>
      </c>
      <c r="F578" s="124" t="s">
        <v>977</v>
      </c>
      <c r="I578" s="117"/>
      <c r="J578" s="125">
        <f>BK578</f>
        <v>0</v>
      </c>
      <c r="L578" s="114"/>
      <c r="M578" s="119"/>
      <c r="P578" s="120">
        <f>P579</f>
        <v>0</v>
      </c>
      <c r="R578" s="120">
        <f>R579</f>
        <v>0</v>
      </c>
      <c r="T578" s="121">
        <f>T579</f>
        <v>0</v>
      </c>
      <c r="AR578" s="115" t="s">
        <v>161</v>
      </c>
      <c r="AT578" s="122" t="s">
        <v>76</v>
      </c>
      <c r="AU578" s="122" t="s">
        <v>82</v>
      </c>
      <c r="AY578" s="115" t="s">
        <v>129</v>
      </c>
      <c r="BK578" s="123">
        <f>BK579</f>
        <v>0</v>
      </c>
    </row>
    <row r="579" spans="2:65" s="1" customFormat="1" ht="21.75" customHeight="1">
      <c r="B579" s="31"/>
      <c r="C579" s="126" t="s">
        <v>978</v>
      </c>
      <c r="D579" s="126" t="s">
        <v>132</v>
      </c>
      <c r="E579" s="127" t="s">
        <v>979</v>
      </c>
      <c r="F579" s="128" t="s">
        <v>980</v>
      </c>
      <c r="G579" s="129" t="s">
        <v>972</v>
      </c>
      <c r="H579" s="130">
        <v>1</v>
      </c>
      <c r="I579" s="131"/>
      <c r="J579" s="132">
        <f>ROUND(I579*H579,2)</f>
        <v>0</v>
      </c>
      <c r="K579" s="128" t="s">
        <v>981</v>
      </c>
      <c r="L579" s="31"/>
      <c r="M579" s="171" t="s">
        <v>1</v>
      </c>
      <c r="N579" s="172" t="s">
        <v>43</v>
      </c>
      <c r="O579" s="173"/>
      <c r="P579" s="174">
        <f>O579*H579</f>
        <v>0</v>
      </c>
      <c r="Q579" s="174">
        <v>0</v>
      </c>
      <c r="R579" s="174">
        <f>Q579*H579</f>
        <v>0</v>
      </c>
      <c r="S579" s="174">
        <v>0</v>
      </c>
      <c r="T579" s="175">
        <f>S579*H579</f>
        <v>0</v>
      </c>
      <c r="AR579" s="137" t="s">
        <v>982</v>
      </c>
      <c r="AT579" s="137" t="s">
        <v>132</v>
      </c>
      <c r="AU579" s="137" t="s">
        <v>138</v>
      </c>
      <c r="AY579" s="16" t="s">
        <v>129</v>
      </c>
      <c r="BE579" s="138">
        <f>IF(N579="základní",J579,0)</f>
        <v>0</v>
      </c>
      <c r="BF579" s="138">
        <f>IF(N579="snížená",J579,0)</f>
        <v>0</v>
      </c>
      <c r="BG579" s="138">
        <f>IF(N579="zákl. přenesená",J579,0)</f>
        <v>0</v>
      </c>
      <c r="BH579" s="138">
        <f>IF(N579="sníž. přenesená",J579,0)</f>
        <v>0</v>
      </c>
      <c r="BI579" s="138">
        <f>IF(N579="nulová",J579,0)</f>
        <v>0</v>
      </c>
      <c r="BJ579" s="16" t="s">
        <v>138</v>
      </c>
      <c r="BK579" s="138">
        <f>ROUND(I579*H579,2)</f>
        <v>0</v>
      </c>
      <c r="BL579" s="16" t="s">
        <v>982</v>
      </c>
      <c r="BM579" s="137" t="s">
        <v>983</v>
      </c>
    </row>
    <row r="580" spans="2:65" s="1" customFormat="1" ht="6.95" customHeight="1">
      <c r="B580" s="43"/>
      <c r="C580" s="44"/>
      <c r="D580" s="44"/>
      <c r="E580" s="44"/>
      <c r="F580" s="44"/>
      <c r="G580" s="44"/>
      <c r="H580" s="44"/>
      <c r="I580" s="44"/>
      <c r="J580" s="44"/>
      <c r="K580" s="44"/>
      <c r="L580" s="31"/>
    </row>
  </sheetData>
  <sheetProtection algorithmName="SHA-512" hashValue="q+3e3nIcN3b4TJDMOrJMVbJ0d6Wd+7L6reaX20hBJD/6qVV04jSQOHA33s4ISPFR7pk6MbF/8QCBudBCJjkutg==" saltValue="J2cl15uRDtP+V4Dp9tuVSfpY/oMcCrUEn6K4pmTjJ/KJYMVuBMMHqjj7FmlAaEooNxxkkFS8p9xcbvc7RLB44g==" spinCount="100000" sheet="1" objects="1" scenarios="1" formatColumns="0" formatRows="0" autoFilter="0"/>
  <autoFilter ref="C135:K579" xr:uid="{00000000-0009-0000-0000-000001000000}"/>
  <mergeCells count="6">
    <mergeCell ref="L2:V2"/>
    <mergeCell ref="E7:H7"/>
    <mergeCell ref="E16:H16"/>
    <mergeCell ref="E25:H25"/>
    <mergeCell ref="E85:H85"/>
    <mergeCell ref="E128:H12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LS2025-088 - Rekonstrukce...</vt:lpstr>
      <vt:lpstr>'LS2025-088 - Rekonstrukce...'!Názvy_tisku</vt:lpstr>
      <vt:lpstr>'Rekapitulace stavby'!Názvy_tisku</vt:lpstr>
      <vt:lpstr>'LS2025-088 - Rekonstrukce...'!Oblast_tisku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ACERNBLS\LSada</dc:creator>
  <cp:lastModifiedBy>Štěpán Jaroslav</cp:lastModifiedBy>
  <dcterms:created xsi:type="dcterms:W3CDTF">2025-11-04T19:10:14Z</dcterms:created>
  <dcterms:modified xsi:type="dcterms:W3CDTF">2026-01-21T07:46:22Z</dcterms:modified>
</cp:coreProperties>
</file>