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pavla.paprskarova\AppData\Local\Microsoft\Windows\INetCache\Content.Outlook\QEFCD3FI\"/>
    </mc:Choice>
  </mc:AlternateContent>
  <xr:revisionPtr revIDLastSave="0" documentId="13_ncr:1_{4F2C9F49-5886-4275-BD7E-C8D38647A5DA}" xr6:coauthVersionLast="36" xr6:coauthVersionMax="36" xr10:uidLastSave="{00000000-0000-0000-0000-000000000000}"/>
  <bookViews>
    <workbookView xWindow="0" yWindow="0" windowWidth="41280" windowHeight="12396" xr2:uid="{00000000-000D-0000-FFFF-FFFF00000000}"/>
  </bookViews>
  <sheets>
    <sheet name="Rekapitulace stavby" sheetId="1" r:id="rId1"/>
    <sheet name="01 - SO 01" sheetId="2" r:id="rId2"/>
    <sheet name="02 - SO 02" sheetId="3" r:id="rId3"/>
    <sheet name="03 - SO 03" sheetId="4" r:id="rId4"/>
    <sheet name="04 - SO 04" sheetId="5" r:id="rId5"/>
    <sheet name="05 - SO 05" sheetId="6" r:id="rId6"/>
    <sheet name="VON - Vedlejší a ostatní ..." sheetId="7" r:id="rId7"/>
    <sheet name="Pokyny pro vyplnění" sheetId="8" r:id="rId8"/>
  </sheets>
  <definedNames>
    <definedName name="_xlnm._FilterDatabase" localSheetId="1" hidden="1">'01 - SO 01'!$C$86:$K$200</definedName>
    <definedName name="_xlnm._FilterDatabase" localSheetId="2" hidden="1">'02 - SO 02'!$C$87:$K$170</definedName>
    <definedName name="_xlnm._FilterDatabase" localSheetId="3" hidden="1">'03 - SO 03'!$C$86:$K$194</definedName>
    <definedName name="_xlnm._FilterDatabase" localSheetId="4" hidden="1">'04 - SO 04'!$C$86:$K$202</definedName>
    <definedName name="_xlnm._FilterDatabase" localSheetId="5" hidden="1">'05 - SO 05'!$C$86:$K$207</definedName>
    <definedName name="_xlnm._FilterDatabase" localSheetId="6" hidden="1">'VON - Vedlejší a ostatní ...'!$C$81:$K$118</definedName>
    <definedName name="_xlnm.Print_Titles" localSheetId="1">'01 - SO 01'!$86:$86</definedName>
    <definedName name="_xlnm.Print_Titles" localSheetId="2">'02 - SO 02'!$87:$87</definedName>
    <definedName name="_xlnm.Print_Titles" localSheetId="3">'03 - SO 03'!$86:$86</definedName>
    <definedName name="_xlnm.Print_Titles" localSheetId="4">'04 - SO 04'!$86:$86</definedName>
    <definedName name="_xlnm.Print_Titles" localSheetId="5">'05 - SO 05'!$86:$86</definedName>
    <definedName name="_xlnm.Print_Titles" localSheetId="0">'Rekapitulace stavby'!$52:$52</definedName>
    <definedName name="_xlnm.Print_Titles" localSheetId="6">'VON - Vedlejší a ostatní ...'!$81:$81</definedName>
    <definedName name="_xlnm.Print_Area" localSheetId="1">'01 - SO 01'!$C$4:$J$39,'01 - SO 01'!$C$45:$J$68,'01 - SO 01'!$C$74:$K$200</definedName>
    <definedName name="_xlnm.Print_Area" localSheetId="2">'02 - SO 02'!$C$4:$J$39,'02 - SO 02'!$C$45:$J$69,'02 - SO 02'!$C$75:$K$170</definedName>
    <definedName name="_xlnm.Print_Area" localSheetId="3">'03 - SO 03'!$C$4:$J$39,'03 - SO 03'!$C$45:$J$68,'03 - SO 03'!$C$74:$K$194</definedName>
    <definedName name="_xlnm.Print_Area" localSheetId="4">'04 - SO 04'!$C$4:$J$39,'04 - SO 04'!$C$45:$J$68,'04 - SO 04'!$C$74:$K$202</definedName>
    <definedName name="_xlnm.Print_Area" localSheetId="5">'05 - SO 05'!$C$4:$J$39,'05 - SO 05'!$C$45:$J$68,'05 - SO 05'!$C$74:$K$207</definedName>
    <definedName name="_xlnm.Print_Area" localSheetId="7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stavby'!$C$42:$AQ$61</definedName>
    <definedName name="_xlnm.Print_Area" localSheetId="6">'VON - Vedlejší a ostatní ...'!$C$4:$J$39,'VON - Vedlejší a ostatní ...'!$C$45:$J$63,'VON - Vedlejší a ostatní ...'!$C$69:$K$118</definedName>
  </definedNames>
  <calcPr calcId="191029"/>
</workbook>
</file>

<file path=xl/calcChain.xml><?xml version="1.0" encoding="utf-8"?>
<calcChain xmlns="http://schemas.openxmlformats.org/spreadsheetml/2006/main">
  <c r="J37" i="7" l="1"/>
  <c r="J36" i="7"/>
  <c r="AY60" i="1"/>
  <c r="J35" i="7"/>
  <c r="AX60" i="1"/>
  <c r="BI113" i="7"/>
  <c r="BH113" i="7"/>
  <c r="BG113" i="7"/>
  <c r="BF113" i="7"/>
  <c r="T113" i="7"/>
  <c r="T112" i="7" s="1"/>
  <c r="R113" i="7"/>
  <c r="R112" i="7" s="1"/>
  <c r="P113" i="7"/>
  <c r="P112" i="7"/>
  <c r="BI107" i="7"/>
  <c r="BH107" i="7"/>
  <c r="BG107" i="7"/>
  <c r="BF107" i="7"/>
  <c r="T107" i="7"/>
  <c r="R107" i="7"/>
  <c r="P107" i="7"/>
  <c r="BI101" i="7"/>
  <c r="BH101" i="7"/>
  <c r="BG101" i="7"/>
  <c r="BF101" i="7"/>
  <c r="T101" i="7"/>
  <c r="R101" i="7"/>
  <c r="P101" i="7"/>
  <c r="BI98" i="7"/>
  <c r="BH98" i="7"/>
  <c r="BG98" i="7"/>
  <c r="BF98" i="7"/>
  <c r="T98" i="7"/>
  <c r="R98" i="7"/>
  <c r="P98" i="7"/>
  <c r="BI95" i="7"/>
  <c r="BH95" i="7"/>
  <c r="BG95" i="7"/>
  <c r="BF95" i="7"/>
  <c r="T95" i="7"/>
  <c r="R95" i="7"/>
  <c r="P95" i="7"/>
  <c r="BI92" i="7"/>
  <c r="BH92" i="7"/>
  <c r="BG92" i="7"/>
  <c r="BF92" i="7"/>
  <c r="T92" i="7"/>
  <c r="R92" i="7"/>
  <c r="P92" i="7"/>
  <c r="BI88" i="7"/>
  <c r="BH88" i="7"/>
  <c r="BG88" i="7"/>
  <c r="BF88" i="7"/>
  <c r="T88" i="7"/>
  <c r="R88" i="7"/>
  <c r="P88" i="7"/>
  <c r="BI85" i="7"/>
  <c r="BH85" i="7"/>
  <c r="BG85" i="7"/>
  <c r="BF85" i="7"/>
  <c r="T85" i="7"/>
  <c r="R85" i="7"/>
  <c r="P85" i="7"/>
  <c r="F78" i="7"/>
  <c r="F76" i="7"/>
  <c r="E74" i="7"/>
  <c r="F54" i="7"/>
  <c r="F52" i="7"/>
  <c r="E50" i="7"/>
  <c r="J24" i="7"/>
  <c r="E24" i="7"/>
  <c r="J79" i="7" s="1"/>
  <c r="J23" i="7"/>
  <c r="J21" i="7"/>
  <c r="E21" i="7"/>
  <c r="J78" i="7"/>
  <c r="J20" i="7"/>
  <c r="J18" i="7"/>
  <c r="E18" i="7"/>
  <c r="F55" i="7" s="1"/>
  <c r="J17" i="7"/>
  <c r="J12" i="7"/>
  <c r="J76" i="7" s="1"/>
  <c r="E7" i="7"/>
  <c r="E48" i="7" s="1"/>
  <c r="J37" i="6"/>
  <c r="J36" i="6"/>
  <c r="AY59" i="1"/>
  <c r="J35" i="6"/>
  <c r="AX59" i="1" s="1"/>
  <c r="BI206" i="6"/>
  <c r="BH206" i="6"/>
  <c r="BG206" i="6"/>
  <c r="BF206" i="6"/>
  <c r="T206" i="6"/>
  <c r="T205" i="6" s="1"/>
  <c r="T204" i="6" s="1"/>
  <c r="R206" i="6"/>
  <c r="R205" i="6" s="1"/>
  <c r="R204" i="6" s="1"/>
  <c r="P206" i="6"/>
  <c r="P205" i="6" s="1"/>
  <c r="P204" i="6" s="1"/>
  <c r="BI199" i="6"/>
  <c r="BH199" i="6"/>
  <c r="BG199" i="6"/>
  <c r="BF199" i="6"/>
  <c r="T199" i="6"/>
  <c r="R199" i="6"/>
  <c r="P199" i="6"/>
  <c r="BI194" i="6"/>
  <c r="BH194" i="6"/>
  <c r="BG194" i="6"/>
  <c r="BF194" i="6"/>
  <c r="T194" i="6"/>
  <c r="R194" i="6"/>
  <c r="P194" i="6"/>
  <c r="BI189" i="6"/>
  <c r="BH189" i="6"/>
  <c r="BG189" i="6"/>
  <c r="BF189" i="6"/>
  <c r="T189" i="6"/>
  <c r="R189" i="6"/>
  <c r="P189" i="6"/>
  <c r="BI183" i="6"/>
  <c r="BH183" i="6"/>
  <c r="BG183" i="6"/>
  <c r="BF183" i="6"/>
  <c r="T183" i="6"/>
  <c r="T182" i="6" s="1"/>
  <c r="R183" i="6"/>
  <c r="R182" i="6" s="1"/>
  <c r="P183" i="6"/>
  <c r="P182" i="6"/>
  <c r="BI177" i="6"/>
  <c r="BH177" i="6"/>
  <c r="BG177" i="6"/>
  <c r="BF177" i="6"/>
  <c r="T177" i="6"/>
  <c r="R177" i="6"/>
  <c r="P177" i="6"/>
  <c r="BI173" i="6"/>
  <c r="BH173" i="6"/>
  <c r="BG173" i="6"/>
  <c r="BF173" i="6"/>
  <c r="T173" i="6"/>
  <c r="R173" i="6"/>
  <c r="P173" i="6"/>
  <c r="BI170" i="6"/>
  <c r="BH170" i="6"/>
  <c r="BG170" i="6"/>
  <c r="BF170" i="6"/>
  <c r="T170" i="6"/>
  <c r="R170" i="6"/>
  <c r="P170" i="6"/>
  <c r="BI169" i="6"/>
  <c r="BH169" i="6"/>
  <c r="BG169" i="6"/>
  <c r="BF169" i="6"/>
  <c r="T169" i="6"/>
  <c r="R169" i="6"/>
  <c r="P169" i="6"/>
  <c r="BI165" i="6"/>
  <c r="BH165" i="6"/>
  <c r="BG165" i="6"/>
  <c r="BF165" i="6"/>
  <c r="T165" i="6"/>
  <c r="R165" i="6"/>
  <c r="P165" i="6"/>
  <c r="BI160" i="6"/>
  <c r="BH160" i="6"/>
  <c r="BG160" i="6"/>
  <c r="BF160" i="6"/>
  <c r="T160" i="6"/>
  <c r="R160" i="6"/>
  <c r="P160" i="6"/>
  <c r="BI153" i="6"/>
  <c r="BH153" i="6"/>
  <c r="BG153" i="6"/>
  <c r="BF153" i="6"/>
  <c r="T153" i="6"/>
  <c r="R153" i="6"/>
  <c r="P153" i="6"/>
  <c r="BI150" i="6"/>
  <c r="BH150" i="6"/>
  <c r="BG150" i="6"/>
  <c r="BF150" i="6"/>
  <c r="T150" i="6"/>
  <c r="R150" i="6"/>
  <c r="P150" i="6"/>
  <c r="BI145" i="6"/>
  <c r="BH145" i="6"/>
  <c r="BG145" i="6"/>
  <c r="BF145" i="6"/>
  <c r="T145" i="6"/>
  <c r="R145" i="6"/>
  <c r="P145" i="6"/>
  <c r="BI142" i="6"/>
  <c r="BH142" i="6"/>
  <c r="BG142" i="6"/>
  <c r="BF142" i="6"/>
  <c r="T142" i="6"/>
  <c r="R142" i="6"/>
  <c r="P142" i="6"/>
  <c r="BI138" i="6"/>
  <c r="BH138" i="6"/>
  <c r="BG138" i="6"/>
  <c r="BF138" i="6"/>
  <c r="T138" i="6"/>
  <c r="R138" i="6"/>
  <c r="P138" i="6"/>
  <c r="BI135" i="6"/>
  <c r="BH135" i="6"/>
  <c r="BG135" i="6"/>
  <c r="BF135" i="6"/>
  <c r="T135" i="6"/>
  <c r="R135" i="6"/>
  <c r="P135" i="6"/>
  <c r="BI131" i="6"/>
  <c r="BH131" i="6"/>
  <c r="BG131" i="6"/>
  <c r="BF131" i="6"/>
  <c r="T131" i="6"/>
  <c r="R131" i="6"/>
  <c r="P131" i="6"/>
  <c r="BI129" i="6"/>
  <c r="BH129" i="6"/>
  <c r="BG129" i="6"/>
  <c r="BF129" i="6"/>
  <c r="T129" i="6"/>
  <c r="R129" i="6"/>
  <c r="P129" i="6"/>
  <c r="BI124" i="6"/>
  <c r="BH124" i="6"/>
  <c r="BG124" i="6"/>
  <c r="BF124" i="6"/>
  <c r="T124" i="6"/>
  <c r="R124" i="6"/>
  <c r="P124" i="6"/>
  <c r="BI119" i="6"/>
  <c r="BH119" i="6"/>
  <c r="BG119" i="6"/>
  <c r="BF119" i="6"/>
  <c r="T119" i="6"/>
  <c r="R119" i="6"/>
  <c r="P119" i="6"/>
  <c r="BI108" i="6"/>
  <c r="BH108" i="6"/>
  <c r="BG108" i="6"/>
  <c r="BF108" i="6"/>
  <c r="T108" i="6"/>
  <c r="R108" i="6"/>
  <c r="P108" i="6"/>
  <c r="BI101" i="6"/>
  <c r="BH101" i="6"/>
  <c r="BG101" i="6"/>
  <c r="BF101" i="6"/>
  <c r="T101" i="6"/>
  <c r="R101" i="6"/>
  <c r="P101" i="6"/>
  <c r="BI96" i="6"/>
  <c r="BH96" i="6"/>
  <c r="BG96" i="6"/>
  <c r="BF96" i="6"/>
  <c r="T96" i="6"/>
  <c r="R96" i="6"/>
  <c r="P96" i="6"/>
  <c r="BI91" i="6"/>
  <c r="BH91" i="6"/>
  <c r="BG91" i="6"/>
  <c r="BF91" i="6"/>
  <c r="T91" i="6"/>
  <c r="R91" i="6"/>
  <c r="P91" i="6"/>
  <c r="BI90" i="6"/>
  <c r="BH90" i="6"/>
  <c r="BG90" i="6"/>
  <c r="BF90" i="6"/>
  <c r="T90" i="6"/>
  <c r="R90" i="6"/>
  <c r="P90" i="6"/>
  <c r="F83" i="6"/>
  <c r="F81" i="6"/>
  <c r="E79" i="6"/>
  <c r="F54" i="6"/>
  <c r="F52" i="6"/>
  <c r="E50" i="6"/>
  <c r="J24" i="6"/>
  <c r="E24" i="6"/>
  <c r="J84" i="6" s="1"/>
  <c r="J23" i="6"/>
  <c r="J21" i="6"/>
  <c r="E21" i="6"/>
  <c r="J83" i="6" s="1"/>
  <c r="J20" i="6"/>
  <c r="J18" i="6"/>
  <c r="E18" i="6"/>
  <c r="F84" i="6" s="1"/>
  <c r="J17" i="6"/>
  <c r="J12" i="6"/>
  <c r="J52" i="6" s="1"/>
  <c r="E7" i="6"/>
  <c r="E48" i="6" s="1"/>
  <c r="J37" i="5"/>
  <c r="J36" i="5"/>
  <c r="AY58" i="1" s="1"/>
  <c r="J35" i="5"/>
  <c r="AX58" i="1" s="1"/>
  <c r="BI201" i="5"/>
  <c r="BH201" i="5"/>
  <c r="BG201" i="5"/>
  <c r="BF201" i="5"/>
  <c r="T201" i="5"/>
  <c r="T200" i="5" s="1"/>
  <c r="T199" i="5" s="1"/>
  <c r="R201" i="5"/>
  <c r="R200" i="5"/>
  <c r="R199" i="5" s="1"/>
  <c r="P201" i="5"/>
  <c r="P200" i="5" s="1"/>
  <c r="P199" i="5" s="1"/>
  <c r="BI194" i="5"/>
  <c r="BH194" i="5"/>
  <c r="BG194" i="5"/>
  <c r="BF194" i="5"/>
  <c r="T194" i="5"/>
  <c r="R194" i="5"/>
  <c r="P194" i="5"/>
  <c r="BI189" i="5"/>
  <c r="BH189" i="5"/>
  <c r="BG189" i="5"/>
  <c r="BF189" i="5"/>
  <c r="T189" i="5"/>
  <c r="R189" i="5"/>
  <c r="P189" i="5"/>
  <c r="BI184" i="5"/>
  <c r="BH184" i="5"/>
  <c r="BG184" i="5"/>
  <c r="BF184" i="5"/>
  <c r="T184" i="5"/>
  <c r="R184" i="5"/>
  <c r="P184" i="5"/>
  <c r="BI178" i="5"/>
  <c r="BH178" i="5"/>
  <c r="BG178" i="5"/>
  <c r="BF178" i="5"/>
  <c r="T178" i="5"/>
  <c r="T177" i="5" s="1"/>
  <c r="R178" i="5"/>
  <c r="R177" i="5"/>
  <c r="P178" i="5"/>
  <c r="P177" i="5"/>
  <c r="BI172" i="5"/>
  <c r="BH172" i="5"/>
  <c r="BG172" i="5"/>
  <c r="BF172" i="5"/>
  <c r="T172" i="5"/>
  <c r="T167" i="5" s="1"/>
  <c r="R172" i="5"/>
  <c r="P172" i="5"/>
  <c r="BI168" i="5"/>
  <c r="BH168" i="5"/>
  <c r="BG168" i="5"/>
  <c r="BF168" i="5"/>
  <c r="T168" i="5"/>
  <c r="R168" i="5"/>
  <c r="R167" i="5" s="1"/>
  <c r="P168" i="5"/>
  <c r="P167" i="5" s="1"/>
  <c r="BI162" i="5"/>
  <c r="BH162" i="5"/>
  <c r="BG162" i="5"/>
  <c r="BF162" i="5"/>
  <c r="T162" i="5"/>
  <c r="R162" i="5"/>
  <c r="P162" i="5"/>
  <c r="BI160" i="5"/>
  <c r="BH160" i="5"/>
  <c r="BG160" i="5"/>
  <c r="BF160" i="5"/>
  <c r="T160" i="5"/>
  <c r="R160" i="5"/>
  <c r="P160" i="5"/>
  <c r="BI159" i="5"/>
  <c r="BH159" i="5"/>
  <c r="BG159" i="5"/>
  <c r="BF159" i="5"/>
  <c r="T159" i="5"/>
  <c r="R159" i="5"/>
  <c r="P159" i="5"/>
  <c r="BI156" i="5"/>
  <c r="BH156" i="5"/>
  <c r="BG156" i="5"/>
  <c r="BF156" i="5"/>
  <c r="T156" i="5"/>
  <c r="R156" i="5"/>
  <c r="P156" i="5"/>
  <c r="BI154" i="5"/>
  <c r="BH154" i="5"/>
  <c r="BG154" i="5"/>
  <c r="BF154" i="5"/>
  <c r="T154" i="5"/>
  <c r="R154" i="5"/>
  <c r="P154" i="5"/>
  <c r="BI150" i="5"/>
  <c r="BH150" i="5"/>
  <c r="BG150" i="5"/>
  <c r="BF150" i="5"/>
  <c r="T150" i="5"/>
  <c r="R150" i="5"/>
  <c r="P150" i="5"/>
  <c r="BI145" i="5"/>
  <c r="BH145" i="5"/>
  <c r="BG145" i="5"/>
  <c r="BF145" i="5"/>
  <c r="T145" i="5"/>
  <c r="R145" i="5"/>
  <c r="P145" i="5"/>
  <c r="BI138" i="5"/>
  <c r="BH138" i="5"/>
  <c r="BG138" i="5"/>
  <c r="BF138" i="5"/>
  <c r="T138" i="5"/>
  <c r="R138" i="5"/>
  <c r="P138" i="5"/>
  <c r="BI135" i="5"/>
  <c r="BH135" i="5"/>
  <c r="BG135" i="5"/>
  <c r="BF135" i="5"/>
  <c r="T135" i="5"/>
  <c r="R135" i="5"/>
  <c r="P135" i="5"/>
  <c r="BI131" i="5"/>
  <c r="BH131" i="5"/>
  <c r="BG131" i="5"/>
  <c r="BF131" i="5"/>
  <c r="T131" i="5"/>
  <c r="R131" i="5"/>
  <c r="P131" i="5"/>
  <c r="BI128" i="5"/>
  <c r="BH128" i="5"/>
  <c r="BG128" i="5"/>
  <c r="BF128" i="5"/>
  <c r="T128" i="5"/>
  <c r="R128" i="5"/>
  <c r="P128" i="5"/>
  <c r="BI124" i="5"/>
  <c r="BH124" i="5"/>
  <c r="BG124" i="5"/>
  <c r="BF124" i="5"/>
  <c r="T124" i="5"/>
  <c r="R124" i="5"/>
  <c r="P124" i="5"/>
  <c r="BI122" i="5"/>
  <c r="BH122" i="5"/>
  <c r="BG122" i="5"/>
  <c r="BF122" i="5"/>
  <c r="T122" i="5"/>
  <c r="R122" i="5"/>
  <c r="P122" i="5"/>
  <c r="BI118" i="5"/>
  <c r="BH118" i="5"/>
  <c r="BG118" i="5"/>
  <c r="BF118" i="5"/>
  <c r="T118" i="5"/>
  <c r="R118" i="5"/>
  <c r="P118" i="5"/>
  <c r="BI114" i="5"/>
  <c r="BH114" i="5"/>
  <c r="BG114" i="5"/>
  <c r="BF114" i="5"/>
  <c r="T114" i="5"/>
  <c r="R114" i="5"/>
  <c r="P114" i="5"/>
  <c r="BI106" i="5"/>
  <c r="BH106" i="5"/>
  <c r="BG106" i="5"/>
  <c r="BF106" i="5"/>
  <c r="T106" i="5"/>
  <c r="R106" i="5"/>
  <c r="P106" i="5"/>
  <c r="BI101" i="5"/>
  <c r="BH101" i="5"/>
  <c r="BG101" i="5"/>
  <c r="BF101" i="5"/>
  <c r="T101" i="5"/>
  <c r="R101" i="5"/>
  <c r="P101" i="5"/>
  <c r="BI96" i="5"/>
  <c r="BH96" i="5"/>
  <c r="BG96" i="5"/>
  <c r="BF96" i="5"/>
  <c r="T96" i="5"/>
  <c r="R96" i="5"/>
  <c r="P96" i="5"/>
  <c r="BI91" i="5"/>
  <c r="BH91" i="5"/>
  <c r="BG91" i="5"/>
  <c r="BF91" i="5"/>
  <c r="T91" i="5"/>
  <c r="R91" i="5"/>
  <c r="P91" i="5"/>
  <c r="BI90" i="5"/>
  <c r="BH90" i="5"/>
  <c r="BG90" i="5"/>
  <c r="BF90" i="5"/>
  <c r="T90" i="5"/>
  <c r="R90" i="5"/>
  <c r="P90" i="5"/>
  <c r="F83" i="5"/>
  <c r="F81" i="5"/>
  <c r="E79" i="5"/>
  <c r="F54" i="5"/>
  <c r="F52" i="5"/>
  <c r="E50" i="5"/>
  <c r="J24" i="5"/>
  <c r="E24" i="5"/>
  <c r="J84" i="5" s="1"/>
  <c r="J23" i="5"/>
  <c r="J21" i="5"/>
  <c r="E21" i="5"/>
  <c r="J54" i="5" s="1"/>
  <c r="J20" i="5"/>
  <c r="J18" i="5"/>
  <c r="E18" i="5"/>
  <c r="F55" i="5" s="1"/>
  <c r="J17" i="5"/>
  <c r="J12" i="5"/>
  <c r="J81" i="5" s="1"/>
  <c r="E7" i="5"/>
  <c r="E77" i="5" s="1"/>
  <c r="J37" i="4"/>
  <c r="J36" i="4"/>
  <c r="AY57" i="1" s="1"/>
  <c r="J35" i="4"/>
  <c r="AX57" i="1" s="1"/>
  <c r="BI193" i="4"/>
  <c r="BH193" i="4"/>
  <c r="BG193" i="4"/>
  <c r="BF193" i="4"/>
  <c r="T193" i="4"/>
  <c r="T192" i="4" s="1"/>
  <c r="T191" i="4" s="1"/>
  <c r="R193" i="4"/>
  <c r="R192" i="4"/>
  <c r="R191" i="4" s="1"/>
  <c r="P193" i="4"/>
  <c r="P192" i="4" s="1"/>
  <c r="P191" i="4" s="1"/>
  <c r="BI186" i="4"/>
  <c r="BH186" i="4"/>
  <c r="BG186" i="4"/>
  <c r="BF186" i="4"/>
  <c r="T186" i="4"/>
  <c r="R186" i="4"/>
  <c r="P186" i="4"/>
  <c r="BI181" i="4"/>
  <c r="BH181" i="4"/>
  <c r="BG181" i="4"/>
  <c r="BF181" i="4"/>
  <c r="T181" i="4"/>
  <c r="R181" i="4"/>
  <c r="P181" i="4"/>
  <c r="BI176" i="4"/>
  <c r="BH176" i="4"/>
  <c r="BG176" i="4"/>
  <c r="BF176" i="4"/>
  <c r="T176" i="4"/>
  <c r="R176" i="4"/>
  <c r="P176" i="4"/>
  <c r="BI170" i="4"/>
  <c r="BH170" i="4"/>
  <c r="BG170" i="4"/>
  <c r="BF170" i="4"/>
  <c r="T170" i="4"/>
  <c r="T169" i="4" s="1"/>
  <c r="R170" i="4"/>
  <c r="R169" i="4" s="1"/>
  <c r="P170" i="4"/>
  <c r="P169" i="4"/>
  <c r="BI164" i="4"/>
  <c r="BH164" i="4"/>
  <c r="BG164" i="4"/>
  <c r="BF164" i="4"/>
  <c r="T164" i="4"/>
  <c r="T159" i="4" s="1"/>
  <c r="R164" i="4"/>
  <c r="P164" i="4"/>
  <c r="BI160" i="4"/>
  <c r="BH160" i="4"/>
  <c r="BG160" i="4"/>
  <c r="BF160" i="4"/>
  <c r="T160" i="4"/>
  <c r="R160" i="4"/>
  <c r="R159" i="4" s="1"/>
  <c r="P160" i="4"/>
  <c r="P159" i="4" s="1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2" i="4"/>
  <c r="BH152" i="4"/>
  <c r="BG152" i="4"/>
  <c r="BF152" i="4"/>
  <c r="T152" i="4"/>
  <c r="R152" i="4"/>
  <c r="P152" i="4"/>
  <c r="BI147" i="4"/>
  <c r="BH147" i="4"/>
  <c r="BG147" i="4"/>
  <c r="BF147" i="4"/>
  <c r="T147" i="4"/>
  <c r="R147" i="4"/>
  <c r="P147" i="4"/>
  <c r="BI140" i="4"/>
  <c r="BH140" i="4"/>
  <c r="BG140" i="4"/>
  <c r="BF140" i="4"/>
  <c r="T140" i="4"/>
  <c r="R140" i="4"/>
  <c r="P140" i="4"/>
  <c r="BI137" i="4"/>
  <c r="BH137" i="4"/>
  <c r="BG137" i="4"/>
  <c r="BF137" i="4"/>
  <c r="T137" i="4"/>
  <c r="R137" i="4"/>
  <c r="P137" i="4"/>
  <c r="BI133" i="4"/>
  <c r="BH133" i="4"/>
  <c r="BG133" i="4"/>
  <c r="BF133" i="4"/>
  <c r="T133" i="4"/>
  <c r="R133" i="4"/>
  <c r="P133" i="4"/>
  <c r="BI130" i="4"/>
  <c r="BH130" i="4"/>
  <c r="BG130" i="4"/>
  <c r="BF130" i="4"/>
  <c r="T130" i="4"/>
  <c r="R130" i="4"/>
  <c r="P130" i="4"/>
  <c r="BI126" i="4"/>
  <c r="BH126" i="4"/>
  <c r="BG126" i="4"/>
  <c r="BF126" i="4"/>
  <c r="T126" i="4"/>
  <c r="R126" i="4"/>
  <c r="P126" i="4"/>
  <c r="BI124" i="4"/>
  <c r="BH124" i="4"/>
  <c r="BG124" i="4"/>
  <c r="BF124" i="4"/>
  <c r="T124" i="4"/>
  <c r="R124" i="4"/>
  <c r="P124" i="4"/>
  <c r="BI120" i="4"/>
  <c r="BH120" i="4"/>
  <c r="BG120" i="4"/>
  <c r="BF120" i="4"/>
  <c r="T120" i="4"/>
  <c r="R120" i="4"/>
  <c r="P120" i="4"/>
  <c r="BI116" i="4"/>
  <c r="BH116" i="4"/>
  <c r="BG116" i="4"/>
  <c r="BF116" i="4"/>
  <c r="T116" i="4"/>
  <c r="R116" i="4"/>
  <c r="P116" i="4"/>
  <c r="BI108" i="4"/>
  <c r="BH108" i="4"/>
  <c r="BG108" i="4"/>
  <c r="BF108" i="4"/>
  <c r="T108" i="4"/>
  <c r="R108" i="4"/>
  <c r="P108" i="4"/>
  <c r="BI101" i="4"/>
  <c r="BH101" i="4"/>
  <c r="BG101" i="4"/>
  <c r="BF101" i="4"/>
  <c r="T101" i="4"/>
  <c r="R101" i="4"/>
  <c r="P101" i="4"/>
  <c r="BI96" i="4"/>
  <c r="BH96" i="4"/>
  <c r="BG96" i="4"/>
  <c r="BF96" i="4"/>
  <c r="T96" i="4"/>
  <c r="R96" i="4"/>
  <c r="P96" i="4"/>
  <c r="BI91" i="4"/>
  <c r="BH91" i="4"/>
  <c r="BG91" i="4"/>
  <c r="BF91" i="4"/>
  <c r="T91" i="4"/>
  <c r="R91" i="4"/>
  <c r="P91" i="4"/>
  <c r="BI90" i="4"/>
  <c r="BH90" i="4"/>
  <c r="BG90" i="4"/>
  <c r="BF90" i="4"/>
  <c r="T90" i="4"/>
  <c r="R90" i="4"/>
  <c r="P90" i="4"/>
  <c r="F83" i="4"/>
  <c r="F81" i="4"/>
  <c r="E79" i="4"/>
  <c r="F54" i="4"/>
  <c r="F52" i="4"/>
  <c r="E50" i="4"/>
  <c r="J24" i="4"/>
  <c r="E24" i="4"/>
  <c r="J84" i="4"/>
  <c r="J23" i="4"/>
  <c r="J21" i="4"/>
  <c r="E21" i="4"/>
  <c r="J83" i="4"/>
  <c r="J20" i="4"/>
  <c r="J18" i="4"/>
  <c r="E18" i="4"/>
  <c r="F55" i="4" s="1"/>
  <c r="J17" i="4"/>
  <c r="J12" i="4"/>
  <c r="J81" i="4"/>
  <c r="E7" i="4"/>
  <c r="E48" i="4" s="1"/>
  <c r="J37" i="3"/>
  <c r="J36" i="3"/>
  <c r="AY56" i="1"/>
  <c r="J35" i="3"/>
  <c r="AX56" i="1"/>
  <c r="BI169" i="3"/>
  <c r="BH169" i="3"/>
  <c r="BG169" i="3"/>
  <c r="BF169" i="3"/>
  <c r="T169" i="3"/>
  <c r="T168" i="3"/>
  <c r="T167" i="3" s="1"/>
  <c r="R169" i="3"/>
  <c r="R168" i="3" s="1"/>
  <c r="R167" i="3" s="1"/>
  <c r="P169" i="3"/>
  <c r="P168" i="3"/>
  <c r="P167" i="3" s="1"/>
  <c r="BI162" i="3"/>
  <c r="BH162" i="3"/>
  <c r="BG162" i="3"/>
  <c r="BF162" i="3"/>
  <c r="T162" i="3"/>
  <c r="R162" i="3"/>
  <c r="P162" i="3"/>
  <c r="BI157" i="3"/>
  <c r="BH157" i="3"/>
  <c r="BG157" i="3"/>
  <c r="BF157" i="3"/>
  <c r="T157" i="3"/>
  <c r="R157" i="3"/>
  <c r="P157" i="3"/>
  <c r="BI152" i="3"/>
  <c r="BH152" i="3"/>
  <c r="BG152" i="3"/>
  <c r="BF152" i="3"/>
  <c r="T152" i="3"/>
  <c r="R152" i="3"/>
  <c r="P152" i="3"/>
  <c r="BI149" i="3"/>
  <c r="BH149" i="3"/>
  <c r="BG149" i="3"/>
  <c r="BF149" i="3"/>
  <c r="T149" i="3"/>
  <c r="R149" i="3"/>
  <c r="P149" i="3"/>
  <c r="BI146" i="3"/>
  <c r="BH146" i="3"/>
  <c r="BG146" i="3"/>
  <c r="BF146" i="3"/>
  <c r="T146" i="3"/>
  <c r="R146" i="3"/>
  <c r="P146" i="3"/>
  <c r="BI143" i="3"/>
  <c r="BH143" i="3"/>
  <c r="BG143" i="3"/>
  <c r="BF143" i="3"/>
  <c r="T143" i="3"/>
  <c r="R143" i="3"/>
  <c r="P143" i="3"/>
  <c r="BI138" i="3"/>
  <c r="BH138" i="3"/>
  <c r="BG138" i="3"/>
  <c r="BF138" i="3"/>
  <c r="T138" i="3"/>
  <c r="T137" i="3" s="1"/>
  <c r="R138" i="3"/>
  <c r="R137" i="3"/>
  <c r="P138" i="3"/>
  <c r="P137" i="3"/>
  <c r="BI132" i="3"/>
  <c r="BH132" i="3"/>
  <c r="BG132" i="3"/>
  <c r="BF132" i="3"/>
  <c r="T132" i="3"/>
  <c r="T127" i="3" s="1"/>
  <c r="R132" i="3"/>
  <c r="P132" i="3"/>
  <c r="BI128" i="3"/>
  <c r="BH128" i="3"/>
  <c r="BG128" i="3"/>
  <c r="BF128" i="3"/>
  <c r="T128" i="3"/>
  <c r="R128" i="3"/>
  <c r="R127" i="3" s="1"/>
  <c r="P128" i="3"/>
  <c r="P127" i="3" s="1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BI121" i="3"/>
  <c r="BH121" i="3"/>
  <c r="BG121" i="3"/>
  <c r="BF121" i="3"/>
  <c r="T121" i="3"/>
  <c r="R121" i="3"/>
  <c r="P121" i="3"/>
  <c r="BI119" i="3"/>
  <c r="BH119" i="3"/>
  <c r="BG119" i="3"/>
  <c r="BF119" i="3"/>
  <c r="T119" i="3"/>
  <c r="R119" i="3"/>
  <c r="P119" i="3"/>
  <c r="BI116" i="3"/>
  <c r="BH116" i="3"/>
  <c r="BG116" i="3"/>
  <c r="BF116" i="3"/>
  <c r="T116" i="3"/>
  <c r="R116" i="3"/>
  <c r="P116" i="3"/>
  <c r="BI111" i="3"/>
  <c r="BH111" i="3"/>
  <c r="BG111" i="3"/>
  <c r="BF111" i="3"/>
  <c r="T111" i="3"/>
  <c r="R111" i="3"/>
  <c r="P111" i="3"/>
  <c r="BI107" i="3"/>
  <c r="BH107" i="3"/>
  <c r="BG107" i="3"/>
  <c r="BF107" i="3"/>
  <c r="T107" i="3"/>
  <c r="R107" i="3"/>
  <c r="P107" i="3"/>
  <c r="BI102" i="3"/>
  <c r="BH102" i="3"/>
  <c r="BG102" i="3"/>
  <c r="BF102" i="3"/>
  <c r="T102" i="3"/>
  <c r="R102" i="3"/>
  <c r="P102" i="3"/>
  <c r="BI97" i="3"/>
  <c r="BH97" i="3"/>
  <c r="BG97" i="3"/>
  <c r="BF97" i="3"/>
  <c r="T97" i="3"/>
  <c r="R97" i="3"/>
  <c r="P97" i="3"/>
  <c r="BI92" i="3"/>
  <c r="BH92" i="3"/>
  <c r="BG92" i="3"/>
  <c r="BF92" i="3"/>
  <c r="T92" i="3"/>
  <c r="R92" i="3"/>
  <c r="P92" i="3"/>
  <c r="BI91" i="3"/>
  <c r="BH91" i="3"/>
  <c r="BG91" i="3"/>
  <c r="BF91" i="3"/>
  <c r="T91" i="3"/>
  <c r="R91" i="3"/>
  <c r="P91" i="3"/>
  <c r="F84" i="3"/>
  <c r="F82" i="3"/>
  <c r="E80" i="3"/>
  <c r="F54" i="3"/>
  <c r="F52" i="3"/>
  <c r="E50" i="3"/>
  <c r="J24" i="3"/>
  <c r="E24" i="3"/>
  <c r="J55" i="3" s="1"/>
  <c r="J23" i="3"/>
  <c r="J21" i="3"/>
  <c r="E21" i="3"/>
  <c r="J54" i="3"/>
  <c r="J20" i="3"/>
  <c r="J18" i="3"/>
  <c r="E18" i="3"/>
  <c r="F85" i="3"/>
  <c r="J17" i="3"/>
  <c r="J12" i="3"/>
  <c r="J52" i="3" s="1"/>
  <c r="E7" i="3"/>
  <c r="E78" i="3" s="1"/>
  <c r="J37" i="2"/>
  <c r="J36" i="2"/>
  <c r="AY55" i="1"/>
  <c r="J35" i="2"/>
  <c r="AX55" i="1"/>
  <c r="BI199" i="2"/>
  <c r="BH199" i="2"/>
  <c r="BG199" i="2"/>
  <c r="BF199" i="2"/>
  <c r="T199" i="2"/>
  <c r="T198" i="2" s="1"/>
  <c r="T197" i="2" s="1"/>
  <c r="R199" i="2"/>
  <c r="R198" i="2"/>
  <c r="R197" i="2"/>
  <c r="P199" i="2"/>
  <c r="P198" i="2"/>
  <c r="P197" i="2" s="1"/>
  <c r="BI192" i="2"/>
  <c r="BH192" i="2"/>
  <c r="BG192" i="2"/>
  <c r="BF192" i="2"/>
  <c r="T192" i="2"/>
  <c r="R192" i="2"/>
  <c r="P192" i="2"/>
  <c r="BI187" i="2"/>
  <c r="BH187" i="2"/>
  <c r="BG187" i="2"/>
  <c r="BF187" i="2"/>
  <c r="T187" i="2"/>
  <c r="R187" i="2"/>
  <c r="P187" i="2"/>
  <c r="BI182" i="2"/>
  <c r="BH182" i="2"/>
  <c r="BG182" i="2"/>
  <c r="BF182" i="2"/>
  <c r="T182" i="2"/>
  <c r="R182" i="2"/>
  <c r="P182" i="2"/>
  <c r="BI176" i="2"/>
  <c r="BH176" i="2"/>
  <c r="BG176" i="2"/>
  <c r="BF176" i="2"/>
  <c r="T176" i="2"/>
  <c r="T175" i="2"/>
  <c r="R176" i="2"/>
  <c r="R175" i="2" s="1"/>
  <c r="P176" i="2"/>
  <c r="P175" i="2"/>
  <c r="BI170" i="2"/>
  <c r="BH170" i="2"/>
  <c r="BG170" i="2"/>
  <c r="BF170" i="2"/>
  <c r="T170" i="2"/>
  <c r="R170" i="2"/>
  <c r="P170" i="2"/>
  <c r="BI166" i="2"/>
  <c r="BH166" i="2"/>
  <c r="BG166" i="2"/>
  <c r="BF166" i="2"/>
  <c r="T166" i="2"/>
  <c r="R166" i="2"/>
  <c r="P166" i="2"/>
  <c r="BI161" i="2"/>
  <c r="BH161" i="2"/>
  <c r="BG161" i="2"/>
  <c r="BF161" i="2"/>
  <c r="T161" i="2"/>
  <c r="R161" i="2"/>
  <c r="P161" i="2"/>
  <c r="BI155" i="2"/>
  <c r="BH155" i="2"/>
  <c r="BG155" i="2"/>
  <c r="BF155" i="2"/>
  <c r="T155" i="2"/>
  <c r="R155" i="2"/>
  <c r="P155" i="2"/>
  <c r="BI147" i="2"/>
  <c r="BH147" i="2"/>
  <c r="BG147" i="2"/>
  <c r="BF147" i="2"/>
  <c r="T147" i="2"/>
  <c r="R147" i="2"/>
  <c r="P147" i="2"/>
  <c r="BI144" i="2"/>
  <c r="BH144" i="2"/>
  <c r="BG144" i="2"/>
  <c r="BF144" i="2"/>
  <c r="T144" i="2"/>
  <c r="R144" i="2"/>
  <c r="P144" i="2"/>
  <c r="BI140" i="2"/>
  <c r="BH140" i="2"/>
  <c r="BG140" i="2"/>
  <c r="BF140" i="2"/>
  <c r="T140" i="2"/>
  <c r="R140" i="2"/>
  <c r="P140" i="2"/>
  <c r="BI137" i="2"/>
  <c r="BH137" i="2"/>
  <c r="BG137" i="2"/>
  <c r="BF137" i="2"/>
  <c r="T137" i="2"/>
  <c r="R137" i="2"/>
  <c r="P137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27" i="2"/>
  <c r="BH127" i="2"/>
  <c r="BG127" i="2"/>
  <c r="BF127" i="2"/>
  <c r="T127" i="2"/>
  <c r="R127" i="2"/>
  <c r="P127" i="2"/>
  <c r="BI123" i="2"/>
  <c r="BH123" i="2"/>
  <c r="BG123" i="2"/>
  <c r="BF123" i="2"/>
  <c r="T123" i="2"/>
  <c r="R123" i="2"/>
  <c r="P123" i="2"/>
  <c r="BI121" i="2"/>
  <c r="BH121" i="2"/>
  <c r="BG121" i="2"/>
  <c r="BF121" i="2"/>
  <c r="T121" i="2"/>
  <c r="R121" i="2"/>
  <c r="P121" i="2"/>
  <c r="BI117" i="2"/>
  <c r="BH117" i="2"/>
  <c r="BG117" i="2"/>
  <c r="BF117" i="2"/>
  <c r="T117" i="2"/>
  <c r="R117" i="2"/>
  <c r="P117" i="2"/>
  <c r="BI109" i="2"/>
  <c r="BH109" i="2"/>
  <c r="BG109" i="2"/>
  <c r="BF109" i="2"/>
  <c r="T109" i="2"/>
  <c r="R109" i="2"/>
  <c r="P109" i="2"/>
  <c r="BI102" i="2"/>
  <c r="BH102" i="2"/>
  <c r="BG102" i="2"/>
  <c r="BF102" i="2"/>
  <c r="T102" i="2"/>
  <c r="R102" i="2"/>
  <c r="P102" i="2"/>
  <c r="BI100" i="2"/>
  <c r="BH100" i="2"/>
  <c r="BG100" i="2"/>
  <c r="BF100" i="2"/>
  <c r="T100" i="2"/>
  <c r="R100" i="2"/>
  <c r="P100" i="2"/>
  <c r="BI95" i="2"/>
  <c r="BH95" i="2"/>
  <c r="BG95" i="2"/>
  <c r="BF95" i="2"/>
  <c r="T95" i="2"/>
  <c r="R95" i="2"/>
  <c r="P95" i="2"/>
  <c r="BI90" i="2"/>
  <c r="BH90" i="2"/>
  <c r="BG90" i="2"/>
  <c r="BF90" i="2"/>
  <c r="T90" i="2"/>
  <c r="R90" i="2"/>
  <c r="P90" i="2"/>
  <c r="F83" i="2"/>
  <c r="F81" i="2"/>
  <c r="E79" i="2"/>
  <c r="F54" i="2"/>
  <c r="F52" i="2"/>
  <c r="E50" i="2"/>
  <c r="J24" i="2"/>
  <c r="E24" i="2"/>
  <c r="J55" i="2" s="1"/>
  <c r="J23" i="2"/>
  <c r="J21" i="2"/>
  <c r="E21" i="2"/>
  <c r="J54" i="2"/>
  <c r="J20" i="2"/>
  <c r="J18" i="2"/>
  <c r="E18" i="2"/>
  <c r="F84" i="2"/>
  <c r="J17" i="2"/>
  <c r="J12" i="2"/>
  <c r="J52" i="2"/>
  <c r="E7" i="2"/>
  <c r="E77" i="2" s="1"/>
  <c r="L50" i="1"/>
  <c r="AM50" i="1"/>
  <c r="AM49" i="1"/>
  <c r="L49" i="1"/>
  <c r="AM47" i="1"/>
  <c r="L47" i="1"/>
  <c r="L45" i="1"/>
  <c r="L44" i="1"/>
  <c r="J152" i="3"/>
  <c r="BK186" i="4"/>
  <c r="BK101" i="5"/>
  <c r="BK92" i="3"/>
  <c r="BK193" i="4"/>
  <c r="BK189" i="5"/>
  <c r="J95" i="7"/>
  <c r="J156" i="4"/>
  <c r="J90" i="6"/>
  <c r="BK165" i="6"/>
  <c r="J92" i="7"/>
  <c r="J160" i="4"/>
  <c r="J156" i="5"/>
  <c r="J121" i="3"/>
  <c r="J160" i="5"/>
  <c r="BK95" i="2"/>
  <c r="J101" i="5"/>
  <c r="J135" i="6"/>
  <c r="J96" i="6"/>
  <c r="BK96" i="6"/>
  <c r="BK166" i="2"/>
  <c r="J137" i="4"/>
  <c r="J85" i="7"/>
  <c r="BK102" i="2"/>
  <c r="J152" i="4"/>
  <c r="J194" i="5"/>
  <c r="BK199" i="2"/>
  <c r="J123" i="2"/>
  <c r="J90" i="4"/>
  <c r="BK122" i="5"/>
  <c r="J160" i="6"/>
  <c r="J199" i="2"/>
  <c r="J107" i="3"/>
  <c r="J170" i="4"/>
  <c r="J135" i="5"/>
  <c r="BK107" i="7"/>
  <c r="AS54" i="1"/>
  <c r="BK126" i="4"/>
  <c r="J138" i="5"/>
  <c r="J111" i="3"/>
  <c r="J159" i="5"/>
  <c r="J133" i="2"/>
  <c r="BK147" i="4"/>
  <c r="BK91" i="6"/>
  <c r="J147" i="4"/>
  <c r="J145" i="5"/>
  <c r="BK169" i="6"/>
  <c r="BK176" i="2"/>
  <c r="J101" i="4"/>
  <c r="BK131" i="5"/>
  <c r="J155" i="2"/>
  <c r="BK132" i="3"/>
  <c r="J90" i="5"/>
  <c r="J170" i="2"/>
  <c r="J149" i="3"/>
  <c r="J124" i="4"/>
  <c r="BK108" i="6"/>
  <c r="J145" i="6"/>
  <c r="J187" i="2"/>
  <c r="BK124" i="3"/>
  <c r="J120" i="4"/>
  <c r="J150" i="5"/>
  <c r="J144" i="2"/>
  <c r="J143" i="3"/>
  <c r="BK178" i="5"/>
  <c r="J138" i="6"/>
  <c r="BK127" i="2"/>
  <c r="J193" i="4"/>
  <c r="BK118" i="5"/>
  <c r="BK91" i="3"/>
  <c r="BK162" i="5"/>
  <c r="BK182" i="2"/>
  <c r="J146" i="3"/>
  <c r="J164" i="4"/>
  <c r="J124" i="5"/>
  <c r="J113" i="7"/>
  <c r="J102" i="2"/>
  <c r="BK149" i="3"/>
  <c r="BK138" i="5"/>
  <c r="BK98" i="7"/>
  <c r="BK123" i="2"/>
  <c r="J108" i="4"/>
  <c r="J182" i="2"/>
  <c r="BK97" i="3"/>
  <c r="J162" i="5"/>
  <c r="J119" i="3"/>
  <c r="BK96" i="4"/>
  <c r="J109" i="2"/>
  <c r="BK116" i="3"/>
  <c r="J98" i="7"/>
  <c r="BK160" i="5"/>
  <c r="BK131" i="6"/>
  <c r="BK161" i="2"/>
  <c r="BK124" i="4"/>
  <c r="BK184" i="5"/>
  <c r="J101" i="7"/>
  <c r="BK90" i="2"/>
  <c r="J96" i="4"/>
  <c r="J106" i="5"/>
  <c r="J107" i="7"/>
  <c r="J127" i="2"/>
  <c r="J140" i="4"/>
  <c r="J96" i="5"/>
  <c r="J140" i="2"/>
  <c r="BK128" i="3"/>
  <c r="J184" i="5"/>
  <c r="BK138" i="6"/>
  <c r="J91" i="4"/>
  <c r="BK90" i="5"/>
  <c r="BK170" i="6"/>
  <c r="BK173" i="6"/>
  <c r="BK101" i="7"/>
  <c r="J150" i="6"/>
  <c r="BK137" i="2"/>
  <c r="J91" i="3"/>
  <c r="J168" i="5"/>
  <c r="J101" i="6"/>
  <c r="BK157" i="3"/>
  <c r="BK101" i="4"/>
  <c r="BK96" i="5"/>
  <c r="BK199" i="6"/>
  <c r="J137" i="2"/>
  <c r="J125" i="3"/>
  <c r="BK130" i="4"/>
  <c r="BK172" i="5"/>
  <c r="J192" i="2"/>
  <c r="BK160" i="6"/>
  <c r="BK129" i="6"/>
  <c r="BK140" i="2"/>
  <c r="BK156" i="4"/>
  <c r="BK124" i="6"/>
  <c r="BK176" i="4"/>
  <c r="J173" i="6"/>
  <c r="J176" i="2"/>
  <c r="BK138" i="3"/>
  <c r="J181" i="4"/>
  <c r="BK201" i="5"/>
  <c r="BK194" i="6"/>
  <c r="J169" i="3"/>
  <c r="J122" i="5"/>
  <c r="J201" i="5"/>
  <c r="BK142" i="6"/>
  <c r="J138" i="3"/>
  <c r="BK91" i="4"/>
  <c r="J142" i="6"/>
  <c r="BK146" i="3"/>
  <c r="J92" i="3"/>
  <c r="J189" i="5"/>
  <c r="BK95" i="7"/>
  <c r="BK159" i="5"/>
  <c r="J91" i="6"/>
  <c r="BK92" i="7"/>
  <c r="BK107" i="3"/>
  <c r="J172" i="5"/>
  <c r="J170" i="6"/>
  <c r="J162" i="3"/>
  <c r="J176" i="4"/>
  <c r="BK153" i="6"/>
  <c r="BK147" i="2"/>
  <c r="BK169" i="3"/>
  <c r="J178" i="5"/>
  <c r="BK189" i="6"/>
  <c r="J129" i="6"/>
  <c r="J124" i="3"/>
  <c r="BK101" i="6"/>
  <c r="BK154" i="5"/>
  <c r="J183" i="6"/>
  <c r="J88" i="7"/>
  <c r="J102" i="3"/>
  <c r="J130" i="4"/>
  <c r="J177" i="6"/>
  <c r="BK192" i="2"/>
  <c r="BK143" i="3"/>
  <c r="J126" i="4"/>
  <c r="J119" i="6"/>
  <c r="BK162" i="3"/>
  <c r="BK135" i="5"/>
  <c r="BK117" i="2"/>
  <c r="J133" i="4"/>
  <c r="BK145" i="5"/>
  <c r="BK121" i="3"/>
  <c r="BK194" i="5"/>
  <c r="J153" i="6"/>
  <c r="BK145" i="6"/>
  <c r="J95" i="2"/>
  <c r="BK116" i="4"/>
  <c r="J165" i="6"/>
  <c r="BK109" i="2"/>
  <c r="BK90" i="4"/>
  <c r="J124" i="6"/>
  <c r="BK131" i="2"/>
  <c r="BK133" i="4"/>
  <c r="J169" i="6"/>
  <c r="BK177" i="6"/>
  <c r="J97" i="3"/>
  <c r="BK88" i="7"/>
  <c r="BK91" i="5"/>
  <c r="J114" i="5"/>
  <c r="J121" i="2"/>
  <c r="BK181" i="4"/>
  <c r="BK85" i="7"/>
  <c r="J128" i="3"/>
  <c r="BK114" i="5"/>
  <c r="J147" i="2"/>
  <c r="BK164" i="4"/>
  <c r="J199" i="6"/>
  <c r="J157" i="3"/>
  <c r="BK157" i="4"/>
  <c r="J194" i="6"/>
  <c r="BK102" i="3"/>
  <c r="BK124" i="5"/>
  <c r="J108" i="6"/>
  <c r="BK100" i="2"/>
  <c r="BK133" i="2"/>
  <c r="BK140" i="4"/>
  <c r="BK106" i="5"/>
  <c r="BK119" i="6"/>
  <c r="BK111" i="3"/>
  <c r="BK137" i="4"/>
  <c r="BK168" i="5"/>
  <c r="BK125" i="3"/>
  <c r="BK120" i="4"/>
  <c r="BK170" i="2"/>
  <c r="J100" i="2"/>
  <c r="BK150" i="6"/>
  <c r="BK187" i="2"/>
  <c r="BK170" i="4"/>
  <c r="BK152" i="4"/>
  <c r="J131" i="5"/>
  <c r="J131" i="2"/>
  <c r="J116" i="4"/>
  <c r="J118" i="5"/>
  <c r="J90" i="2"/>
  <c r="J157" i="4"/>
  <c r="J189" i="6"/>
  <c r="J166" i="2"/>
  <c r="J91" i="5"/>
  <c r="J117" i="2"/>
  <c r="BK150" i="5"/>
  <c r="BK135" i="6"/>
  <c r="BK160" i="4"/>
  <c r="BK206" i="6"/>
  <c r="BK121" i="2"/>
  <c r="BK113" i="7"/>
  <c r="J132" i="3"/>
  <c r="BK128" i="5"/>
  <c r="J206" i="6"/>
  <c r="J161" i="2"/>
  <c r="BK119" i="3"/>
  <c r="BK108" i="4"/>
  <c r="J128" i="5"/>
  <c r="BK144" i="2"/>
  <c r="J116" i="3"/>
  <c r="J154" i="5"/>
  <c r="BK155" i="2"/>
  <c r="J131" i="6"/>
  <c r="BK90" i="6"/>
  <c r="BK152" i="3"/>
  <c r="J186" i="4"/>
  <c r="BK156" i="5"/>
  <c r="BK183" i="6"/>
  <c r="R89" i="6" l="1"/>
  <c r="R88" i="6" s="1"/>
  <c r="R87" i="6" s="1"/>
  <c r="R89" i="2"/>
  <c r="BK90" i="3"/>
  <c r="J90" i="3"/>
  <c r="J61" i="3" s="1"/>
  <c r="P142" i="3"/>
  <c r="R183" i="5"/>
  <c r="R182" i="5"/>
  <c r="BK89" i="2"/>
  <c r="J89" i="2" s="1"/>
  <c r="J61" i="2" s="1"/>
  <c r="T181" i="2"/>
  <c r="T180" i="2" s="1"/>
  <c r="T88" i="2" s="1"/>
  <c r="T87" i="2" s="1"/>
  <c r="R142" i="3"/>
  <c r="R165" i="2"/>
  <c r="BK151" i="3"/>
  <c r="T165" i="2"/>
  <c r="R90" i="3"/>
  <c r="P151" i="3"/>
  <c r="P150" i="3"/>
  <c r="P89" i="3" s="1"/>
  <c r="P88" i="3" s="1"/>
  <c r="AU56" i="1" s="1"/>
  <c r="BK89" i="4"/>
  <c r="J89" i="4" s="1"/>
  <c r="J61" i="4" s="1"/>
  <c r="R89" i="5"/>
  <c r="R88" i="5" s="1"/>
  <c r="R87" i="5" s="1"/>
  <c r="P165" i="2"/>
  <c r="T90" i="3"/>
  <c r="R151" i="3"/>
  <c r="R150" i="3"/>
  <c r="R188" i="6"/>
  <c r="R187" i="6"/>
  <c r="P181" i="2"/>
  <c r="P180" i="2" s="1"/>
  <c r="P88" i="2" s="1"/>
  <c r="P87" i="2" s="1"/>
  <c r="AU55" i="1" s="1"/>
  <c r="T142" i="3"/>
  <c r="P89" i="4"/>
  <c r="T175" i="4"/>
  <c r="T174" i="4" s="1"/>
  <c r="T88" i="4" s="1"/>
  <c r="T87" i="4" s="1"/>
  <c r="T89" i="5"/>
  <c r="T183" i="5"/>
  <c r="T182" i="5" s="1"/>
  <c r="P172" i="6"/>
  <c r="BK165" i="2"/>
  <c r="J165" i="2"/>
  <c r="J62" i="2"/>
  <c r="BK175" i="4"/>
  <c r="J175" i="4"/>
  <c r="J65" i="4"/>
  <c r="BK183" i="5"/>
  <c r="J183" i="5" s="1"/>
  <c r="J65" i="5" s="1"/>
  <c r="BK172" i="6"/>
  <c r="J172" i="6" s="1"/>
  <c r="J62" i="6" s="1"/>
  <c r="R181" i="2"/>
  <c r="R180" i="2"/>
  <c r="BK89" i="6"/>
  <c r="J89" i="6" s="1"/>
  <c r="J61" i="6" s="1"/>
  <c r="P188" i="6"/>
  <c r="P187" i="6" s="1"/>
  <c r="T89" i="2"/>
  <c r="BK142" i="3"/>
  <c r="J142" i="3"/>
  <c r="J64" i="3"/>
  <c r="T89" i="4"/>
  <c r="P175" i="4"/>
  <c r="P174" i="4"/>
  <c r="BK89" i="5"/>
  <c r="J89" i="5" s="1"/>
  <c r="J61" i="5" s="1"/>
  <c r="R172" i="6"/>
  <c r="T188" i="6"/>
  <c r="T187" i="6"/>
  <c r="BK84" i="7"/>
  <c r="J84" i="7" s="1"/>
  <c r="J61" i="7" s="1"/>
  <c r="BK181" i="2"/>
  <c r="J181" i="2" s="1"/>
  <c r="J65" i="2" s="1"/>
  <c r="P90" i="3"/>
  <c r="T151" i="3"/>
  <c r="T150" i="3"/>
  <c r="R89" i="4"/>
  <c r="R88" i="4" s="1"/>
  <c r="R87" i="4" s="1"/>
  <c r="R175" i="4"/>
  <c r="R174" i="4" s="1"/>
  <c r="P89" i="5"/>
  <c r="P183" i="5"/>
  <c r="P182" i="5"/>
  <c r="P88" i="5" s="1"/>
  <c r="P87" i="5" s="1"/>
  <c r="AU58" i="1" s="1"/>
  <c r="T89" i="6"/>
  <c r="T88" i="6"/>
  <c r="T87" i="6" s="1"/>
  <c r="BK188" i="6"/>
  <c r="J188" i="6"/>
  <c r="J65" i="6" s="1"/>
  <c r="R84" i="7"/>
  <c r="R83" i="7"/>
  <c r="R82" i="7"/>
  <c r="P89" i="2"/>
  <c r="P89" i="6"/>
  <c r="T172" i="6"/>
  <c r="P84" i="7"/>
  <c r="P83" i="7"/>
  <c r="P82" i="7"/>
  <c r="AU60" i="1" s="1"/>
  <c r="T84" i="7"/>
  <c r="T83" i="7"/>
  <c r="T82" i="7"/>
  <c r="BK127" i="3"/>
  <c r="J127" i="3" s="1"/>
  <c r="J62" i="3" s="1"/>
  <c r="BK168" i="3"/>
  <c r="J168" i="3" s="1"/>
  <c r="J68" i="3" s="1"/>
  <c r="BK192" i="4"/>
  <c r="J192" i="4"/>
  <c r="J67" i="4" s="1"/>
  <c r="BK159" i="4"/>
  <c r="J159" i="4"/>
  <c r="J62" i="4"/>
  <c r="BK169" i="4"/>
  <c r="J169" i="4" s="1"/>
  <c r="J63" i="4" s="1"/>
  <c r="BK198" i="2"/>
  <c r="J198" i="2" s="1"/>
  <c r="J67" i="2" s="1"/>
  <c r="BK177" i="5"/>
  <c r="J177" i="5"/>
  <c r="J63" i="5" s="1"/>
  <c r="BK167" i="5"/>
  <c r="J167" i="5"/>
  <c r="J62" i="5"/>
  <c r="BK182" i="6"/>
  <c r="J182" i="6" s="1"/>
  <c r="J63" i="6" s="1"/>
  <c r="BK205" i="6"/>
  <c r="BK204" i="6" s="1"/>
  <c r="BK200" i="5"/>
  <c r="J200" i="5" s="1"/>
  <c r="J67" i="5" s="1"/>
  <c r="BK137" i="3"/>
  <c r="J137" i="3"/>
  <c r="J63" i="3"/>
  <c r="BK175" i="2"/>
  <c r="J175" i="2"/>
  <c r="J63" i="2"/>
  <c r="BK112" i="7"/>
  <c r="J112" i="7" s="1"/>
  <c r="J62" i="7" s="1"/>
  <c r="E72" i="7"/>
  <c r="J55" i="7"/>
  <c r="J52" i="7"/>
  <c r="BE101" i="7"/>
  <c r="J54" i="7"/>
  <c r="BE113" i="7"/>
  <c r="BE88" i="7"/>
  <c r="BE107" i="7"/>
  <c r="F79" i="7"/>
  <c r="BE85" i="7"/>
  <c r="BE92" i="7"/>
  <c r="BE98" i="7"/>
  <c r="BE95" i="7"/>
  <c r="J55" i="6"/>
  <c r="BE129" i="6"/>
  <c r="E77" i="6"/>
  <c r="BE135" i="6"/>
  <c r="F55" i="6"/>
  <c r="BE90" i="6"/>
  <c r="BE153" i="6"/>
  <c r="BK199" i="5"/>
  <c r="J199" i="5"/>
  <c r="J66" i="5"/>
  <c r="BE91" i="6"/>
  <c r="BE96" i="6"/>
  <c r="BE160" i="6"/>
  <c r="BE170" i="6"/>
  <c r="BE199" i="6"/>
  <c r="J81" i="6"/>
  <c r="BE173" i="6"/>
  <c r="BE131" i="6"/>
  <c r="BE142" i="6"/>
  <c r="BE194" i="6"/>
  <c r="BE108" i="6"/>
  <c r="BE119" i="6"/>
  <c r="BE124" i="6"/>
  <c r="BE169" i="6"/>
  <c r="BE183" i="6"/>
  <c r="BE189" i="6"/>
  <c r="BE165" i="6"/>
  <c r="BE177" i="6"/>
  <c r="BE206" i="6"/>
  <c r="BE138" i="6"/>
  <c r="BE145" i="6"/>
  <c r="BE150" i="6"/>
  <c r="J54" i="6"/>
  <c r="BE101" i="6"/>
  <c r="BE131" i="5"/>
  <c r="E48" i="5"/>
  <c r="J55" i="5"/>
  <c r="F84" i="5"/>
  <c r="BE90" i="5"/>
  <c r="BE91" i="5"/>
  <c r="BE150" i="5"/>
  <c r="BK191" i="4"/>
  <c r="J191" i="4"/>
  <c r="J66" i="4"/>
  <c r="BE96" i="5"/>
  <c r="BE114" i="5"/>
  <c r="BE118" i="5"/>
  <c r="BE138" i="5"/>
  <c r="BE156" i="5"/>
  <c r="BE178" i="5"/>
  <c r="BE194" i="5"/>
  <c r="BE101" i="5"/>
  <c r="BE159" i="5"/>
  <c r="J83" i="5"/>
  <c r="BE135" i="5"/>
  <c r="BE145" i="5"/>
  <c r="BE154" i="5"/>
  <c r="BE160" i="5"/>
  <c r="BE172" i="5"/>
  <c r="BE184" i="5"/>
  <c r="J52" i="5"/>
  <c r="BE168" i="5"/>
  <c r="BE189" i="5"/>
  <c r="BE122" i="5"/>
  <c r="BE124" i="5"/>
  <c r="BE128" i="5"/>
  <c r="BE106" i="5"/>
  <c r="BE162" i="5"/>
  <c r="BE201" i="5"/>
  <c r="F84" i="4"/>
  <c r="BE91" i="4"/>
  <c r="BE90" i="4"/>
  <c r="BE133" i="4"/>
  <c r="J54" i="4"/>
  <c r="BE124" i="4"/>
  <c r="BE126" i="4"/>
  <c r="BE130" i="4"/>
  <c r="J52" i="4"/>
  <c r="E77" i="4"/>
  <c r="BE108" i="4"/>
  <c r="BE140" i="4"/>
  <c r="BE152" i="4"/>
  <c r="BE101" i="4"/>
  <c r="BE116" i="4"/>
  <c r="BE120" i="4"/>
  <c r="BE160" i="4"/>
  <c r="BE164" i="4"/>
  <c r="BE170" i="4"/>
  <c r="J151" i="3"/>
  <c r="J66" i="3"/>
  <c r="J55" i="4"/>
  <c r="BE156" i="4"/>
  <c r="BE157" i="4"/>
  <c r="BE193" i="4"/>
  <c r="BE137" i="4"/>
  <c r="BE96" i="4"/>
  <c r="BE147" i="4"/>
  <c r="BE176" i="4"/>
  <c r="BE181" i="4"/>
  <c r="BE186" i="4"/>
  <c r="F55" i="3"/>
  <c r="J84" i="3"/>
  <c r="BE92" i="3"/>
  <c r="J82" i="3"/>
  <c r="E48" i="3"/>
  <c r="BE124" i="3"/>
  <c r="BE125" i="3"/>
  <c r="BE146" i="3"/>
  <c r="J85" i="3"/>
  <c r="BE107" i="3"/>
  <c r="BE116" i="3"/>
  <c r="BE152" i="3"/>
  <c r="BE102" i="3"/>
  <c r="BE162" i="3"/>
  <c r="BE91" i="3"/>
  <c r="BE138" i="3"/>
  <c r="BE97" i="3"/>
  <c r="BE111" i="3"/>
  <c r="BE119" i="3"/>
  <c r="BE121" i="3"/>
  <c r="BE132" i="3"/>
  <c r="BE143" i="3"/>
  <c r="BE157" i="3"/>
  <c r="BE128" i="3"/>
  <c r="BE149" i="3"/>
  <c r="BE169" i="3"/>
  <c r="J83" i="2"/>
  <c r="BE95" i="2"/>
  <c r="J81" i="2"/>
  <c r="BE133" i="2"/>
  <c r="BE144" i="2"/>
  <c r="BE161" i="2"/>
  <c r="J84" i="2"/>
  <c r="BE100" i="2"/>
  <c r="BE102" i="2"/>
  <c r="BE121" i="2"/>
  <c r="BE147" i="2"/>
  <c r="BE109" i="2"/>
  <c r="E48" i="2"/>
  <c r="F55" i="2"/>
  <c r="BE176" i="2"/>
  <c r="BE187" i="2"/>
  <c r="BE137" i="2"/>
  <c r="BE182" i="2"/>
  <c r="BE192" i="2"/>
  <c r="BE90" i="2"/>
  <c r="BE127" i="2"/>
  <c r="BE131" i="2"/>
  <c r="BE140" i="2"/>
  <c r="BE170" i="2"/>
  <c r="BE117" i="2"/>
  <c r="BE123" i="2"/>
  <c r="BE155" i="2"/>
  <c r="BE166" i="2"/>
  <c r="BE199" i="2"/>
  <c r="F36" i="3"/>
  <c r="BC56" i="1" s="1"/>
  <c r="F35" i="5"/>
  <c r="BB58" i="1" s="1"/>
  <c r="F35" i="7"/>
  <c r="BB60" i="1"/>
  <c r="F37" i="6"/>
  <c r="BD59" i="1" s="1"/>
  <c r="F34" i="2"/>
  <c r="BA55" i="1"/>
  <c r="F37" i="2"/>
  <c r="BD55" i="1" s="1"/>
  <c r="F35" i="2"/>
  <c r="BB55" i="1" s="1"/>
  <c r="F36" i="7"/>
  <c r="BC60" i="1" s="1"/>
  <c r="J34" i="4"/>
  <c r="AW57" i="1"/>
  <c r="F34" i="3"/>
  <c r="BA56" i="1" s="1"/>
  <c r="F37" i="7"/>
  <c r="BD60" i="1"/>
  <c r="F34" i="7"/>
  <c r="BA60" i="1" s="1"/>
  <c r="F36" i="6"/>
  <c r="BC59" i="1" s="1"/>
  <c r="F37" i="3"/>
  <c r="BD56" i="1" s="1"/>
  <c r="J34" i="3"/>
  <c r="AW56" i="1"/>
  <c r="F35" i="4"/>
  <c r="BB57" i="1" s="1"/>
  <c r="J34" i="6"/>
  <c r="AW59" i="1"/>
  <c r="F35" i="6"/>
  <c r="BB59" i="1" s="1"/>
  <c r="J34" i="5"/>
  <c r="AW58" i="1" s="1"/>
  <c r="F37" i="4"/>
  <c r="BD57" i="1" s="1"/>
  <c r="F34" i="6"/>
  <c r="BA59" i="1"/>
  <c r="F36" i="4"/>
  <c r="BC57" i="1" s="1"/>
  <c r="F35" i="3"/>
  <c r="BB56" i="1"/>
  <c r="J34" i="2"/>
  <c r="AW55" i="1" s="1"/>
  <c r="F36" i="5"/>
  <c r="BC58" i="1" s="1"/>
  <c r="F34" i="4"/>
  <c r="BA57" i="1" s="1"/>
  <c r="F37" i="5"/>
  <c r="BD58" i="1"/>
  <c r="F34" i="5"/>
  <c r="BA58" i="1" s="1"/>
  <c r="J34" i="7"/>
  <c r="AW60" i="1"/>
  <c r="F36" i="2"/>
  <c r="BC55" i="1" s="1"/>
  <c r="J204" i="6" l="1"/>
  <c r="J66" i="6" s="1"/>
  <c r="BK187" i="6"/>
  <c r="J187" i="6" s="1"/>
  <c r="J64" i="6" s="1"/>
  <c r="P88" i="6"/>
  <c r="P87" i="6" s="1"/>
  <c r="AU59" i="1" s="1"/>
  <c r="BK167" i="3"/>
  <c r="J167" i="3" s="1"/>
  <c r="J67" i="3" s="1"/>
  <c r="J205" i="6"/>
  <c r="J67" i="6" s="1"/>
  <c r="BK197" i="2"/>
  <c r="J197" i="2" s="1"/>
  <c r="J66" i="2" s="1"/>
  <c r="P88" i="4"/>
  <c r="P87" i="4"/>
  <c r="AU57" i="1"/>
  <c r="AU54" i="1" s="1"/>
  <c r="T89" i="3"/>
  <c r="T88" i="3"/>
  <c r="T88" i="5"/>
  <c r="T87" i="5" s="1"/>
  <c r="R89" i="3"/>
  <c r="R88" i="3" s="1"/>
  <c r="R88" i="2"/>
  <c r="R87" i="2"/>
  <c r="BK83" i="7"/>
  <c r="BK82" i="7"/>
  <c r="J82" i="7"/>
  <c r="J59" i="7"/>
  <c r="BK88" i="6"/>
  <c r="J88" i="6"/>
  <c r="J60" i="6"/>
  <c r="BK182" i="5"/>
  <c r="J182" i="5"/>
  <c r="J64" i="5"/>
  <c r="BK174" i="4"/>
  <c r="J174" i="4"/>
  <c r="J64" i="4"/>
  <c r="BK150" i="3"/>
  <c r="J150" i="3"/>
  <c r="J65" i="3"/>
  <c r="BK180" i="2"/>
  <c r="J180" i="2"/>
  <c r="J64" i="2"/>
  <c r="F33" i="2"/>
  <c r="AZ55" i="1"/>
  <c r="BB54" i="1"/>
  <c r="W31" i="1"/>
  <c r="J33" i="3"/>
  <c r="AV56" i="1"/>
  <c r="AT56" i="1"/>
  <c r="J33" i="4"/>
  <c r="AV57" i="1" s="1"/>
  <c r="AT57" i="1" s="1"/>
  <c r="BD54" i="1"/>
  <c r="W33" i="1"/>
  <c r="F33" i="4"/>
  <c r="AZ57" i="1"/>
  <c r="F33" i="3"/>
  <c r="AZ56" i="1"/>
  <c r="J33" i="7"/>
  <c r="AV60" i="1"/>
  <c r="AT60" i="1"/>
  <c r="J33" i="2"/>
  <c r="AV55" i="1" s="1"/>
  <c r="AT55" i="1" s="1"/>
  <c r="BA54" i="1"/>
  <c r="W30" i="1"/>
  <c r="J33" i="6"/>
  <c r="AV59" i="1"/>
  <c r="AT59" i="1"/>
  <c r="J33" i="5"/>
  <c r="AV58" i="1" s="1"/>
  <c r="AT58" i="1" s="1"/>
  <c r="F33" i="6"/>
  <c r="AZ59" i="1"/>
  <c r="BC54" i="1"/>
  <c r="W32" i="1"/>
  <c r="F33" i="5"/>
  <c r="AZ58" i="1" s="1"/>
  <c r="F33" i="7"/>
  <c r="AZ60" i="1"/>
  <c r="J83" i="7" l="1"/>
  <c r="J60" i="7"/>
  <c r="BK87" i="6"/>
  <c r="J87" i="6"/>
  <c r="BK88" i="5"/>
  <c r="J88" i="5"/>
  <c r="J60" i="5"/>
  <c r="BK88" i="4"/>
  <c r="BK87" i="4"/>
  <c r="J87" i="4"/>
  <c r="J30" i="4" s="1"/>
  <c r="AG57" i="1" s="1"/>
  <c r="AN57" i="1" s="1"/>
  <c r="BK89" i="3"/>
  <c r="BK88" i="3"/>
  <c r="J88" i="3" s="1"/>
  <c r="J59" i="3" s="1"/>
  <c r="BK88" i="2"/>
  <c r="J88" i="2"/>
  <c r="J60" i="2"/>
  <c r="J30" i="6"/>
  <c r="AG59" i="1"/>
  <c r="AN59" i="1"/>
  <c r="AY54" i="1"/>
  <c r="AZ54" i="1"/>
  <c r="AV54" i="1"/>
  <c r="AK29" i="1" s="1"/>
  <c r="J30" i="7"/>
  <c r="AG60" i="1"/>
  <c r="AW54" i="1"/>
  <c r="AK30" i="1"/>
  <c r="AX54" i="1"/>
  <c r="J39" i="7" l="1"/>
  <c r="J39" i="6"/>
  <c r="J59" i="6"/>
  <c r="BK87" i="5"/>
  <c r="J87" i="5"/>
  <c r="J39" i="4"/>
  <c r="J88" i="4"/>
  <c r="J60" i="4"/>
  <c r="J59" i="4"/>
  <c r="J89" i="3"/>
  <c r="J60" i="3"/>
  <c r="BK87" i="2"/>
  <c r="J87" i="2" s="1"/>
  <c r="J59" i="2" s="1"/>
  <c r="AN60" i="1"/>
  <c r="AT54" i="1"/>
  <c r="J30" i="5"/>
  <c r="AG58" i="1"/>
  <c r="AN58" i="1" s="1"/>
  <c r="W29" i="1"/>
  <c r="J30" i="3"/>
  <c r="AG56" i="1"/>
  <c r="AN56" i="1" s="1"/>
  <c r="J59" i="5" l="1"/>
  <c r="J39" i="5"/>
  <c r="J39" i="3"/>
  <c r="J30" i="2"/>
  <c r="AG55" i="1"/>
  <c r="AG54" i="1"/>
  <c r="AK26" i="1"/>
  <c r="AK35" i="1"/>
  <c r="AN55" i="1" l="1"/>
  <c r="J39" i="2"/>
  <c r="AN54" i="1"/>
</calcChain>
</file>

<file path=xl/sharedStrings.xml><?xml version="1.0" encoding="utf-8"?>
<sst xmlns="http://schemas.openxmlformats.org/spreadsheetml/2006/main" count="6682" uniqueCount="657">
  <si>
    <t>Export Komplet</t>
  </si>
  <si>
    <t>VZ</t>
  </si>
  <si>
    <t>2.0</t>
  </si>
  <si>
    <t>ZAMOK</t>
  </si>
  <si>
    <t>False</t>
  </si>
  <si>
    <t>{3c76e176-f45b-45a5-a8e3-51b56c24df18}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</si>
  <si>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</si>
  <si>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</si>
  <si>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</si>
  <si>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</si>
  <si>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</si>
  <si>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</si>
  <si>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</si>
  <si>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</si>
  <si>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</si>
  <si>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</si>
  <si>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Sanace svahu _CST</t>
  </si>
  <si>
    <t>KSO:</t>
  </si>
  <si>
    <t/>
  </si>
  <si>
    <t>CC-CZ:</t>
  </si>
  <si>
    <t>Místo:</t>
  </si>
  <si>
    <t>Všeborovice</t>
  </si>
  <si>
    <t>Datum:</t>
  </si>
  <si>
    <t>15. 12. 2025</t>
  </si>
  <si>
    <t>Zadavatel:</t>
  </si>
  <si>
    <t>IČ:</t>
  </si>
  <si>
    <t>Karlovarský kraj</t>
  </si>
  <si>
    <t>DIČ:</t>
  </si>
  <si>
    <t>Účastník:</t>
  </si>
  <si>
    <t>Vyplň údaj</t>
  </si>
  <si>
    <t>Projektant:</t>
  </si>
  <si>
    <t xml:space="preserve"> </t>
  </si>
  <si>
    <t>True</t>
  </si>
  <si>
    <t>Zpracovatel:</t>
  </si>
  <si>
    <t>Poznámka:</t>
  </si>
  <si>
    <t>Soupis prací je sestaven s využitím Cenové soustavy ÚRS. Položky, které pochází z této cenové soustavy, jsou ve sloupci "Cenová soustava" označeny popisem "CS ÚRS" a úrovní příslušného kalendářního pololetí. Veškeré další informace vymezující popis a podmínky použití těchto položek z Cenové soustavy, které nejsou uvedeny přímo v soupisu prací, jsou neomezeně dálkově k dispozici na https://podminky.urs.cz. Položky soupisu prací, které mají ve sloupci "Cenová soustava" uvedeno "vlastní", nepocházejí z cenové soustavy ÚRS.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</si>
  <si>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</si>
  <si>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</si>
  <si>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</si>
  <si>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</si>
  <si>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</si>
  <si>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</si>
  <si>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</si>
  <si>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</si>
  <si>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</si>
  <si>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</si>
  <si>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</si>
  <si>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</si>
  <si>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</si>
  <si>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</si>
  <si>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</si>
  <si>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</si>
  <si>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</si>
  <si>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</si>
  <si>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</si>
  <si>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</si>
  <si>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</si>
  <si>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</si>
  <si>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</si>
  <si>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</si>
  <si>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</si>
  <si>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</si>
  <si>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</si>
  <si>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</si>
  <si>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</si>
  <si>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</si>
  <si>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</si>
  <si>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</si>
  <si>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</si>
  <si>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</si>
  <si>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</si>
  <si>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</si>
  <si>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</si>
  <si>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</si>
  <si>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</si>
  <si>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</si>
  <si>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 01</t>
  </si>
  <si>
    <t>STA</t>
  </si>
  <si>
    <t>1</t>
  </si>
  <si>
    <t>{187f420d-10f8-4cbf-862f-83e952d99964}</t>
  </si>
  <si>
    <t>2</t>
  </si>
  <si>
    <t>02</t>
  </si>
  <si>
    <t>SO 02</t>
  </si>
  <si>
    <t>{bde7dd76-3428-44b0-9f03-05d4685cc824}</t>
  </si>
  <si>
    <t>03</t>
  </si>
  <si>
    <t>SO 03</t>
  </si>
  <si>
    <t>{5bd1e5ed-d7ed-4ded-b5a0-2f2d3efdfa29}</t>
  </si>
  <si>
    <t>04</t>
  </si>
  <si>
    <t>SO 04</t>
  </si>
  <si>
    <t>{19af7d70-b3c1-451c-adeb-40ff6a392b14}</t>
  </si>
  <si>
    <t>05</t>
  </si>
  <si>
    <t>SO 05</t>
  </si>
  <si>
    <t>{af7c0c59-715c-46bd-844d-8f3cb220fd0c}</t>
  </si>
  <si>
    <t>VON</t>
  </si>
  <si>
    <t>Vedlejší a ostatní náklady</t>
  </si>
  <si>
    <t>{caca9dcf-3d46-44cc-8a68-0fb4090efd48}</t>
  </si>
  <si>
    <t>KRYCÍ LIST SOUPISU PRACÍ</t>
  </si>
  <si>
    <t>Objekt:</t>
  </si>
  <si>
    <t>01 - SO 01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</si>
  <si>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</si>
  <si>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</si>
  <si>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</si>
  <si>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</si>
  <si>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</si>
  <si>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</si>
  <si>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</si>
  <si>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</si>
  <si>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9 - Ostatní konstrukce a práce, bourání</t>
  </si>
  <si>
    <t xml:space="preserve">      98 - Demolice a sanace</t>
  </si>
  <si>
    <t xml:space="preserve">      99 - Přesun hmot a manipulace se sutí</t>
  </si>
  <si>
    <t xml:space="preserve">    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</si>
  <si>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</si>
  <si>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</si>
  <si>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</si>
  <si>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</si>
  <si>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</si>
  <si>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</si>
  <si>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</si>
  <si>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</si>
  <si>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</si>
  <si>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</si>
  <si>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</si>
  <si>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</si>
  <si>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</si>
  <si>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</si>
  <si>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</si>
  <si>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</si>
  <si>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</si>
  <si>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</si>
  <si>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122351101</t>
  </si>
  <si>
    <t>Odkopávky a prokopávky nezapažené strojně v hornině třídy těžitelnosti II skupiny 4 do 20 m3</t>
  </si>
  <si>
    <t>m3</t>
  </si>
  <si>
    <t>CS ÚRS 2025 02</t>
  </si>
  <si>
    <t>4</t>
  </si>
  <si>
    <t>Online PSC</t>
  </si>
  <si>
    <t>https://podminky.urs.cz/item/CS_URS_2025_02/122351101</t>
  </si>
  <si>
    <t>VV</t>
  </si>
  <si>
    <t>"odtěžení skalního svahu</t>
  </si>
  <si>
    <t>(3,40+4,10)*1,30</t>
  </si>
  <si>
    <t>Součet</t>
  </si>
  <si>
    <t>132351101</t>
  </si>
  <si>
    <t>Hloubení nezapažených rýh šířky do 800 mm strojně s urovnáním dna do předepsaného profilu a spádu v hornině třídy těžitelnosti II skupiny 4 do 20 m3</t>
  </si>
  <si>
    <t>https://podminky.urs.cz/item/CS_URS_2025_02/132351101</t>
  </si>
  <si>
    <t>"výkop pro založení gabionu</t>
  </si>
  <si>
    <t>0,50*0,60*33,00</t>
  </si>
  <si>
    <t>3</t>
  </si>
  <si>
    <t>153811211</t>
  </si>
  <si>
    <t>Napnutí tyčových kotev při předepsané únosnosti kotvy do 0,45 MN</t>
  </si>
  <si>
    <t>kus</t>
  </si>
  <si>
    <t>6</t>
  </si>
  <si>
    <t>https://podminky.urs.cz/item/CS_URS_2025_02/153811211</t>
  </si>
  <si>
    <t>155211122</t>
  </si>
  <si>
    <t>Očištění skalních ploch horolezeckou technikou očištění ručními nástroji motykami, páčidly</t>
  </si>
  <si>
    <t>8</t>
  </si>
  <si>
    <t>https://podminky.urs.cz/item/CS_URS_2025_02/155211122</t>
  </si>
  <si>
    <t>"dočištění od volných částí</t>
  </si>
  <si>
    <t>(18*3)*0,10</t>
  </si>
  <si>
    <t>"na očištění pod sítí</t>
  </si>
  <si>
    <t>11,60</t>
  </si>
  <si>
    <t>5</t>
  </si>
  <si>
    <t>155212114</t>
  </si>
  <si>
    <t>Vrty do skalních stěn prováděné horolezeckou technikou hloubky do 5 m přenosnými vrtacími kladivy průměru do 56 mm, v hornině tř. III a IV</t>
  </si>
  <si>
    <t>m</t>
  </si>
  <si>
    <t>10</t>
  </si>
  <si>
    <t>https://podminky.urs.cz/item/CS_URS_2025_02/155212114</t>
  </si>
  <si>
    <t>P</t>
  </si>
  <si>
    <t>Poznámka k položce:_x000D_
1 ks / 4m2</t>
  </si>
  <si>
    <t>"vrty pro tyčový svorník - ukotvení protierozní sítě</t>
  </si>
  <si>
    <t xml:space="preserve">30*2,0 " 30 ks * 2,0m </t>
  </si>
  <si>
    <t>"vrty pro obvodový svorník - ukotvení obvodového lana</t>
  </si>
  <si>
    <t xml:space="preserve">20*2,0 " 20 ks * 2,0m </t>
  </si>
  <si>
    <t>155212354</t>
  </si>
  <si>
    <t>Vrty do skalních stěn prováděné horolezeckou technikou hloubky do 5 m průběžným sacím vrtáním průměru přes 93 do 156 mm úklonu přes 45°, v hornině tř. III a IV</t>
  </si>
  <si>
    <t>https://podminky.urs.cz/item/CS_URS_2025_02/155212354</t>
  </si>
  <si>
    <t>28*1,05</t>
  </si>
  <si>
    <t>7</t>
  </si>
  <si>
    <t>155213123</t>
  </si>
  <si>
    <t>Trny z oceli prováděné horolezeckou technikou bez oka z celozávitové oceli pro uchycení sítí zainjektované cementovou maltou délky přes 3 do 5 m, průměru přes 26 do 32 mm</t>
  </si>
  <si>
    <t>14</t>
  </si>
  <si>
    <t>https://podminky.urs.cz/item/CS_URS_2025_02/155213123</t>
  </si>
  <si>
    <t>15521321R</t>
  </si>
  <si>
    <t>Trny z oceli prováděné horolezeckou technikou bez oka z celozávitové oceli pro uchycení sítí upnuté lepicími ampulemi délky do 2,0 m, průměru přes 20 do 26 mm</t>
  </si>
  <si>
    <t>vlastní</t>
  </si>
  <si>
    <t>16</t>
  </si>
  <si>
    <t>"svorník CKT 25 pro ukotvení protierozní sítě</t>
  </si>
  <si>
    <t>30</t>
  </si>
  <si>
    <t>9</t>
  </si>
  <si>
    <t>15521342R</t>
  </si>
  <si>
    <t>Trny z oceli prováděné horolezeckou technikou s okem z betonářské oceli pro uchycení lana při montáži sítí a sloupků záchytného plotu upnuté lepicími ampulemi délky do 2,0 m, průměru přes 20 do 26 mm</t>
  </si>
  <si>
    <t>18</t>
  </si>
  <si>
    <t>"svorník CKT 25 pro ukotvení obvodového lana</t>
  </si>
  <si>
    <t>20</t>
  </si>
  <si>
    <t>155213511</t>
  </si>
  <si>
    <t>Trny z oceli prováděné horolezeckou technikou s okem z betonářské oceli pro uchycení lana při montáži sítí a sloupků záchytného plotu statická zatěžovací zkouška trnů</t>
  </si>
  <si>
    <t>https://podminky.urs.cz/item/CS_URS_2025_02/155213511</t>
  </si>
  <si>
    <t>11</t>
  </si>
  <si>
    <t>155214112</t>
  </si>
  <si>
    <t>Síťování skalních stěn prováděné horolezeckou technikou montáž pásů geomříže</t>
  </si>
  <si>
    <t>m2</t>
  </si>
  <si>
    <t>22</t>
  </si>
  <si>
    <t>https://podminky.urs.cz/item/CS_URS_2025_02/155214112</t>
  </si>
  <si>
    <t>89,60*1,30</t>
  </si>
  <si>
    <t>M</t>
  </si>
  <si>
    <t>31319305</t>
  </si>
  <si>
    <t>georohož PP vyztužená ocelovou sítí s oky 80x100mm povrch ZnAl s poplastováním D 2,7mm</t>
  </si>
  <si>
    <t>24</t>
  </si>
  <si>
    <t>116,48*1,2 "Přepočtené koeficientem množství</t>
  </si>
  <si>
    <t>13</t>
  </si>
  <si>
    <t>155214212</t>
  </si>
  <si>
    <t>Síťování skalních stěn prováděné horolezeckou technikou montáž ocelového lana pro uchycení sítě průměru přes 10 mm</t>
  </si>
  <si>
    <t>26</t>
  </si>
  <si>
    <t>https://podminky.urs.cz/item/CS_URS_2025_02/155214212</t>
  </si>
  <si>
    <t>10,20*2+8*2</t>
  </si>
  <si>
    <t>31452113</t>
  </si>
  <si>
    <t>lano ocelové šestipramenné Pz+PVC 6x19 drátů D 12/14mm</t>
  </si>
  <si>
    <t>28</t>
  </si>
  <si>
    <t>36,4*1,2 "Přepočtené koeficientem množství</t>
  </si>
  <si>
    <t>15</t>
  </si>
  <si>
    <t>162651132</t>
  </si>
  <si>
    <t>Vodorovné přemístění výkopku nebo sypaniny po suchu na obvyklém dopravním prostředku, bez naložení výkopku, avšak se složením bez rozhrnutí z horniny třídy těžitelnosti II skupiny 4 a 5 na vzdálenost přes 4 000 do 5 000 m</t>
  </si>
  <si>
    <t>https://podminky.urs.cz/item/CS_URS_2025_02/162651132</t>
  </si>
  <si>
    <t>9,750 "odkopávky</t>
  </si>
  <si>
    <t>9,900 "hloubení</t>
  </si>
  <si>
    <t>17,00 "očištění skalních ploch</t>
  </si>
  <si>
    <t>(PI*0,028*0,028*1,0)*100,0 "z vrtu do 56 mm</t>
  </si>
  <si>
    <t>(PI*0,028*0,048*1,0)*29,40 "z vrtu do 156 mm</t>
  </si>
  <si>
    <t>167151102</t>
  </si>
  <si>
    <t>Nakládání, skládání a překládání neulehlého výkopku nebo sypaniny strojně nakládání, množství do 100 m3, z horniny třídy těžitelnosti II, skupiny 4 a 5</t>
  </si>
  <si>
    <t>32</t>
  </si>
  <si>
    <t>https://podminky.urs.cz/item/CS_URS_2025_02/167151102</t>
  </si>
  <si>
    <t>17</t>
  </si>
  <si>
    <t>171201231</t>
  </si>
  <si>
    <t>Poplatek za uložení stavebního odpadu na recyklační skládce (skládkovné) zeminy a kamení zatříděného do Katalogu odpadů pod kódem 17 05 04</t>
  </si>
  <si>
    <t>t</t>
  </si>
  <si>
    <t>-343110661</t>
  </si>
  <si>
    <t>https://podminky.urs.cz/item/CS_URS_2025_02/171201231</t>
  </si>
  <si>
    <t>37,02*2 "Přepočtené koeficientem množství</t>
  </si>
  <si>
    <t>Zakládání</t>
  </si>
  <si>
    <t>27153223R</t>
  </si>
  <si>
    <t>Podsyp pod základové konstrukce se zhutněním a urovnáním povrchu z kameniva hrubého, frakce 4 - 8 mm</t>
  </si>
  <si>
    <t>36</t>
  </si>
  <si>
    <t>"podsyp gabionu</t>
  </si>
  <si>
    <t>(0,04+0,45+0,60+0,50+0,15)*1,10</t>
  </si>
  <si>
    <t>19</t>
  </si>
  <si>
    <t>274313711</t>
  </si>
  <si>
    <t>Základy z betonu prostého pasy betonu kamenem neprokládaného tř. C 20/25</t>
  </si>
  <si>
    <t>38</t>
  </si>
  <si>
    <t>https://podminky.urs.cz/item/CS_URS_2025_02/274313711</t>
  </si>
  <si>
    <t>"betonový základ pro gabion - odlito do rýhy</t>
  </si>
  <si>
    <t>33,0*0,5*0,6*1,2</t>
  </si>
  <si>
    <t>Svislé a kompletní konstrukce</t>
  </si>
  <si>
    <t>327215141</t>
  </si>
  <si>
    <t>Opěrné zdi z drátokamenných gravitačních konstrukcí (gabionů) z lomového kamene neupraveného výplňového na sucho ze svařovaných panelů z ocelových sítí s povrchovou úpravou galfan</t>
  </si>
  <si>
    <t>40</t>
  </si>
  <si>
    <t>https://podminky.urs.cz/item/CS_URS_2025_02/327215141</t>
  </si>
  <si>
    <t>(0,25+2,50+2,50+2,50+1,25)*1,10</t>
  </si>
  <si>
    <t>Ostatní konstrukce a práce, bourání</t>
  </si>
  <si>
    <t>98</t>
  </si>
  <si>
    <t>Demolice a sanace</t>
  </si>
  <si>
    <t>985131311</t>
  </si>
  <si>
    <t>Očištění ploch stěn, rubu kleneb a podlah ruční dočištění ocelovými kartáči</t>
  </si>
  <si>
    <t>42</t>
  </si>
  <si>
    <t>https://podminky.urs.cz/item/CS_URS_2025_02/985131311</t>
  </si>
  <si>
    <t>"ruční začištění rýhy</t>
  </si>
  <si>
    <t>33,0*(0,5+1,2)</t>
  </si>
  <si>
    <t>985331217</t>
  </si>
  <si>
    <t>Dodatečné vlepování betonářské výztuže včetně vyvrtání a vyčištění otvoru chemickou maltou průměr výztuže 20 mm</t>
  </si>
  <si>
    <t>44</t>
  </si>
  <si>
    <t>https://podminky.urs.cz/item/CS_URS_2025_02/985331217</t>
  </si>
  <si>
    <t xml:space="preserve">"vývrt pro ukotvení kotevních háků </t>
  </si>
  <si>
    <t>1,0</t>
  </si>
  <si>
    <t>23</t>
  </si>
  <si>
    <t>13021017</t>
  </si>
  <si>
    <t>tyč ocelová kruhová žebírková DIN 488 jakost B500B (10 505) výztuž do betonu D 20mm</t>
  </si>
  <si>
    <t>46</t>
  </si>
  <si>
    <t>"viz Detai založení gabionů D6.2.</t>
  </si>
  <si>
    <t>"kotevní hák délky 1 m - zahnutí 100 mm</t>
  </si>
  <si>
    <t>(33,0/0,5*2*1)*0,303/1000</t>
  </si>
  <si>
    <t>99</t>
  </si>
  <si>
    <t>Přesun hmot a manipulace se sutí</t>
  </si>
  <si>
    <t>998</t>
  </si>
  <si>
    <t>Přesun hmot</t>
  </si>
  <si>
    <t>998004011</t>
  </si>
  <si>
    <t>Přesun hmot pro injektování, mikropiloty nebo kotvy</t>
  </si>
  <si>
    <t>48</t>
  </si>
  <si>
    <t>https://podminky.urs.cz/item/CS_URS_2025_02/998004011</t>
  </si>
  <si>
    <t>02 - SO 02</t>
  </si>
  <si>
    <t xml:space="preserve">    5 - Komunikace pozemní</t>
  </si>
  <si>
    <t>11121121R</t>
  </si>
  <si>
    <t>Zaříznutí kořenů jakékoliv plochy</t>
  </si>
  <si>
    <t>122311101</t>
  </si>
  <si>
    <t>Odkopávky a prokopávky ručně zapažené i nezapažené v hornině třídy těžitelnosti II skupiny 4</t>
  </si>
  <si>
    <t>https://podminky.urs.cz/item/CS_URS_2025_02/122311101</t>
  </si>
  <si>
    <t>"odčištění výkopu ručně</t>
  </si>
  <si>
    <t>90,00*0,12</t>
  </si>
  <si>
    <t>0,50*0,60*8,00</t>
  </si>
  <si>
    <t>10,80 "odkopávky</t>
  </si>
  <si>
    <t>2,40 "hloubení</t>
  </si>
  <si>
    <t>947116480</t>
  </si>
  <si>
    <t>13,2*2 "Přepočtené koeficientem množství</t>
  </si>
  <si>
    <t>174211101</t>
  </si>
  <si>
    <t>Zásyp sypaninou z jakékoliv horniny ručně s uložením výkopku ve vrstvách bez zhutnění jam, šachet, rýh nebo kolem objektů v těchto vykopávkách</t>
  </si>
  <si>
    <t>https://podminky.urs.cz/item/CS_URS_2025_02/174211101</t>
  </si>
  <si>
    <t>"zásyp krajnice komunikace do sklonu 1:2 nakoupeným materiálem, ručně urovnáno</t>
  </si>
  <si>
    <t>(0,8+0,8+0,8+1,85+2,45+2,15+2,45+2,35+2,90)*1,30</t>
  </si>
  <si>
    <t>58343959</t>
  </si>
  <si>
    <t>kamenivo drcené hrubé frakce 32/63</t>
  </si>
  <si>
    <t>21,515*1,8 "Přepočtené koeficientem množství</t>
  </si>
  <si>
    <t>180405111</t>
  </si>
  <si>
    <t>Založení trávníků ve vegetačních dlaždicích nebo prefabrikátech výsevem semene v rovině nebo na svahu do 1:5</t>
  </si>
  <si>
    <t>https://podminky.urs.cz/item/CS_URS_2025_02/180405111</t>
  </si>
  <si>
    <t>00572470</t>
  </si>
  <si>
    <t>osivo směs travní univerzál</t>
  </si>
  <si>
    <t>kg</t>
  </si>
  <si>
    <t>71,28*0,02 "Přepočtené koeficientem množství</t>
  </si>
  <si>
    <t>18450112R</t>
  </si>
  <si>
    <t>Zhotovené obalu kořenů stromu jutovou textílií 500 g/m2</t>
  </si>
  <si>
    <t>18481312R</t>
  </si>
  <si>
    <t>Ošetření kořenů stromovým balzámem</t>
  </si>
  <si>
    <t>Poznámka k položce:_x000D_
V cenách jsou započteny i náklady spojené s donesením ochranných prostředků ze vzdálenosti do 50 m._x000D_
V cenách jsou započteny náklady na dodání stromového balzámu.</t>
  </si>
  <si>
    <t>(0,24+0,24)*1,10</t>
  </si>
  <si>
    <t>8,0*0,5*0,6*1,2</t>
  </si>
  <si>
    <t>(1,00+2,00)*1,1</t>
  </si>
  <si>
    <t>Komunikace pozemní</t>
  </si>
  <si>
    <t>59641213R</t>
  </si>
  <si>
    <t>Kladení dlažby z betonových vegetačních dlaždic pozemních komunikací, s vyplněním spár a vegetačních otvorů, s hutněním vibrováním velikosti dlaždic do 0,09 m2 tl. 80 mm, pro plochy přes 50 do 100 m2</t>
  </si>
  <si>
    <t>(3,0+3,0+6,0+6,0+6,0+12,0+12,0+6,0)*1,2*1,1</t>
  </si>
  <si>
    <t>59245031</t>
  </si>
  <si>
    <t>dlažba plošná vegetační betonová 600x400mm tl 100mm přírodní</t>
  </si>
  <si>
    <t>71,28*1,03 "Přepočtené koeficientem množství</t>
  </si>
  <si>
    <t>10364101</t>
  </si>
  <si>
    <t>zemina pro terénní úpravy - ornice</t>
  </si>
  <si>
    <t>34</t>
  </si>
  <si>
    <t>8,0*(0,5+1,2)</t>
  </si>
  <si>
    <t>"kotevní hák délky 1,5 m - zahnutí 100 mm</t>
  </si>
  <si>
    <t>(8,0/0,5*2*1,5)*0,303/1000</t>
  </si>
  <si>
    <t>03 - SO 03</t>
  </si>
  <si>
    <t>1,62*1,30</t>
  </si>
  <si>
    <t>0,50*0,60*20,00</t>
  </si>
  <si>
    <t>(6*3)*0,10</t>
  </si>
  <si>
    <t>10,90</t>
  </si>
  <si>
    <t xml:space="preserve">28*2,0 " 28 ks * 2,0m </t>
  </si>
  <si>
    <t xml:space="preserve">21*2,0 " 21 ks * 2,0m </t>
  </si>
  <si>
    <t>84,00*1,30</t>
  </si>
  <si>
    <t>109,2*1,2 "Přepočtené koeficientem množství</t>
  </si>
  <si>
    <t>15*2+4,6*2</t>
  </si>
  <si>
    <t>39,2*1,2 "Přepočtené koeficientem množství</t>
  </si>
  <si>
    <t>2,106 "odkopávky</t>
  </si>
  <si>
    <t>6,000 "hloubení</t>
  </si>
  <si>
    <t>12,70 "očištění skalních ploch</t>
  </si>
  <si>
    <t>(PI*0,028*0,028*1,0)*98,0 "z vrtu</t>
  </si>
  <si>
    <t>-1777944807</t>
  </si>
  <si>
    <t>21,047*2 "Přepočtené koeficientem množství</t>
  </si>
  <si>
    <t>(0,28+0,765)*1,10</t>
  </si>
  <si>
    <t>20,0*0,5*0,6*1,2</t>
  </si>
  <si>
    <t>(1,00+4,25)*1,10</t>
  </si>
  <si>
    <t>20,0*(0,5+1,2)</t>
  </si>
  <si>
    <t>(20,0/0,5*2*1)*0,303/1000</t>
  </si>
  <si>
    <t>04 - SO 04</t>
  </si>
  <si>
    <t>(0,10+2,97)*1,30</t>
  </si>
  <si>
    <t>0,50*0,60*15,00</t>
  </si>
  <si>
    <t>(10*3)*0,10</t>
  </si>
  <si>
    <t xml:space="preserve">158*2,0 " 158 ks * 2,0m </t>
  </si>
  <si>
    <t xml:space="preserve">52*2,0 " 52 ks * 2,0m </t>
  </si>
  <si>
    <t>158</t>
  </si>
  <si>
    <t>52</t>
  </si>
  <si>
    <t>(45,0+126,5+173,0+140,5)*1,3</t>
  </si>
  <si>
    <t>630,5*1,2 "Přepočtené koeficientem množství</t>
  </si>
  <si>
    <t>35*2+16*2</t>
  </si>
  <si>
    <t>102*1,2 "Přepočtené koeficientem množství</t>
  </si>
  <si>
    <t>3,991 "odkopávky</t>
  </si>
  <si>
    <t>4,50 "hloubení</t>
  </si>
  <si>
    <t>3,00 "očištění skalních ploch</t>
  </si>
  <si>
    <t>(PI*0,028*0,028*1,0)*420,0 "z vrtu</t>
  </si>
  <si>
    <t>663252471</t>
  </si>
  <si>
    <t>12,525*2 "Přepočtené koeficientem množství</t>
  </si>
  <si>
    <t>183405211</t>
  </si>
  <si>
    <t>Výsev trávníku hydroosevem na ornici</t>
  </si>
  <si>
    <t>https://podminky.urs.cz/item/CS_URS_2025_02/183405211</t>
  </si>
  <si>
    <t>538,8*0,025 "Přepočtené koeficientem množství</t>
  </si>
  <si>
    <t>18580431R</t>
  </si>
  <si>
    <t>Zalití rostlin vodou - zdroj vody v blízké řece</t>
  </si>
  <si>
    <t>Poznámka k položce:_x000D_
15 l vody na 1 m2</t>
  </si>
  <si>
    <t>"zálivka 1x týdně po dobu 10 týdnů</t>
  </si>
  <si>
    <t>(538,80*15/1000)*10</t>
  </si>
  <si>
    <t>(0,25+0,935)*1,10</t>
  </si>
  <si>
    <t>15,0*0,5*0,6*1,2</t>
  </si>
  <si>
    <t>(1,25+2,75)*1,10</t>
  </si>
  <si>
    <t>15,0*(0,5+1,2)</t>
  </si>
  <si>
    <t>25</t>
  </si>
  <si>
    <t>50</t>
  </si>
  <si>
    <t>(15,0/0,5*2*1)*0,303/1000</t>
  </si>
  <si>
    <t>27</t>
  </si>
  <si>
    <t>54</t>
  </si>
  <si>
    <t>05 - SO 05</t>
  </si>
  <si>
    <t>(4,14+0,46+6,90)*1,30*1,20</t>
  </si>
  <si>
    <t>0,50*0,60*51,00</t>
  </si>
  <si>
    <t>36,0*0,10</t>
  </si>
  <si>
    <t>36,90</t>
  </si>
  <si>
    <t>"vrty pro tyčový svorník - ukotvení protierozní sítě s ocel. vložkou</t>
  </si>
  <si>
    <t xml:space="preserve">93*2,0 "93 ks * 2,0m </t>
  </si>
  <si>
    <t xml:space="preserve">63*2,0 "63 ks * 2,0m </t>
  </si>
  <si>
    <t xml:space="preserve">33*2,0 "33 ks * 2,0m </t>
  </si>
  <si>
    <t xml:space="preserve">14*2,0 "14 ks * 2,0m </t>
  </si>
  <si>
    <t>93</t>
  </si>
  <si>
    <t>63</t>
  </si>
  <si>
    <t>33</t>
  </si>
  <si>
    <t>155214111</t>
  </si>
  <si>
    <t>Síťování skalních stěn prováděné horolezeckou technikou montáž pásů ocelové sítě</t>
  </si>
  <si>
    <t>https://podminky.urs.cz/item/CS_URS_2025_02/155214111</t>
  </si>
  <si>
    <t>148,20*1,3*1,3</t>
  </si>
  <si>
    <t>31319117</t>
  </si>
  <si>
    <t>síť na skálu ocelová s oky 80x100mm povrch ZnAl s poplastováním D 2,7mm</t>
  </si>
  <si>
    <t>250,458*1,2 "Přepočtené koeficientem množství</t>
  </si>
  <si>
    <t>(55,18+47,50+115,70)*1,3*1,3</t>
  </si>
  <si>
    <t>369,062*1,2 "Přepočtené koeficientem množství</t>
  </si>
  <si>
    <t>2*23+2*8,5</t>
  </si>
  <si>
    <t>2*13</t>
  </si>
  <si>
    <t>89*1,2 "Přepočtené koeficientem množství</t>
  </si>
  <si>
    <t>17,940 "odkopávky</t>
  </si>
  <si>
    <t>15,30 "hloubení</t>
  </si>
  <si>
    <t>40,50 "očištění skalních ploch</t>
  </si>
  <si>
    <t>(PI*0,028*0,028*1,0)*406,0 "z vrtu</t>
  </si>
  <si>
    <t>-2017367631</t>
  </si>
  <si>
    <t>74,74*2 "Přepočtené koeficientem množství</t>
  </si>
  <si>
    <t>(0,10+0,30+0,28+0,80+0,30)*1,10*1,10</t>
  </si>
  <si>
    <t>51,0*0,5*0,6*1,2</t>
  </si>
  <si>
    <t>(0,25+2,50+3,50+2,50+2,50+1,50)*1,1*1,1</t>
  </si>
  <si>
    <t>51,0*(0,5+1,2)</t>
  </si>
  <si>
    <t>(51,0/0,5*2*1)*0,303/1000</t>
  </si>
  <si>
    <t>VON - Vedlejší a ostatní náklady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</si>
  <si>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</si>
  <si>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</si>
  <si>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</si>
  <si>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>VRN</t>
  </si>
  <si>
    <t>Vedlejší rozpočtové náklady</t>
  </si>
  <si>
    <t>VRN1</t>
  </si>
  <si>
    <t>Průzkumné, zeměměřičské a projektové práce</t>
  </si>
  <si>
    <t>012124001</t>
  </si>
  <si>
    <t>Geodetické zaměření skutečného stavu</t>
  </si>
  <si>
    <t>Kč</t>
  </si>
  <si>
    <t>https://podminky.urs.cz/item/CS_URS_2025_02/012124001</t>
  </si>
  <si>
    <t>-1275307154</t>
  </si>
  <si>
    <t>Poznámka k položce:_x000D_
s vyznačením věcného břemene</t>
  </si>
  <si>
    <t>012134001</t>
  </si>
  <si>
    <t>Zhotovení pokladu pro digitální technickou mapu</t>
  </si>
  <si>
    <t>https://podminky.urs.cz/item/CS_URS_2025_02/012134001</t>
  </si>
  <si>
    <t>012234001</t>
  </si>
  <si>
    <t>Vytyčení stavby</t>
  </si>
  <si>
    <t>https://podminky.urs.cz/item/CS_URS_2025_02/012234001</t>
  </si>
  <si>
    <t>013254000</t>
  </si>
  <si>
    <t>Dokumentace skutečného provedení stavby</t>
  </si>
  <si>
    <t>https://podminky.urs.cz/item/CS_URS_2025_02/013254000</t>
  </si>
  <si>
    <t>013274000</t>
  </si>
  <si>
    <t>Pasportizace objektu před započetím prací</t>
  </si>
  <si>
    <t>1024</t>
  </si>
  <si>
    <t>-871458235</t>
  </si>
  <si>
    <t>https://podminky.urs.cz/item/CS_URS_2025_02/013274000</t>
  </si>
  <si>
    <t xml:space="preserve">Poznámka k položce:_x000D_
Pasportizace stavbou dotčených objektů, zdokumentování skutečného stavu objektů v blízkosti plánované sanace,_x000D_
pořízení zápisů a protokolů pasportizace před zahájením výstavby, zpracování fotodokumentace a obrazové dokumentace s označením data pořízení_x000D_
</t>
  </si>
  <si>
    <t>- předání zadavateli 1x v digitální podobě</t>
  </si>
  <si>
    <t>013294000</t>
  </si>
  <si>
    <t>Ostatní dokumentace stavby</t>
  </si>
  <si>
    <t>792636804</t>
  </si>
  <si>
    <t>https://podminky.urs.cz/item/CS_URS_2025_02/013294000</t>
  </si>
  <si>
    <t>realizační projektová dokumentace</t>
  </si>
  <si>
    <t>VRN3</t>
  </si>
  <si>
    <t>Zařízení staveniště</t>
  </si>
  <si>
    <t>030001000</t>
  </si>
  <si>
    <t>https://podminky.urs.cz/item/CS_URS_2025_02/030001000</t>
  </si>
  <si>
    <t>"oplocení, agregáty, BOZP apod.</t>
  </si>
  <si>
    <t>"ochrana stávající drenáže geotextílií podél cyklostezky na patě svahu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</si>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</sst>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i/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40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/>
    <xf numFmtId="0" fontId="12" fillId="0" borderId="0" xfId="0" applyFont="1" applyAlignment="1" applyProtection="1"/>
    <xf numFmtId="0" fontId="12" fillId="0" borderId="0" xfId="0" applyFont="1" applyAlignment="1" applyProtection="1">
      <alignment horizontal="left"/>
    </xf>
    <xf numFmtId="0" fontId="12" fillId="0" borderId="0" xfId="0" applyFont="1" applyAlignment="1" applyProtection="1">
      <protection locked="0"/>
    </xf>
    <xf numFmtId="4" fontId="12" fillId="0" borderId="0" xfId="0" applyNumberFormat="1" applyFont="1" applyAlignment="1" applyProtection="1"/>
    <xf numFmtId="0" fontId="12" fillId="0" borderId="4" xfId="0" applyFont="1" applyBorder="1" applyAlignment="1"/>
    <xf numFmtId="0" fontId="12" fillId="0" borderId="15" xfId="0" applyFont="1" applyBorder="1" applyAlignment="1" applyProtection="1"/>
    <xf numFmtId="0" fontId="12" fillId="0" borderId="0" xfId="0" applyFont="1" applyBorder="1" applyAlignment="1" applyProtection="1"/>
    <xf numFmtId="166" fontId="12" fillId="0" borderId="0" xfId="0" applyNumberFormat="1" applyFont="1" applyBorder="1" applyAlignment="1" applyProtection="1"/>
    <xf numFmtId="166" fontId="12" fillId="0" borderId="16" xfId="0" applyNumberFormat="1" applyFont="1" applyBorder="1" applyAlignment="1" applyProtection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" fontId="12" fillId="0" borderId="0" xfId="0" applyNumberFormat="1" applyFont="1" applyAlignment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left" vertical="center" wrapText="1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3" fillId="0" borderId="1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wrapText="1"/>
    </xf>
    <xf numFmtId="0" fontId="41" fillId="0" borderId="1" xfId="0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/>
    </xf>
    <xf numFmtId="0" fontId="42" fillId="0" borderId="29" xfId="0" applyFont="1" applyBorder="1" applyAlignment="1">
      <alignment horizontal="left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55213511" TargetMode="External"/><Relationship Id="rId13" Type="http://schemas.openxmlformats.org/officeDocument/2006/relationships/hyperlink" Target="https://podminky.urs.cz/item/CS_URS_2025_02/171201231" TargetMode="External"/><Relationship Id="rId18" Type="http://schemas.openxmlformats.org/officeDocument/2006/relationships/hyperlink" Target="https://podminky.urs.cz/item/CS_URS_2025_02/998004011" TargetMode="External"/><Relationship Id="rId3" Type="http://schemas.openxmlformats.org/officeDocument/2006/relationships/hyperlink" Target="https://podminky.urs.cz/item/CS_URS_2025_02/153811211" TargetMode="External"/><Relationship Id="rId7" Type="http://schemas.openxmlformats.org/officeDocument/2006/relationships/hyperlink" Target="https://podminky.urs.cz/item/CS_URS_2025_02/155213123" TargetMode="External"/><Relationship Id="rId12" Type="http://schemas.openxmlformats.org/officeDocument/2006/relationships/hyperlink" Target="https://podminky.urs.cz/item/CS_URS_2025_02/167151102" TargetMode="External"/><Relationship Id="rId17" Type="http://schemas.openxmlformats.org/officeDocument/2006/relationships/hyperlink" Target="https://podminky.urs.cz/item/CS_URS_2025_02/985331217" TargetMode="External"/><Relationship Id="rId2" Type="http://schemas.openxmlformats.org/officeDocument/2006/relationships/hyperlink" Target="https://podminky.urs.cz/item/CS_URS_2025_02/132351101" TargetMode="External"/><Relationship Id="rId16" Type="http://schemas.openxmlformats.org/officeDocument/2006/relationships/hyperlink" Target="https://podminky.urs.cz/item/CS_URS_2025_02/985131311" TargetMode="External"/><Relationship Id="rId1" Type="http://schemas.openxmlformats.org/officeDocument/2006/relationships/hyperlink" Target="https://podminky.urs.cz/item/CS_URS_2025_02/122351101" TargetMode="External"/><Relationship Id="rId6" Type="http://schemas.openxmlformats.org/officeDocument/2006/relationships/hyperlink" Target="https://podminky.urs.cz/item/CS_URS_2025_02/155212354" TargetMode="External"/><Relationship Id="rId11" Type="http://schemas.openxmlformats.org/officeDocument/2006/relationships/hyperlink" Target="https://podminky.urs.cz/item/CS_URS_2025_02/162651132" TargetMode="External"/><Relationship Id="rId5" Type="http://schemas.openxmlformats.org/officeDocument/2006/relationships/hyperlink" Target="https://podminky.urs.cz/item/CS_URS_2025_02/155212114" TargetMode="External"/><Relationship Id="rId15" Type="http://schemas.openxmlformats.org/officeDocument/2006/relationships/hyperlink" Target="https://podminky.urs.cz/item/CS_URS_2025_02/327215141" TargetMode="External"/><Relationship Id="rId10" Type="http://schemas.openxmlformats.org/officeDocument/2006/relationships/hyperlink" Target="https://podminky.urs.cz/item/CS_URS_2025_02/155214212" TargetMode="External"/><Relationship Id="rId19" Type="http://schemas.openxmlformats.org/officeDocument/2006/relationships/drawing" Target="../drawings/drawing2.xml"/><Relationship Id="rId4" Type="http://schemas.openxmlformats.org/officeDocument/2006/relationships/hyperlink" Target="https://podminky.urs.cz/item/CS_URS_2025_02/155211122" TargetMode="External"/><Relationship Id="rId9" Type="http://schemas.openxmlformats.org/officeDocument/2006/relationships/hyperlink" Target="https://podminky.urs.cz/item/CS_URS_2025_02/155214112" TargetMode="External"/><Relationship Id="rId14" Type="http://schemas.openxmlformats.org/officeDocument/2006/relationships/hyperlink" Target="https://podminky.urs.cz/item/CS_URS_2025_02/27431371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327215141" TargetMode="External"/><Relationship Id="rId3" Type="http://schemas.openxmlformats.org/officeDocument/2006/relationships/hyperlink" Target="https://podminky.urs.cz/item/CS_URS_2025_02/162651132" TargetMode="External"/><Relationship Id="rId7" Type="http://schemas.openxmlformats.org/officeDocument/2006/relationships/hyperlink" Target="https://podminky.urs.cz/item/CS_URS_2025_02/274313711" TargetMode="External"/><Relationship Id="rId12" Type="http://schemas.openxmlformats.org/officeDocument/2006/relationships/drawing" Target="../drawings/drawing3.xml"/><Relationship Id="rId2" Type="http://schemas.openxmlformats.org/officeDocument/2006/relationships/hyperlink" Target="https://podminky.urs.cz/item/CS_URS_2025_02/132351101" TargetMode="External"/><Relationship Id="rId1" Type="http://schemas.openxmlformats.org/officeDocument/2006/relationships/hyperlink" Target="https://podminky.urs.cz/item/CS_URS_2025_02/122311101" TargetMode="External"/><Relationship Id="rId6" Type="http://schemas.openxmlformats.org/officeDocument/2006/relationships/hyperlink" Target="https://podminky.urs.cz/item/CS_URS_2025_02/180405111" TargetMode="External"/><Relationship Id="rId11" Type="http://schemas.openxmlformats.org/officeDocument/2006/relationships/hyperlink" Target="https://podminky.urs.cz/item/CS_URS_2025_02/998004011" TargetMode="External"/><Relationship Id="rId5" Type="http://schemas.openxmlformats.org/officeDocument/2006/relationships/hyperlink" Target="https://podminky.urs.cz/item/CS_URS_2025_02/174211101" TargetMode="External"/><Relationship Id="rId10" Type="http://schemas.openxmlformats.org/officeDocument/2006/relationships/hyperlink" Target="https://podminky.urs.cz/item/CS_URS_2025_02/985331217" TargetMode="External"/><Relationship Id="rId4" Type="http://schemas.openxmlformats.org/officeDocument/2006/relationships/hyperlink" Target="https://podminky.urs.cz/item/CS_URS_2025_02/171201231" TargetMode="External"/><Relationship Id="rId9" Type="http://schemas.openxmlformats.org/officeDocument/2006/relationships/hyperlink" Target="https://podminky.urs.cz/item/CS_URS_2025_02/985131311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62651132" TargetMode="External"/><Relationship Id="rId13" Type="http://schemas.openxmlformats.org/officeDocument/2006/relationships/hyperlink" Target="https://podminky.urs.cz/item/CS_URS_2025_02/985131311" TargetMode="External"/><Relationship Id="rId3" Type="http://schemas.openxmlformats.org/officeDocument/2006/relationships/hyperlink" Target="https://podminky.urs.cz/item/CS_URS_2025_02/155211122" TargetMode="External"/><Relationship Id="rId7" Type="http://schemas.openxmlformats.org/officeDocument/2006/relationships/hyperlink" Target="https://podminky.urs.cz/item/CS_URS_2025_02/155214212" TargetMode="External"/><Relationship Id="rId12" Type="http://schemas.openxmlformats.org/officeDocument/2006/relationships/hyperlink" Target="https://podminky.urs.cz/item/CS_URS_2025_02/327215141" TargetMode="External"/><Relationship Id="rId2" Type="http://schemas.openxmlformats.org/officeDocument/2006/relationships/hyperlink" Target="https://podminky.urs.cz/item/CS_URS_2025_02/132351101" TargetMode="External"/><Relationship Id="rId16" Type="http://schemas.openxmlformats.org/officeDocument/2006/relationships/drawing" Target="../drawings/drawing4.xml"/><Relationship Id="rId1" Type="http://schemas.openxmlformats.org/officeDocument/2006/relationships/hyperlink" Target="https://podminky.urs.cz/item/CS_URS_2025_02/122351101" TargetMode="External"/><Relationship Id="rId6" Type="http://schemas.openxmlformats.org/officeDocument/2006/relationships/hyperlink" Target="https://podminky.urs.cz/item/CS_URS_2025_02/155214112" TargetMode="External"/><Relationship Id="rId11" Type="http://schemas.openxmlformats.org/officeDocument/2006/relationships/hyperlink" Target="https://podminky.urs.cz/item/CS_URS_2025_02/274313711" TargetMode="External"/><Relationship Id="rId5" Type="http://schemas.openxmlformats.org/officeDocument/2006/relationships/hyperlink" Target="https://podminky.urs.cz/item/CS_URS_2025_02/155213511" TargetMode="External"/><Relationship Id="rId15" Type="http://schemas.openxmlformats.org/officeDocument/2006/relationships/hyperlink" Target="https://podminky.urs.cz/item/CS_URS_2025_02/998004011" TargetMode="External"/><Relationship Id="rId10" Type="http://schemas.openxmlformats.org/officeDocument/2006/relationships/hyperlink" Target="https://podminky.urs.cz/item/CS_URS_2025_02/171201231" TargetMode="External"/><Relationship Id="rId4" Type="http://schemas.openxmlformats.org/officeDocument/2006/relationships/hyperlink" Target="https://podminky.urs.cz/item/CS_URS_2025_02/155212114" TargetMode="External"/><Relationship Id="rId9" Type="http://schemas.openxmlformats.org/officeDocument/2006/relationships/hyperlink" Target="https://podminky.urs.cz/item/CS_URS_2025_02/167151102" TargetMode="External"/><Relationship Id="rId14" Type="http://schemas.openxmlformats.org/officeDocument/2006/relationships/hyperlink" Target="https://podminky.urs.cz/item/CS_URS_2025_02/985331217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62651132" TargetMode="External"/><Relationship Id="rId13" Type="http://schemas.openxmlformats.org/officeDocument/2006/relationships/hyperlink" Target="https://podminky.urs.cz/item/CS_URS_2025_02/327215141" TargetMode="External"/><Relationship Id="rId3" Type="http://schemas.openxmlformats.org/officeDocument/2006/relationships/hyperlink" Target="https://podminky.urs.cz/item/CS_URS_2025_02/155211122" TargetMode="External"/><Relationship Id="rId7" Type="http://schemas.openxmlformats.org/officeDocument/2006/relationships/hyperlink" Target="https://podminky.urs.cz/item/CS_URS_2025_02/155214212" TargetMode="External"/><Relationship Id="rId12" Type="http://schemas.openxmlformats.org/officeDocument/2006/relationships/hyperlink" Target="https://podminky.urs.cz/item/CS_URS_2025_02/274313711" TargetMode="External"/><Relationship Id="rId17" Type="http://schemas.openxmlformats.org/officeDocument/2006/relationships/drawing" Target="../drawings/drawing5.xml"/><Relationship Id="rId2" Type="http://schemas.openxmlformats.org/officeDocument/2006/relationships/hyperlink" Target="https://podminky.urs.cz/item/CS_URS_2025_02/132351101" TargetMode="External"/><Relationship Id="rId16" Type="http://schemas.openxmlformats.org/officeDocument/2006/relationships/hyperlink" Target="https://podminky.urs.cz/item/CS_URS_2025_02/998004011" TargetMode="External"/><Relationship Id="rId1" Type="http://schemas.openxmlformats.org/officeDocument/2006/relationships/hyperlink" Target="https://podminky.urs.cz/item/CS_URS_2025_02/122351101" TargetMode="External"/><Relationship Id="rId6" Type="http://schemas.openxmlformats.org/officeDocument/2006/relationships/hyperlink" Target="https://podminky.urs.cz/item/CS_URS_2025_02/155214112" TargetMode="External"/><Relationship Id="rId11" Type="http://schemas.openxmlformats.org/officeDocument/2006/relationships/hyperlink" Target="https://podminky.urs.cz/item/CS_URS_2025_02/183405211" TargetMode="External"/><Relationship Id="rId5" Type="http://schemas.openxmlformats.org/officeDocument/2006/relationships/hyperlink" Target="https://podminky.urs.cz/item/CS_URS_2025_02/155213511" TargetMode="External"/><Relationship Id="rId15" Type="http://schemas.openxmlformats.org/officeDocument/2006/relationships/hyperlink" Target="https://podminky.urs.cz/item/CS_URS_2025_02/985331217" TargetMode="External"/><Relationship Id="rId10" Type="http://schemas.openxmlformats.org/officeDocument/2006/relationships/hyperlink" Target="https://podminky.urs.cz/item/CS_URS_2025_02/171201231" TargetMode="External"/><Relationship Id="rId4" Type="http://schemas.openxmlformats.org/officeDocument/2006/relationships/hyperlink" Target="https://podminky.urs.cz/item/CS_URS_2025_02/155212114" TargetMode="External"/><Relationship Id="rId9" Type="http://schemas.openxmlformats.org/officeDocument/2006/relationships/hyperlink" Target="https://podminky.urs.cz/item/CS_URS_2025_02/167151102" TargetMode="External"/><Relationship Id="rId14" Type="http://schemas.openxmlformats.org/officeDocument/2006/relationships/hyperlink" Target="https://podminky.urs.cz/item/CS_URS_2025_02/985131311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55214212" TargetMode="External"/><Relationship Id="rId13" Type="http://schemas.openxmlformats.org/officeDocument/2006/relationships/hyperlink" Target="https://podminky.urs.cz/item/CS_URS_2025_02/327215141" TargetMode="External"/><Relationship Id="rId3" Type="http://schemas.openxmlformats.org/officeDocument/2006/relationships/hyperlink" Target="https://podminky.urs.cz/item/CS_URS_2025_02/155211122" TargetMode="External"/><Relationship Id="rId7" Type="http://schemas.openxmlformats.org/officeDocument/2006/relationships/hyperlink" Target="https://podminky.urs.cz/item/CS_URS_2025_02/155214112" TargetMode="External"/><Relationship Id="rId12" Type="http://schemas.openxmlformats.org/officeDocument/2006/relationships/hyperlink" Target="https://podminky.urs.cz/item/CS_URS_2025_02/274313711" TargetMode="External"/><Relationship Id="rId17" Type="http://schemas.openxmlformats.org/officeDocument/2006/relationships/drawing" Target="../drawings/drawing6.xml"/><Relationship Id="rId2" Type="http://schemas.openxmlformats.org/officeDocument/2006/relationships/hyperlink" Target="https://podminky.urs.cz/item/CS_URS_2025_02/132351101" TargetMode="External"/><Relationship Id="rId16" Type="http://schemas.openxmlformats.org/officeDocument/2006/relationships/hyperlink" Target="https://podminky.urs.cz/item/CS_URS_2025_02/998004011" TargetMode="External"/><Relationship Id="rId1" Type="http://schemas.openxmlformats.org/officeDocument/2006/relationships/hyperlink" Target="https://podminky.urs.cz/item/CS_URS_2025_02/122351101" TargetMode="External"/><Relationship Id="rId6" Type="http://schemas.openxmlformats.org/officeDocument/2006/relationships/hyperlink" Target="https://podminky.urs.cz/item/CS_URS_2025_02/155214111" TargetMode="External"/><Relationship Id="rId11" Type="http://schemas.openxmlformats.org/officeDocument/2006/relationships/hyperlink" Target="https://podminky.urs.cz/item/CS_URS_2025_02/171201231" TargetMode="External"/><Relationship Id="rId5" Type="http://schemas.openxmlformats.org/officeDocument/2006/relationships/hyperlink" Target="https://podminky.urs.cz/item/CS_URS_2025_02/155213511" TargetMode="External"/><Relationship Id="rId15" Type="http://schemas.openxmlformats.org/officeDocument/2006/relationships/hyperlink" Target="https://podminky.urs.cz/item/CS_URS_2025_02/985331217" TargetMode="External"/><Relationship Id="rId10" Type="http://schemas.openxmlformats.org/officeDocument/2006/relationships/hyperlink" Target="https://podminky.urs.cz/item/CS_URS_2025_02/167151102" TargetMode="External"/><Relationship Id="rId4" Type="http://schemas.openxmlformats.org/officeDocument/2006/relationships/hyperlink" Target="https://podminky.urs.cz/item/CS_URS_2025_02/155212114" TargetMode="External"/><Relationship Id="rId9" Type="http://schemas.openxmlformats.org/officeDocument/2006/relationships/hyperlink" Target="https://podminky.urs.cz/item/CS_URS_2025_02/162651132" TargetMode="External"/><Relationship Id="rId14" Type="http://schemas.openxmlformats.org/officeDocument/2006/relationships/hyperlink" Target="https://podminky.urs.cz/item/CS_URS_2025_02/985131311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030001000" TargetMode="External"/><Relationship Id="rId3" Type="http://schemas.openxmlformats.org/officeDocument/2006/relationships/hyperlink" Target="https://podminky.urs.cz/item/CS_URS_2025_02/012134001" TargetMode="External"/><Relationship Id="rId7" Type="http://schemas.openxmlformats.org/officeDocument/2006/relationships/hyperlink" Target="https://podminky.urs.cz/item/CS_URS_2025_02/013294000" TargetMode="External"/><Relationship Id="rId2" Type="http://schemas.openxmlformats.org/officeDocument/2006/relationships/hyperlink" Target="https://podminky.urs.cz/item/CS_URS_2025_02/012124001" TargetMode="External"/><Relationship Id="rId1" Type="http://schemas.openxmlformats.org/officeDocument/2006/relationships/hyperlink" Target="https://podminky.urs.cz/item/CS_URS_2025_02/012124001" TargetMode="External"/><Relationship Id="rId6" Type="http://schemas.openxmlformats.org/officeDocument/2006/relationships/hyperlink" Target="https://podminky.urs.cz/item/CS_URS_2025_02/013274000" TargetMode="External"/><Relationship Id="rId5" Type="http://schemas.openxmlformats.org/officeDocument/2006/relationships/hyperlink" Target="https://podminky.urs.cz/item/CS_URS_2025_02/013254000" TargetMode="External"/><Relationship Id="rId4" Type="http://schemas.openxmlformats.org/officeDocument/2006/relationships/hyperlink" Target="https://podminky.urs.cz/item/CS_URS_2025_02/012234001" TargetMode="External"/><Relationship Id="rId9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2"/>
  <sheetViews>
    <sheetView showGridLines="0" tabSelected="1" topLeftCell="A10" workbookViewId="0">
      <selection activeCell="O20" sqref="O19:O20"/>
    </sheetView>
  </sheetViews>
  <sheetFormatPr defaultRowHeight="14.4"/>
  <cols>
    <col min="1" max="1" width="8.85546875" style="1" customWidth="1"/>
    <col min="2" max="2" width="1.7109375" style="1" customWidth="1"/>
    <col min="3" max="3" width="4.42578125" style="1" customWidth="1"/>
    <col min="4" max="33" width="2.85546875" style="1" customWidth="1"/>
    <col min="34" max="34" width="3.5703125" style="1" customWidth="1"/>
    <col min="35" max="35" width="42.28515625" style="1" customWidth="1"/>
    <col min="36" max="37" width="2.5703125" style="1" customWidth="1"/>
    <col min="38" max="38" width="8.85546875" style="1" customWidth="1"/>
    <col min="39" max="39" width="3.5703125" style="1" customWidth="1"/>
    <col min="40" max="40" width="14.28515625" style="1" customWidth="1"/>
    <col min="41" max="41" width="8" style="1" customWidth="1"/>
    <col min="42" max="42" width="4.42578125" style="1" customWidth="1"/>
    <col min="43" max="43" width="16.7109375" style="1" customWidth="1"/>
    <col min="44" max="44" width="14.5703125" style="1" customWidth="1"/>
    <col min="45" max="47" width="27.7109375" style="1" hidden="1" customWidth="1"/>
    <col min="48" max="49" width="23.140625" style="1" hidden="1" customWidth="1"/>
    <col min="50" max="51" width="26.7109375" style="1" hidden="1" customWidth="1"/>
    <col min="52" max="52" width="23.140625" style="1" hidden="1" customWidth="1"/>
    <col min="53" max="53" width="20.5703125" style="1" hidden="1" customWidth="1"/>
    <col min="54" max="54" width="26.7109375" style="1" hidden="1" customWidth="1"/>
    <col min="55" max="55" width="23.140625" style="1" hidden="1" customWidth="1"/>
    <col min="56" max="56" width="20.5703125" style="1" hidden="1" customWidth="1"/>
    <col min="57" max="57" width="71.140625" style="1" customWidth="1"/>
    <col min="71" max="91" width="9.140625" style="1" hidden="1"/>
  </cols>
  <sheetData>
    <row r="1" spans="1:74" ht="10.199999999999999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pans="1:74" s="1" customFormat="1" ht="36.9" customHeight="1">
      <c r="AR2" s="384"/>
      <c r="AS2" s="384"/>
      <c r="AT2" s="384"/>
      <c r="AU2" s="384"/>
      <c r="AV2" s="384"/>
      <c r="AW2" s="384"/>
      <c r="AX2" s="384"/>
      <c r="AY2" s="384"/>
      <c r="AZ2" s="384"/>
      <c r="BA2" s="384"/>
      <c r="BB2" s="384"/>
      <c r="BC2" s="384"/>
      <c r="BD2" s="384"/>
      <c r="BE2" s="384"/>
      <c r="BS2" s="20" t="s">
        <v>6</v>
      </c>
      <c r="BT2" s="20" t="s">
        <v>7</v>
      </c>
    </row>
    <row r="3" spans="1:74" s="1" customFormat="1" ht="6.9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pans="1:74" s="1" customFormat="1" ht="24.9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pans="1:74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68" t="s">
        <v>1</v>
      </c>
      <c r="L5" s="369"/>
      <c r="M5" s="369"/>
      <c r="N5" s="369"/>
      <c r="O5" s="369"/>
      <c r="P5" s="369"/>
      <c r="Q5" s="369"/>
      <c r="R5" s="369"/>
      <c r="S5" s="369"/>
      <c r="T5" s="369"/>
      <c r="U5" s="369"/>
      <c r="V5" s="369"/>
      <c r="W5" s="369"/>
      <c r="X5" s="369"/>
      <c r="Y5" s="369"/>
      <c r="Z5" s="369"/>
      <c r="AA5" s="369"/>
      <c r="AB5" s="369"/>
      <c r="AC5" s="369"/>
      <c r="AD5" s="369"/>
      <c r="AE5" s="369"/>
      <c r="AF5" s="369"/>
      <c r="AG5" s="369"/>
      <c r="AH5" s="369"/>
      <c r="AI5" s="369"/>
      <c r="AJ5" s="369"/>
      <c r="AK5" s="369"/>
      <c r="AL5" s="369"/>
      <c r="AM5" s="369"/>
      <c r="AN5" s="369"/>
      <c r="AO5" s="369"/>
      <c r="AP5" s="25"/>
      <c r="AQ5" s="25"/>
      <c r="AR5" s="23"/>
      <c r="BE5" s="365" t="s">
        <v>14</v>
      </c>
      <c r="BS5" s="20" t="s">
        <v>6</v>
      </c>
    </row>
    <row r="6" spans="1:74" s="1" customFormat="1" ht="36.9" customHeight="1">
      <c r="B6" s="24"/>
      <c r="C6" s="25"/>
      <c r="D6" s="31" t="s">
        <v>15</v>
      </c>
      <c r="E6" s="25"/>
      <c r="F6" s="25"/>
      <c r="G6" s="25"/>
      <c r="H6" s="25"/>
      <c r="I6" s="25"/>
      <c r="J6" s="25"/>
      <c r="K6" s="370" t="s">
        <v>16</v>
      </c>
      <c r="L6" s="369"/>
      <c r="M6" s="369"/>
      <c r="N6" s="369"/>
      <c r="O6" s="369"/>
      <c r="P6" s="369"/>
      <c r="Q6" s="369"/>
      <c r="R6" s="369"/>
      <c r="S6" s="369"/>
      <c r="T6" s="369"/>
      <c r="U6" s="369"/>
      <c r="V6" s="369"/>
      <c r="W6" s="369"/>
      <c r="X6" s="369"/>
      <c r="Y6" s="369"/>
      <c r="Z6" s="369"/>
      <c r="AA6" s="369"/>
      <c r="AB6" s="369"/>
      <c r="AC6" s="369"/>
      <c r="AD6" s="369"/>
      <c r="AE6" s="369"/>
      <c r="AF6" s="369"/>
      <c r="AG6" s="369"/>
      <c r="AH6" s="369"/>
      <c r="AI6" s="369"/>
      <c r="AJ6" s="369"/>
      <c r="AK6" s="369"/>
      <c r="AL6" s="369"/>
      <c r="AM6" s="369"/>
      <c r="AN6" s="369"/>
      <c r="AO6" s="369"/>
      <c r="AP6" s="25"/>
      <c r="AQ6" s="25"/>
      <c r="AR6" s="23"/>
      <c r="BE6" s="366"/>
      <c r="BS6" s="20" t="s">
        <v>6</v>
      </c>
    </row>
    <row r="7" spans="1:74" s="1" customFormat="1" ht="12" customHeight="1">
      <c r="B7" s="24"/>
      <c r="C7" s="25"/>
      <c r="D7" s="32" t="s">
        <v>17</v>
      </c>
      <c r="E7" s="25"/>
      <c r="F7" s="25"/>
      <c r="G7" s="25"/>
      <c r="H7" s="25"/>
      <c r="I7" s="25"/>
      <c r="J7" s="25"/>
      <c r="K7" s="30" t="s">
        <v>18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2" t="s">
        <v>19</v>
      </c>
      <c r="AL7" s="25"/>
      <c r="AM7" s="25"/>
      <c r="AN7" s="30" t="s">
        <v>18</v>
      </c>
      <c r="AO7" s="25"/>
      <c r="AP7" s="25"/>
      <c r="AQ7" s="25"/>
      <c r="AR7" s="23"/>
      <c r="BE7" s="366"/>
      <c r="BS7" s="20" t="s">
        <v>6</v>
      </c>
    </row>
    <row r="8" spans="1:74" s="1" customFormat="1" ht="12" customHeight="1">
      <c r="B8" s="24"/>
      <c r="C8" s="25"/>
      <c r="D8" s="32" t="s">
        <v>20</v>
      </c>
      <c r="E8" s="25"/>
      <c r="F8" s="25"/>
      <c r="G8" s="25"/>
      <c r="H8" s="25"/>
      <c r="I8" s="25"/>
      <c r="J8" s="25"/>
      <c r="K8" s="30" t="s">
        <v>21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2" t="s">
        <v>22</v>
      </c>
      <c r="AL8" s="25"/>
      <c r="AM8" s="25"/>
      <c r="AN8" s="33" t="s">
        <v>23</v>
      </c>
      <c r="AO8" s="25"/>
      <c r="AP8" s="25"/>
      <c r="AQ8" s="25"/>
      <c r="AR8" s="23"/>
      <c r="BE8" s="366"/>
      <c r="BS8" s="20" t="s">
        <v>6</v>
      </c>
    </row>
    <row r="9" spans="1:74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66"/>
      <c r="BS9" s="20" t="s">
        <v>6</v>
      </c>
    </row>
    <row r="10" spans="1:74" s="1" customFormat="1" ht="12" customHeight="1">
      <c r="B10" s="24"/>
      <c r="C10" s="25"/>
      <c r="D10" s="32" t="s">
        <v>24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2" t="s">
        <v>25</v>
      </c>
      <c r="AL10" s="25"/>
      <c r="AM10" s="25"/>
      <c r="AN10" s="30" t="s">
        <v>18</v>
      </c>
      <c r="AO10" s="25"/>
      <c r="AP10" s="25"/>
      <c r="AQ10" s="25"/>
      <c r="AR10" s="23"/>
      <c r="BE10" s="366"/>
      <c r="BS10" s="20" t="s">
        <v>6</v>
      </c>
    </row>
    <row r="11" spans="1:74" s="1" customFormat="1" ht="18.45" customHeight="1">
      <c r="B11" s="24"/>
      <c r="C11" s="25"/>
      <c r="D11" s="25"/>
      <c r="E11" s="30" t="s">
        <v>26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2" t="s">
        <v>27</v>
      </c>
      <c r="AL11" s="25"/>
      <c r="AM11" s="25"/>
      <c r="AN11" s="30" t="s">
        <v>18</v>
      </c>
      <c r="AO11" s="25"/>
      <c r="AP11" s="25"/>
      <c r="AQ11" s="25"/>
      <c r="AR11" s="23"/>
      <c r="BE11" s="366"/>
      <c r="BS11" s="20" t="s">
        <v>6</v>
      </c>
    </row>
    <row r="12" spans="1:74" s="1" customFormat="1" ht="6.9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66"/>
      <c r="BS12" s="20" t="s">
        <v>6</v>
      </c>
    </row>
    <row r="13" spans="1:74" s="1" customFormat="1" ht="12" customHeight="1">
      <c r="B13" s="24"/>
      <c r="C13" s="25"/>
      <c r="D13" s="32" t="s">
        <v>28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2" t="s">
        <v>25</v>
      </c>
      <c r="AL13" s="25"/>
      <c r="AM13" s="25"/>
      <c r="AN13" s="34" t="s">
        <v>29</v>
      </c>
      <c r="AO13" s="25"/>
      <c r="AP13" s="25"/>
      <c r="AQ13" s="25"/>
      <c r="AR13" s="23"/>
      <c r="BE13" s="366"/>
      <c r="BS13" s="20" t="s">
        <v>6</v>
      </c>
    </row>
    <row r="14" spans="1:74" ht="13.2">
      <c r="B14" s="24"/>
      <c r="C14" s="25"/>
      <c r="D14" s="25"/>
      <c r="E14" s="371" t="s">
        <v>29</v>
      </c>
      <c r="F14" s="372"/>
      <c r="G14" s="372"/>
      <c r="H14" s="372"/>
      <c r="I14" s="372"/>
      <c r="J14" s="372"/>
      <c r="K14" s="372"/>
      <c r="L14" s="372"/>
      <c r="M14" s="372"/>
      <c r="N14" s="372"/>
      <c r="O14" s="372"/>
      <c r="P14" s="372"/>
      <c r="Q14" s="372"/>
      <c r="R14" s="372"/>
      <c r="S14" s="372"/>
      <c r="T14" s="372"/>
      <c r="U14" s="372"/>
      <c r="V14" s="372"/>
      <c r="W14" s="372"/>
      <c r="X14" s="372"/>
      <c r="Y14" s="372"/>
      <c r="Z14" s="372"/>
      <c r="AA14" s="372"/>
      <c r="AB14" s="372"/>
      <c r="AC14" s="372"/>
      <c r="AD14" s="372"/>
      <c r="AE14" s="372"/>
      <c r="AF14" s="372"/>
      <c r="AG14" s="372"/>
      <c r="AH14" s="372"/>
      <c r="AI14" s="372"/>
      <c r="AJ14" s="372"/>
      <c r="AK14" s="32" t="s">
        <v>27</v>
      </c>
      <c r="AL14" s="25"/>
      <c r="AM14" s="25"/>
      <c r="AN14" s="34" t="s">
        <v>29</v>
      </c>
      <c r="AO14" s="25"/>
      <c r="AP14" s="25"/>
      <c r="AQ14" s="25"/>
      <c r="AR14" s="23"/>
      <c r="BE14" s="366"/>
      <c r="BS14" s="20" t="s">
        <v>6</v>
      </c>
    </row>
    <row r="15" spans="1:74" s="1" customFormat="1" ht="6.9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66"/>
      <c r="BS15" s="20" t="s">
        <v>4</v>
      </c>
    </row>
    <row r="16" spans="1:74" s="1" customFormat="1" ht="12" customHeight="1">
      <c r="B16" s="24"/>
      <c r="C16" s="25"/>
      <c r="D16" s="32" t="s">
        <v>30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2" t="s">
        <v>25</v>
      </c>
      <c r="AL16" s="25"/>
      <c r="AM16" s="25"/>
      <c r="AN16" s="30" t="s">
        <v>18</v>
      </c>
      <c r="AO16" s="25"/>
      <c r="AP16" s="25"/>
      <c r="AQ16" s="25"/>
      <c r="AR16" s="23"/>
      <c r="BE16" s="366"/>
      <c r="BS16" s="20" t="s">
        <v>4</v>
      </c>
    </row>
    <row r="17" spans="1:71" s="1" customFormat="1" ht="18.45" customHeight="1">
      <c r="B17" s="24"/>
      <c r="C17" s="25"/>
      <c r="D17" s="25"/>
      <c r="E17" s="30" t="s">
        <v>31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2" t="s">
        <v>27</v>
      </c>
      <c r="AL17" s="25"/>
      <c r="AM17" s="25"/>
      <c r="AN17" s="30" t="s">
        <v>18</v>
      </c>
      <c r="AO17" s="25"/>
      <c r="AP17" s="25"/>
      <c r="AQ17" s="25"/>
      <c r="AR17" s="23"/>
      <c r="BE17" s="366"/>
      <c r="BS17" s="20" t="s">
        <v>32</v>
      </c>
    </row>
    <row r="18" spans="1:71" s="1" customFormat="1" ht="6.9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66"/>
      <c r="BS18" s="20" t="s">
        <v>6</v>
      </c>
    </row>
    <row r="19" spans="1:71" s="1" customFormat="1" ht="12" customHeight="1">
      <c r="B19" s="24"/>
      <c r="C19" s="25"/>
      <c r="D19" s="32" t="s">
        <v>33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2" t="s">
        <v>25</v>
      </c>
      <c r="AL19" s="25"/>
      <c r="AM19" s="25"/>
      <c r="AN19" s="30" t="s">
        <v>18</v>
      </c>
      <c r="AO19" s="25"/>
      <c r="AP19" s="25"/>
      <c r="AQ19" s="25"/>
      <c r="AR19" s="23"/>
      <c r="BE19" s="366"/>
      <c r="BS19" s="20" t="s">
        <v>6</v>
      </c>
    </row>
    <row r="20" spans="1:71" s="1" customFormat="1" ht="18.45" customHeight="1">
      <c r="B20" s="24"/>
      <c r="C20" s="25"/>
      <c r="D20" s="25"/>
      <c r="E20" s="30" t="s">
        <v>31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2" t="s">
        <v>27</v>
      </c>
      <c r="AL20" s="25"/>
      <c r="AM20" s="25"/>
      <c r="AN20" s="30" t="s">
        <v>18</v>
      </c>
      <c r="AO20" s="25"/>
      <c r="AP20" s="25"/>
      <c r="AQ20" s="25"/>
      <c r="AR20" s="23"/>
      <c r="BE20" s="366"/>
      <c r="BS20" s="20" t="s">
        <v>4</v>
      </c>
    </row>
    <row r="21" spans="1:71" s="1" customFormat="1" ht="6.9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66"/>
    </row>
    <row r="22" spans="1:71" s="1" customFormat="1" ht="12" customHeight="1">
      <c r="B22" s="24"/>
      <c r="C22" s="25"/>
      <c r="D22" s="32" t="s">
        <v>34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66"/>
    </row>
    <row r="23" spans="1:71" s="1" customFormat="1" ht="60" customHeight="1">
      <c r="B23" s="24"/>
      <c r="C23" s="25"/>
      <c r="D23" s="25"/>
      <c r="E23" s="373" t="s">
        <v>35</v>
      </c>
      <c r="F23" s="373"/>
      <c r="G23" s="373"/>
      <c r="H23" s="373"/>
      <c r="I23" s="373"/>
      <c r="J23" s="373"/>
      <c r="K23" s="373"/>
      <c r="L23" s="373"/>
      <c r="M23" s="373"/>
      <c r="N23" s="373"/>
      <c r="O23" s="373"/>
      <c r="P23" s="373"/>
      <c r="Q23" s="373"/>
      <c r="R23" s="373"/>
      <c r="S23" s="373"/>
      <c r="T23" s="373"/>
      <c r="U23" s="373"/>
      <c r="V23" s="373"/>
      <c r="W23" s="373"/>
      <c r="X23" s="373"/>
      <c r="Y23" s="373"/>
      <c r="Z23" s="373"/>
      <c r="AA23" s="373"/>
      <c r="AB23" s="373"/>
      <c r="AC23" s="373"/>
      <c r="AD23" s="373"/>
      <c r="AE23" s="373"/>
      <c r="AF23" s="373"/>
      <c r="AG23" s="373"/>
      <c r="AH23" s="373"/>
      <c r="AI23" s="373"/>
      <c r="AJ23" s="373"/>
      <c r="AK23" s="373"/>
      <c r="AL23" s="373"/>
      <c r="AM23" s="373"/>
      <c r="AN23" s="373"/>
      <c r="AO23" s="25"/>
      <c r="AP23" s="25"/>
      <c r="AQ23" s="25"/>
      <c r="AR23" s="23"/>
      <c r="BE23" s="366"/>
    </row>
    <row r="24" spans="1:71" s="1" customFormat="1" ht="6.9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66"/>
    </row>
    <row r="25" spans="1:71" s="1" customFormat="1" ht="6.9" customHeight="1">
      <c r="B25" s="24"/>
      <c r="C25" s="2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5"/>
      <c r="AQ25" s="25"/>
      <c r="AR25" s="23"/>
      <c r="BE25" s="366"/>
    </row>
    <row r="26" spans="1:71" s="2" customFormat="1" ht="25.95" customHeight="1">
      <c r="A26" s="37"/>
      <c r="B26" s="38"/>
      <c r="C26" s="39"/>
      <c r="D26" s="40" t="s">
        <v>36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74">
        <f>ROUND(AG54,2)</f>
        <v>0</v>
      </c>
      <c r="AL26" s="375"/>
      <c r="AM26" s="375"/>
      <c r="AN26" s="375"/>
      <c r="AO26" s="375"/>
      <c r="AP26" s="39"/>
      <c r="AQ26" s="39"/>
      <c r="AR26" s="42"/>
      <c r="BE26" s="366"/>
    </row>
    <row r="27" spans="1:71" s="2" customFormat="1" ht="6.9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2"/>
      <c r="BE27" s="366"/>
    </row>
    <row r="28" spans="1:71" s="2" customFormat="1" ht="13.2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76" t="s">
        <v>37</v>
      </c>
      <c r="M28" s="376"/>
      <c r="N28" s="376"/>
      <c r="O28" s="376"/>
      <c r="P28" s="376"/>
      <c r="Q28" s="39"/>
      <c r="R28" s="39"/>
      <c r="S28" s="39"/>
      <c r="T28" s="39"/>
      <c r="U28" s="39"/>
      <c r="V28" s="39"/>
      <c r="W28" s="376" t="s">
        <v>38</v>
      </c>
      <c r="X28" s="376"/>
      <c r="Y28" s="376"/>
      <c r="Z28" s="376"/>
      <c r="AA28" s="376"/>
      <c r="AB28" s="376"/>
      <c r="AC28" s="376"/>
      <c r="AD28" s="376"/>
      <c r="AE28" s="376"/>
      <c r="AF28" s="39"/>
      <c r="AG28" s="39"/>
      <c r="AH28" s="39"/>
      <c r="AI28" s="39"/>
      <c r="AJ28" s="39"/>
      <c r="AK28" s="376" t="s">
        <v>39</v>
      </c>
      <c r="AL28" s="376"/>
      <c r="AM28" s="376"/>
      <c r="AN28" s="376"/>
      <c r="AO28" s="376"/>
      <c r="AP28" s="39"/>
      <c r="AQ28" s="39"/>
      <c r="AR28" s="42"/>
      <c r="BE28" s="366"/>
    </row>
    <row r="29" spans="1:71" s="3" customFormat="1" ht="14.4" customHeight="1">
      <c r="B29" s="43"/>
      <c r="C29" s="44"/>
      <c r="D29" s="32" t="s">
        <v>40</v>
      </c>
      <c r="E29" s="44"/>
      <c r="F29" s="32" t="s">
        <v>41</v>
      </c>
      <c r="G29" s="44"/>
      <c r="H29" s="44"/>
      <c r="I29" s="44"/>
      <c r="J29" s="44"/>
      <c r="K29" s="44"/>
      <c r="L29" s="379">
        <v>0.21</v>
      </c>
      <c r="M29" s="378"/>
      <c r="N29" s="378"/>
      <c r="O29" s="378"/>
      <c r="P29" s="378"/>
      <c r="Q29" s="44"/>
      <c r="R29" s="44"/>
      <c r="S29" s="44"/>
      <c r="T29" s="44"/>
      <c r="U29" s="44"/>
      <c r="V29" s="44"/>
      <c r="W29" s="377">
        <f>ROUND(AZ54, 2)</f>
        <v>0</v>
      </c>
      <c r="X29" s="378"/>
      <c r="Y29" s="378"/>
      <c r="Z29" s="378"/>
      <c r="AA29" s="378"/>
      <c r="AB29" s="378"/>
      <c r="AC29" s="378"/>
      <c r="AD29" s="378"/>
      <c r="AE29" s="378"/>
      <c r="AF29" s="44"/>
      <c r="AG29" s="44"/>
      <c r="AH29" s="44"/>
      <c r="AI29" s="44"/>
      <c r="AJ29" s="44"/>
      <c r="AK29" s="377">
        <f>ROUND(AV54, 2)</f>
        <v>0</v>
      </c>
      <c r="AL29" s="378"/>
      <c r="AM29" s="378"/>
      <c r="AN29" s="378"/>
      <c r="AO29" s="378"/>
      <c r="AP29" s="44"/>
      <c r="AQ29" s="44"/>
      <c r="AR29" s="45"/>
      <c r="BE29" s="367"/>
    </row>
    <row r="30" spans="1:71" s="3" customFormat="1" ht="14.4" customHeight="1">
      <c r="B30" s="43"/>
      <c r="C30" s="44"/>
      <c r="D30" s="44"/>
      <c r="E30" s="44"/>
      <c r="F30" s="32" t="s">
        <v>42</v>
      </c>
      <c r="G30" s="44"/>
      <c r="H30" s="44"/>
      <c r="I30" s="44"/>
      <c r="J30" s="44"/>
      <c r="K30" s="44"/>
      <c r="L30" s="379">
        <v>0.12</v>
      </c>
      <c r="M30" s="378"/>
      <c r="N30" s="378"/>
      <c r="O30" s="378"/>
      <c r="P30" s="378"/>
      <c r="Q30" s="44"/>
      <c r="R30" s="44"/>
      <c r="S30" s="44"/>
      <c r="T30" s="44"/>
      <c r="U30" s="44"/>
      <c r="V30" s="44"/>
      <c r="W30" s="377">
        <f>ROUND(BA54, 2)</f>
        <v>0</v>
      </c>
      <c r="X30" s="378"/>
      <c r="Y30" s="378"/>
      <c r="Z30" s="378"/>
      <c r="AA30" s="378"/>
      <c r="AB30" s="378"/>
      <c r="AC30" s="378"/>
      <c r="AD30" s="378"/>
      <c r="AE30" s="378"/>
      <c r="AF30" s="44"/>
      <c r="AG30" s="44"/>
      <c r="AH30" s="44"/>
      <c r="AI30" s="44"/>
      <c r="AJ30" s="44"/>
      <c r="AK30" s="377">
        <f>ROUND(AW54, 2)</f>
        <v>0</v>
      </c>
      <c r="AL30" s="378"/>
      <c r="AM30" s="378"/>
      <c r="AN30" s="378"/>
      <c r="AO30" s="378"/>
      <c r="AP30" s="44"/>
      <c r="AQ30" s="44"/>
      <c r="AR30" s="45"/>
      <c r="BE30" s="367"/>
    </row>
    <row r="31" spans="1:71" s="3" customFormat="1" ht="14.4" hidden="1" customHeight="1">
      <c r="B31" s="43"/>
      <c r="C31" s="44"/>
      <c r="D31" s="44"/>
      <c r="E31" s="44"/>
      <c r="F31" s="32" t="s">
        <v>43</v>
      </c>
      <c r="G31" s="44"/>
      <c r="H31" s="44"/>
      <c r="I31" s="44"/>
      <c r="J31" s="44"/>
      <c r="K31" s="44"/>
      <c r="L31" s="379">
        <v>0.21</v>
      </c>
      <c r="M31" s="378"/>
      <c r="N31" s="378"/>
      <c r="O31" s="378"/>
      <c r="P31" s="378"/>
      <c r="Q31" s="44"/>
      <c r="R31" s="44"/>
      <c r="S31" s="44"/>
      <c r="T31" s="44"/>
      <c r="U31" s="44"/>
      <c r="V31" s="44"/>
      <c r="W31" s="377">
        <f>ROUND(BB54, 2)</f>
        <v>0</v>
      </c>
      <c r="X31" s="378"/>
      <c r="Y31" s="378"/>
      <c r="Z31" s="378"/>
      <c r="AA31" s="378"/>
      <c r="AB31" s="378"/>
      <c r="AC31" s="378"/>
      <c r="AD31" s="378"/>
      <c r="AE31" s="378"/>
      <c r="AF31" s="44"/>
      <c r="AG31" s="44"/>
      <c r="AH31" s="44"/>
      <c r="AI31" s="44"/>
      <c r="AJ31" s="44"/>
      <c r="AK31" s="377">
        <v>0</v>
      </c>
      <c r="AL31" s="378"/>
      <c r="AM31" s="378"/>
      <c r="AN31" s="378"/>
      <c r="AO31" s="378"/>
      <c r="AP31" s="44"/>
      <c r="AQ31" s="44"/>
      <c r="AR31" s="45"/>
      <c r="BE31" s="367"/>
    </row>
    <row r="32" spans="1:71" s="3" customFormat="1" ht="14.4" hidden="1" customHeight="1">
      <c r="B32" s="43"/>
      <c r="C32" s="44"/>
      <c r="D32" s="44"/>
      <c r="E32" s="44"/>
      <c r="F32" s="32" t="s">
        <v>44</v>
      </c>
      <c r="G32" s="44"/>
      <c r="H32" s="44"/>
      <c r="I32" s="44"/>
      <c r="J32" s="44"/>
      <c r="K32" s="44"/>
      <c r="L32" s="379">
        <v>0.12</v>
      </c>
      <c r="M32" s="378"/>
      <c r="N32" s="378"/>
      <c r="O32" s="378"/>
      <c r="P32" s="378"/>
      <c r="Q32" s="44"/>
      <c r="R32" s="44"/>
      <c r="S32" s="44"/>
      <c r="T32" s="44"/>
      <c r="U32" s="44"/>
      <c r="V32" s="44"/>
      <c r="W32" s="377">
        <f>ROUND(BC54, 2)</f>
        <v>0</v>
      </c>
      <c r="X32" s="378"/>
      <c r="Y32" s="378"/>
      <c r="Z32" s="378"/>
      <c r="AA32" s="378"/>
      <c r="AB32" s="378"/>
      <c r="AC32" s="378"/>
      <c r="AD32" s="378"/>
      <c r="AE32" s="378"/>
      <c r="AF32" s="44"/>
      <c r="AG32" s="44"/>
      <c r="AH32" s="44"/>
      <c r="AI32" s="44"/>
      <c r="AJ32" s="44"/>
      <c r="AK32" s="377">
        <v>0</v>
      </c>
      <c r="AL32" s="378"/>
      <c r="AM32" s="378"/>
      <c r="AN32" s="378"/>
      <c r="AO32" s="378"/>
      <c r="AP32" s="44"/>
      <c r="AQ32" s="44"/>
      <c r="AR32" s="45"/>
      <c r="BE32" s="367"/>
    </row>
    <row r="33" spans="1:57" s="3" customFormat="1" ht="14.4" hidden="1" customHeight="1">
      <c r="B33" s="43"/>
      <c r="C33" s="44"/>
      <c r="D33" s="44"/>
      <c r="E33" s="44"/>
      <c r="F33" s="32" t="s">
        <v>45</v>
      </c>
      <c r="G33" s="44"/>
      <c r="H33" s="44"/>
      <c r="I33" s="44"/>
      <c r="J33" s="44"/>
      <c r="K33" s="44"/>
      <c r="L33" s="379">
        <v>0</v>
      </c>
      <c r="M33" s="378"/>
      <c r="N33" s="378"/>
      <c r="O33" s="378"/>
      <c r="P33" s="378"/>
      <c r="Q33" s="44"/>
      <c r="R33" s="44"/>
      <c r="S33" s="44"/>
      <c r="T33" s="44"/>
      <c r="U33" s="44"/>
      <c r="V33" s="44"/>
      <c r="W33" s="377">
        <f>ROUND(BD54, 2)</f>
        <v>0</v>
      </c>
      <c r="X33" s="378"/>
      <c r="Y33" s="378"/>
      <c r="Z33" s="378"/>
      <c r="AA33" s="378"/>
      <c r="AB33" s="378"/>
      <c r="AC33" s="378"/>
      <c r="AD33" s="378"/>
      <c r="AE33" s="378"/>
      <c r="AF33" s="44"/>
      <c r="AG33" s="44"/>
      <c r="AH33" s="44"/>
      <c r="AI33" s="44"/>
      <c r="AJ33" s="44"/>
      <c r="AK33" s="377">
        <v>0</v>
      </c>
      <c r="AL33" s="378"/>
      <c r="AM33" s="378"/>
      <c r="AN33" s="378"/>
      <c r="AO33" s="378"/>
      <c r="AP33" s="44"/>
      <c r="AQ33" s="44"/>
      <c r="AR33" s="45"/>
    </row>
    <row r="34" spans="1:57" s="2" customFormat="1" ht="6.9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2"/>
      <c r="BE34" s="37"/>
    </row>
    <row r="35" spans="1:57" s="2" customFormat="1" ht="25.95" customHeight="1">
      <c r="A35" s="37"/>
      <c r="B35" s="38"/>
      <c r="C35" s="46"/>
      <c r="D35" s="47" t="s">
        <v>46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47</v>
      </c>
      <c r="U35" s="48"/>
      <c r="V35" s="48"/>
      <c r="W35" s="48"/>
      <c r="X35" s="383" t="s">
        <v>48</v>
      </c>
      <c r="Y35" s="381"/>
      <c r="Z35" s="381"/>
      <c r="AA35" s="381"/>
      <c r="AB35" s="381"/>
      <c r="AC35" s="48"/>
      <c r="AD35" s="48"/>
      <c r="AE35" s="48"/>
      <c r="AF35" s="48"/>
      <c r="AG35" s="48"/>
      <c r="AH35" s="48"/>
      <c r="AI35" s="48"/>
      <c r="AJ35" s="48"/>
      <c r="AK35" s="380">
        <f>SUM(AK26:AK33)</f>
        <v>0</v>
      </c>
      <c r="AL35" s="381"/>
      <c r="AM35" s="381"/>
      <c r="AN35" s="381"/>
      <c r="AO35" s="382"/>
      <c r="AP35" s="46"/>
      <c r="AQ35" s="46"/>
      <c r="AR35" s="42"/>
      <c r="BE35" s="37"/>
    </row>
    <row r="36" spans="1:57" s="2" customFormat="1" ht="6.9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2"/>
      <c r="BE36" s="37"/>
    </row>
    <row r="37" spans="1:57" s="2" customFormat="1" ht="6.9" customHeight="1">
      <c r="A37" s="37"/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42"/>
      <c r="BE37" s="37"/>
    </row>
    <row r="41" spans="1:57" s="2" customFormat="1" ht="6.9" customHeight="1">
      <c r="A41" s="37"/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42"/>
      <c r="BE41" s="37"/>
    </row>
    <row r="42" spans="1:57" s="2" customFormat="1" ht="24.9" customHeight="1">
      <c r="A42" s="37"/>
      <c r="B42" s="38"/>
      <c r="C42" s="26" t="s">
        <v>49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2"/>
      <c r="BE42" s="37"/>
    </row>
    <row r="43" spans="1:57" s="2" customFormat="1" ht="6.9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2"/>
      <c r="BE43" s="37"/>
    </row>
    <row r="44" spans="1:57" s="4" customFormat="1" ht="12" customHeight="1">
      <c r="B44" s="54"/>
      <c r="C44" s="32" t="s">
        <v>13</v>
      </c>
      <c r="D44" s="55"/>
      <c r="E44" s="55"/>
      <c r="F44" s="55"/>
      <c r="G44" s="55"/>
      <c r="H44" s="55"/>
      <c r="I44" s="55"/>
      <c r="J44" s="55"/>
      <c r="K44" s="55"/>
      <c r="L44" s="55" t="str">
        <f>K5</f>
        <v>VZ</v>
      </c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6"/>
    </row>
    <row r="45" spans="1:57" s="5" customFormat="1" ht="36.9" customHeight="1">
      <c r="B45" s="57"/>
      <c r="C45" s="58" t="s">
        <v>15</v>
      </c>
      <c r="D45" s="59"/>
      <c r="E45" s="59"/>
      <c r="F45" s="59"/>
      <c r="G45" s="59"/>
      <c r="H45" s="59"/>
      <c r="I45" s="59"/>
      <c r="J45" s="59"/>
      <c r="K45" s="59"/>
      <c r="L45" s="345" t="str">
        <f>K6</f>
        <v>Sanace svahu _CST</v>
      </c>
      <c r="M45" s="346"/>
      <c r="N45" s="346"/>
      <c r="O45" s="346"/>
      <c r="P45" s="346"/>
      <c r="Q45" s="346"/>
      <c r="R45" s="346"/>
      <c r="S45" s="346"/>
      <c r="T45" s="346"/>
      <c r="U45" s="346"/>
      <c r="V45" s="346"/>
      <c r="W45" s="346"/>
      <c r="X45" s="346"/>
      <c r="Y45" s="346"/>
      <c r="Z45" s="346"/>
      <c r="AA45" s="346"/>
      <c r="AB45" s="346"/>
      <c r="AC45" s="346"/>
      <c r="AD45" s="346"/>
      <c r="AE45" s="346"/>
      <c r="AF45" s="346"/>
      <c r="AG45" s="346"/>
      <c r="AH45" s="346"/>
      <c r="AI45" s="346"/>
      <c r="AJ45" s="346"/>
      <c r="AK45" s="346"/>
      <c r="AL45" s="346"/>
      <c r="AM45" s="346"/>
      <c r="AN45" s="346"/>
      <c r="AO45" s="346"/>
      <c r="AP45" s="59"/>
      <c r="AQ45" s="59"/>
      <c r="AR45" s="60"/>
    </row>
    <row r="46" spans="1:57" s="2" customFormat="1" ht="6.9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2"/>
      <c r="BE46" s="37"/>
    </row>
    <row r="47" spans="1:57" s="2" customFormat="1" ht="12" customHeight="1">
      <c r="A47" s="37"/>
      <c r="B47" s="38"/>
      <c r="C47" s="32" t="s">
        <v>20</v>
      </c>
      <c r="D47" s="39"/>
      <c r="E47" s="39"/>
      <c r="F47" s="39"/>
      <c r="G47" s="39"/>
      <c r="H47" s="39"/>
      <c r="I47" s="39"/>
      <c r="J47" s="39"/>
      <c r="K47" s="39"/>
      <c r="L47" s="61" t="str">
        <f>IF(K8="","",K8)</f>
        <v>Všeborovice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2" t="s">
        <v>22</v>
      </c>
      <c r="AJ47" s="39"/>
      <c r="AK47" s="39"/>
      <c r="AL47" s="39"/>
      <c r="AM47" s="347" t="str">
        <f>IF(AN8= "","",AN8)</f>
        <v>15. 12. 2025</v>
      </c>
      <c r="AN47" s="347"/>
      <c r="AO47" s="39"/>
      <c r="AP47" s="39"/>
      <c r="AQ47" s="39"/>
      <c r="AR47" s="42"/>
      <c r="BE47" s="37"/>
    </row>
    <row r="48" spans="1:57" s="2" customFormat="1" ht="6.9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2"/>
      <c r="BE48" s="37"/>
    </row>
    <row r="49" spans="1:91" s="2" customFormat="1" ht="15.6" customHeight="1">
      <c r="A49" s="37"/>
      <c r="B49" s="38"/>
      <c r="C49" s="32" t="s">
        <v>24</v>
      </c>
      <c r="D49" s="39"/>
      <c r="E49" s="39"/>
      <c r="F49" s="39"/>
      <c r="G49" s="39"/>
      <c r="H49" s="39"/>
      <c r="I49" s="39"/>
      <c r="J49" s="39"/>
      <c r="K49" s="39"/>
      <c r="L49" s="55" t="str">
        <f>IF(E11= "","",E11)</f>
        <v>Karlovarský kraj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2" t="s">
        <v>30</v>
      </c>
      <c r="AJ49" s="39"/>
      <c r="AK49" s="39"/>
      <c r="AL49" s="39"/>
      <c r="AM49" s="348" t="str">
        <f>IF(E17="","",E17)</f>
        <v xml:space="preserve"> </v>
      </c>
      <c r="AN49" s="349"/>
      <c r="AO49" s="349"/>
      <c r="AP49" s="349"/>
      <c r="AQ49" s="39"/>
      <c r="AR49" s="42"/>
      <c r="AS49" s="350" t="s">
        <v>50</v>
      </c>
      <c r="AT49" s="351"/>
      <c r="AU49" s="63"/>
      <c r="AV49" s="63"/>
      <c r="AW49" s="63"/>
      <c r="AX49" s="63"/>
      <c r="AY49" s="63"/>
      <c r="AZ49" s="63"/>
      <c r="BA49" s="63"/>
      <c r="BB49" s="63"/>
      <c r="BC49" s="63"/>
      <c r="BD49" s="64"/>
      <c r="BE49" s="37"/>
    </row>
    <row r="50" spans="1:91" s="2" customFormat="1" ht="15.6" customHeight="1">
      <c r="A50" s="37"/>
      <c r="B50" s="38"/>
      <c r="C50" s="32" t="s">
        <v>28</v>
      </c>
      <c r="D50" s="39"/>
      <c r="E50" s="39"/>
      <c r="F50" s="39"/>
      <c r="G50" s="39"/>
      <c r="H50" s="39"/>
      <c r="I50" s="39"/>
      <c r="J50" s="39"/>
      <c r="K50" s="39"/>
      <c r="L50" s="55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2" t="s">
        <v>33</v>
      </c>
      <c r="AJ50" s="39"/>
      <c r="AK50" s="39"/>
      <c r="AL50" s="39"/>
      <c r="AM50" s="348" t="str">
        <f>IF(E20="","",E20)</f>
        <v xml:space="preserve"> </v>
      </c>
      <c r="AN50" s="349"/>
      <c r="AO50" s="349"/>
      <c r="AP50" s="349"/>
      <c r="AQ50" s="39"/>
      <c r="AR50" s="42"/>
      <c r="AS50" s="352"/>
      <c r="AT50" s="353"/>
      <c r="AU50" s="65"/>
      <c r="AV50" s="65"/>
      <c r="AW50" s="65"/>
      <c r="AX50" s="65"/>
      <c r="AY50" s="65"/>
      <c r="AZ50" s="65"/>
      <c r="BA50" s="65"/>
      <c r="BB50" s="65"/>
      <c r="BC50" s="65"/>
      <c r="BD50" s="66"/>
      <c r="BE50" s="37"/>
    </row>
    <row r="51" spans="1:91" s="2" customFormat="1" ht="10.8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2"/>
      <c r="AS51" s="354"/>
      <c r="AT51" s="355"/>
      <c r="AU51" s="67"/>
      <c r="AV51" s="67"/>
      <c r="AW51" s="67"/>
      <c r="AX51" s="67"/>
      <c r="AY51" s="67"/>
      <c r="AZ51" s="67"/>
      <c r="BA51" s="67"/>
      <c r="BB51" s="67"/>
      <c r="BC51" s="67"/>
      <c r="BD51" s="68"/>
      <c r="BE51" s="37"/>
    </row>
    <row r="52" spans="1:91" s="2" customFormat="1" ht="29.25" customHeight="1">
      <c r="A52" s="37"/>
      <c r="B52" s="38"/>
      <c r="C52" s="356" t="s">
        <v>51</v>
      </c>
      <c r="D52" s="357"/>
      <c r="E52" s="357"/>
      <c r="F52" s="357"/>
      <c r="G52" s="357"/>
      <c r="H52" s="69"/>
      <c r="I52" s="359" t="s">
        <v>52</v>
      </c>
      <c r="J52" s="357"/>
      <c r="K52" s="357"/>
      <c r="L52" s="357"/>
      <c r="M52" s="357"/>
      <c r="N52" s="357"/>
      <c r="O52" s="357"/>
      <c r="P52" s="357"/>
      <c r="Q52" s="357"/>
      <c r="R52" s="357"/>
      <c r="S52" s="357"/>
      <c r="T52" s="357"/>
      <c r="U52" s="357"/>
      <c r="V52" s="357"/>
      <c r="W52" s="357"/>
      <c r="X52" s="357"/>
      <c r="Y52" s="357"/>
      <c r="Z52" s="357"/>
      <c r="AA52" s="357"/>
      <c r="AB52" s="357"/>
      <c r="AC52" s="357"/>
      <c r="AD52" s="357"/>
      <c r="AE52" s="357"/>
      <c r="AF52" s="357"/>
      <c r="AG52" s="358" t="s">
        <v>53</v>
      </c>
      <c r="AH52" s="357"/>
      <c r="AI52" s="357"/>
      <c r="AJ52" s="357"/>
      <c r="AK52" s="357"/>
      <c r="AL52" s="357"/>
      <c r="AM52" s="357"/>
      <c r="AN52" s="359" t="s">
        <v>54</v>
      </c>
      <c r="AO52" s="357"/>
      <c r="AP52" s="357"/>
      <c r="AQ52" s="70" t="s">
        <v>55</v>
      </c>
      <c r="AR52" s="42"/>
      <c r="AS52" s="71" t="s">
        <v>56</v>
      </c>
      <c r="AT52" s="72" t="s">
        <v>57</v>
      </c>
      <c r="AU52" s="72" t="s">
        <v>58</v>
      </c>
      <c r="AV52" s="72" t="s">
        <v>59</v>
      </c>
      <c r="AW52" s="72" t="s">
        <v>60</v>
      </c>
      <c r="AX52" s="72" t="s">
        <v>61</v>
      </c>
      <c r="AY52" s="72" t="s">
        <v>62</v>
      </c>
      <c r="AZ52" s="72" t="s">
        <v>63</v>
      </c>
      <c r="BA52" s="72" t="s">
        <v>64</v>
      </c>
      <c r="BB52" s="72" t="s">
        <v>65</v>
      </c>
      <c r="BC52" s="72" t="s">
        <v>66</v>
      </c>
      <c r="BD52" s="73" t="s">
        <v>67</v>
      </c>
      <c r="BE52" s="37"/>
    </row>
    <row r="53" spans="1:91" s="2" customFormat="1" ht="10.8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2"/>
      <c r="AS53" s="74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6"/>
      <c r="BE53" s="37"/>
    </row>
    <row r="54" spans="1:91" s="6" customFormat="1" ht="32.4" customHeight="1">
      <c r="B54" s="77"/>
      <c r="C54" s="78" t="s">
        <v>68</v>
      </c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363">
        <f>ROUND(SUM(AG55:AG60),2)</f>
        <v>0</v>
      </c>
      <c r="AH54" s="363"/>
      <c r="AI54" s="363"/>
      <c r="AJ54" s="363"/>
      <c r="AK54" s="363"/>
      <c r="AL54" s="363"/>
      <c r="AM54" s="363"/>
      <c r="AN54" s="364">
        <f t="shared" ref="AN54:AN60" si="0">SUM(AG54,AT54)</f>
        <v>0</v>
      </c>
      <c r="AO54" s="364"/>
      <c r="AP54" s="364"/>
      <c r="AQ54" s="81" t="s">
        <v>18</v>
      </c>
      <c r="AR54" s="82"/>
      <c r="AS54" s="83">
        <f>ROUND(SUM(AS55:AS60),2)</f>
        <v>0</v>
      </c>
      <c r="AT54" s="84">
        <f t="shared" ref="AT54:AT60" si="1">ROUND(SUM(AV54:AW54),2)</f>
        <v>0</v>
      </c>
      <c r="AU54" s="85">
        <f>ROUND(SUM(AU55:AU60),5)</f>
        <v>0</v>
      </c>
      <c r="AV54" s="84">
        <f>ROUND(AZ54*L29,2)</f>
        <v>0</v>
      </c>
      <c r="AW54" s="84">
        <f>ROUND(BA54*L30,2)</f>
        <v>0</v>
      </c>
      <c r="AX54" s="84">
        <f>ROUND(BB54*L29,2)</f>
        <v>0</v>
      </c>
      <c r="AY54" s="84">
        <f>ROUND(BC54*L30,2)</f>
        <v>0</v>
      </c>
      <c r="AZ54" s="84">
        <f>ROUND(SUM(AZ55:AZ60),2)</f>
        <v>0</v>
      </c>
      <c r="BA54" s="84">
        <f>ROUND(SUM(BA55:BA60),2)</f>
        <v>0</v>
      </c>
      <c r="BB54" s="84">
        <f>ROUND(SUM(BB55:BB60),2)</f>
        <v>0</v>
      </c>
      <c r="BC54" s="84">
        <f>ROUND(SUM(BC55:BC60),2)</f>
        <v>0</v>
      </c>
      <c r="BD54" s="86">
        <f>ROUND(SUM(BD55:BD60),2)</f>
        <v>0</v>
      </c>
      <c r="BS54" s="87" t="s">
        <v>69</v>
      </c>
      <c r="BT54" s="87" t="s">
        <v>70</v>
      </c>
      <c r="BU54" s="88" t="s">
        <v>71</v>
      </c>
      <c r="BV54" s="87" t="s">
        <v>72</v>
      </c>
      <c r="BW54" s="87" t="s">
        <v>5</v>
      </c>
      <c r="BX54" s="87" t="s">
        <v>73</v>
      </c>
      <c r="CL54" s="87" t="s">
        <v>18</v>
      </c>
    </row>
    <row r="55" spans="1:91" s="7" customFormat="1" ht="14.4" customHeight="1">
      <c r="A55" s="89" t="s">
        <v>74</v>
      </c>
      <c r="B55" s="90"/>
      <c r="C55" s="91"/>
      <c r="D55" s="360" t="s">
        <v>75</v>
      </c>
      <c r="E55" s="360"/>
      <c r="F55" s="360"/>
      <c r="G55" s="360"/>
      <c r="H55" s="360"/>
      <c r="I55" s="92"/>
      <c r="J55" s="360" t="s">
        <v>76</v>
      </c>
      <c r="K55" s="360"/>
      <c r="L55" s="360"/>
      <c r="M55" s="360"/>
      <c r="N55" s="360"/>
      <c r="O55" s="360"/>
      <c r="P55" s="360"/>
      <c r="Q55" s="360"/>
      <c r="R55" s="360"/>
      <c r="S55" s="360"/>
      <c r="T55" s="360"/>
      <c r="U55" s="360"/>
      <c r="V55" s="360"/>
      <c r="W55" s="360"/>
      <c r="X55" s="360"/>
      <c r="Y55" s="360"/>
      <c r="Z55" s="360"/>
      <c r="AA55" s="360"/>
      <c r="AB55" s="360"/>
      <c r="AC55" s="360"/>
      <c r="AD55" s="360"/>
      <c r="AE55" s="360"/>
      <c r="AF55" s="360"/>
      <c r="AG55" s="361">
        <f>'01 - SO 01'!J30</f>
        <v>0</v>
      </c>
      <c r="AH55" s="362"/>
      <c r="AI55" s="362"/>
      <c r="AJ55" s="362"/>
      <c r="AK55" s="362"/>
      <c r="AL55" s="362"/>
      <c r="AM55" s="362"/>
      <c r="AN55" s="361">
        <f t="shared" si="0"/>
        <v>0</v>
      </c>
      <c r="AO55" s="362"/>
      <c r="AP55" s="362"/>
      <c r="AQ55" s="93" t="s">
        <v>77</v>
      </c>
      <c r="AR55" s="94"/>
      <c r="AS55" s="95">
        <v>0</v>
      </c>
      <c r="AT55" s="96">
        <f t="shared" si="1"/>
        <v>0</v>
      </c>
      <c r="AU55" s="97">
        <f>'01 - SO 01'!P87</f>
        <v>0</v>
      </c>
      <c r="AV55" s="96">
        <f>'01 - SO 01'!J33</f>
        <v>0</v>
      </c>
      <c r="AW55" s="96">
        <f>'01 - SO 01'!J34</f>
        <v>0</v>
      </c>
      <c r="AX55" s="96">
        <f>'01 - SO 01'!J35</f>
        <v>0</v>
      </c>
      <c r="AY55" s="96">
        <f>'01 - SO 01'!J36</f>
        <v>0</v>
      </c>
      <c r="AZ55" s="96">
        <f>'01 - SO 01'!F33</f>
        <v>0</v>
      </c>
      <c r="BA55" s="96">
        <f>'01 - SO 01'!F34</f>
        <v>0</v>
      </c>
      <c r="BB55" s="96">
        <f>'01 - SO 01'!F35</f>
        <v>0</v>
      </c>
      <c r="BC55" s="96">
        <f>'01 - SO 01'!F36</f>
        <v>0</v>
      </c>
      <c r="BD55" s="98">
        <f>'01 - SO 01'!F37</f>
        <v>0</v>
      </c>
      <c r="BT55" s="99" t="s">
        <v>78</v>
      </c>
      <c r="BV55" s="99" t="s">
        <v>72</v>
      </c>
      <c r="BW55" s="99" t="s">
        <v>79</v>
      </c>
      <c r="BX55" s="99" t="s">
        <v>5</v>
      </c>
      <c r="CL55" s="99" t="s">
        <v>18</v>
      </c>
      <c r="CM55" s="99" t="s">
        <v>80</v>
      </c>
    </row>
    <row r="56" spans="1:91" s="7" customFormat="1" ht="14.4" customHeight="1">
      <c r="A56" s="89" t="s">
        <v>74</v>
      </c>
      <c r="B56" s="90"/>
      <c r="C56" s="91"/>
      <c r="D56" s="360" t="s">
        <v>81</v>
      </c>
      <c r="E56" s="360"/>
      <c r="F56" s="360"/>
      <c r="G56" s="360"/>
      <c r="H56" s="360"/>
      <c r="I56" s="92"/>
      <c r="J56" s="360" t="s">
        <v>82</v>
      </c>
      <c r="K56" s="360"/>
      <c r="L56" s="360"/>
      <c r="M56" s="360"/>
      <c r="N56" s="360"/>
      <c r="O56" s="360"/>
      <c r="P56" s="360"/>
      <c r="Q56" s="360"/>
      <c r="R56" s="360"/>
      <c r="S56" s="360"/>
      <c r="T56" s="360"/>
      <c r="U56" s="360"/>
      <c r="V56" s="360"/>
      <c r="W56" s="360"/>
      <c r="X56" s="360"/>
      <c r="Y56" s="360"/>
      <c r="Z56" s="360"/>
      <c r="AA56" s="360"/>
      <c r="AB56" s="360"/>
      <c r="AC56" s="360"/>
      <c r="AD56" s="360"/>
      <c r="AE56" s="360"/>
      <c r="AF56" s="360"/>
      <c r="AG56" s="361">
        <f>'02 - SO 02'!J30</f>
        <v>0</v>
      </c>
      <c r="AH56" s="362"/>
      <c r="AI56" s="362"/>
      <c r="AJ56" s="362"/>
      <c r="AK56" s="362"/>
      <c r="AL56" s="362"/>
      <c r="AM56" s="362"/>
      <c r="AN56" s="361">
        <f t="shared" si="0"/>
        <v>0</v>
      </c>
      <c r="AO56" s="362"/>
      <c r="AP56" s="362"/>
      <c r="AQ56" s="93" t="s">
        <v>77</v>
      </c>
      <c r="AR56" s="94"/>
      <c r="AS56" s="95">
        <v>0</v>
      </c>
      <c r="AT56" s="96">
        <f t="shared" si="1"/>
        <v>0</v>
      </c>
      <c r="AU56" s="97">
        <f>'02 - SO 02'!P88</f>
        <v>0</v>
      </c>
      <c r="AV56" s="96">
        <f>'02 - SO 02'!J33</f>
        <v>0</v>
      </c>
      <c r="AW56" s="96">
        <f>'02 - SO 02'!J34</f>
        <v>0</v>
      </c>
      <c r="AX56" s="96">
        <f>'02 - SO 02'!J35</f>
        <v>0</v>
      </c>
      <c r="AY56" s="96">
        <f>'02 - SO 02'!J36</f>
        <v>0</v>
      </c>
      <c r="AZ56" s="96">
        <f>'02 - SO 02'!F33</f>
        <v>0</v>
      </c>
      <c r="BA56" s="96">
        <f>'02 - SO 02'!F34</f>
        <v>0</v>
      </c>
      <c r="BB56" s="96">
        <f>'02 - SO 02'!F35</f>
        <v>0</v>
      </c>
      <c r="BC56" s="96">
        <f>'02 - SO 02'!F36</f>
        <v>0</v>
      </c>
      <c r="BD56" s="98">
        <f>'02 - SO 02'!F37</f>
        <v>0</v>
      </c>
      <c r="BT56" s="99" t="s">
        <v>78</v>
      </c>
      <c r="BV56" s="99" t="s">
        <v>72</v>
      </c>
      <c r="BW56" s="99" t="s">
        <v>83</v>
      </c>
      <c r="BX56" s="99" t="s">
        <v>5</v>
      </c>
      <c r="CL56" s="99" t="s">
        <v>18</v>
      </c>
      <c r="CM56" s="99" t="s">
        <v>80</v>
      </c>
    </row>
    <row r="57" spans="1:91" s="7" customFormat="1" ht="14.4" customHeight="1">
      <c r="A57" s="89" t="s">
        <v>74</v>
      </c>
      <c r="B57" s="90"/>
      <c r="C57" s="91"/>
      <c r="D57" s="360" t="s">
        <v>84</v>
      </c>
      <c r="E57" s="360"/>
      <c r="F57" s="360"/>
      <c r="G57" s="360"/>
      <c r="H57" s="360"/>
      <c r="I57" s="92"/>
      <c r="J57" s="360" t="s">
        <v>85</v>
      </c>
      <c r="K57" s="360"/>
      <c r="L57" s="360"/>
      <c r="M57" s="360"/>
      <c r="N57" s="360"/>
      <c r="O57" s="360"/>
      <c r="P57" s="360"/>
      <c r="Q57" s="360"/>
      <c r="R57" s="360"/>
      <c r="S57" s="360"/>
      <c r="T57" s="360"/>
      <c r="U57" s="360"/>
      <c r="V57" s="360"/>
      <c r="W57" s="360"/>
      <c r="X57" s="360"/>
      <c r="Y57" s="360"/>
      <c r="Z57" s="360"/>
      <c r="AA57" s="360"/>
      <c r="AB57" s="360"/>
      <c r="AC57" s="360"/>
      <c r="AD57" s="360"/>
      <c r="AE57" s="360"/>
      <c r="AF57" s="360"/>
      <c r="AG57" s="361">
        <f>'03 - SO 03'!J30</f>
        <v>0</v>
      </c>
      <c r="AH57" s="362"/>
      <c r="AI57" s="362"/>
      <c r="AJ57" s="362"/>
      <c r="AK57" s="362"/>
      <c r="AL57" s="362"/>
      <c r="AM57" s="362"/>
      <c r="AN57" s="361">
        <f t="shared" si="0"/>
        <v>0</v>
      </c>
      <c r="AO57" s="362"/>
      <c r="AP57" s="362"/>
      <c r="AQ57" s="93" t="s">
        <v>77</v>
      </c>
      <c r="AR57" s="94"/>
      <c r="AS57" s="95">
        <v>0</v>
      </c>
      <c r="AT57" s="96">
        <f t="shared" si="1"/>
        <v>0</v>
      </c>
      <c r="AU57" s="97">
        <f>'03 - SO 03'!P87</f>
        <v>0</v>
      </c>
      <c r="AV57" s="96">
        <f>'03 - SO 03'!J33</f>
        <v>0</v>
      </c>
      <c r="AW57" s="96">
        <f>'03 - SO 03'!J34</f>
        <v>0</v>
      </c>
      <c r="AX57" s="96">
        <f>'03 - SO 03'!J35</f>
        <v>0</v>
      </c>
      <c r="AY57" s="96">
        <f>'03 - SO 03'!J36</f>
        <v>0</v>
      </c>
      <c r="AZ57" s="96">
        <f>'03 - SO 03'!F33</f>
        <v>0</v>
      </c>
      <c r="BA57" s="96">
        <f>'03 - SO 03'!F34</f>
        <v>0</v>
      </c>
      <c r="BB57" s="96">
        <f>'03 - SO 03'!F35</f>
        <v>0</v>
      </c>
      <c r="BC57" s="96">
        <f>'03 - SO 03'!F36</f>
        <v>0</v>
      </c>
      <c r="BD57" s="98">
        <f>'03 - SO 03'!F37</f>
        <v>0</v>
      </c>
      <c r="BT57" s="99" t="s">
        <v>78</v>
      </c>
      <c r="BV57" s="99" t="s">
        <v>72</v>
      </c>
      <c r="BW57" s="99" t="s">
        <v>86</v>
      </c>
      <c r="BX57" s="99" t="s">
        <v>5</v>
      </c>
      <c r="CL57" s="99" t="s">
        <v>18</v>
      </c>
      <c r="CM57" s="99" t="s">
        <v>80</v>
      </c>
    </row>
    <row r="58" spans="1:91" s="7" customFormat="1" ht="14.4" customHeight="1">
      <c r="A58" s="89" t="s">
        <v>74</v>
      </c>
      <c r="B58" s="90"/>
      <c r="C58" s="91"/>
      <c r="D58" s="360" t="s">
        <v>87</v>
      </c>
      <c r="E58" s="360"/>
      <c r="F58" s="360"/>
      <c r="G58" s="360"/>
      <c r="H58" s="360"/>
      <c r="I58" s="92"/>
      <c r="J58" s="360" t="s">
        <v>88</v>
      </c>
      <c r="K58" s="360"/>
      <c r="L58" s="360"/>
      <c r="M58" s="360"/>
      <c r="N58" s="360"/>
      <c r="O58" s="360"/>
      <c r="P58" s="360"/>
      <c r="Q58" s="360"/>
      <c r="R58" s="360"/>
      <c r="S58" s="360"/>
      <c r="T58" s="360"/>
      <c r="U58" s="360"/>
      <c r="V58" s="360"/>
      <c r="W58" s="360"/>
      <c r="X58" s="360"/>
      <c r="Y58" s="360"/>
      <c r="Z58" s="360"/>
      <c r="AA58" s="360"/>
      <c r="AB58" s="360"/>
      <c r="AC58" s="360"/>
      <c r="AD58" s="360"/>
      <c r="AE58" s="360"/>
      <c r="AF58" s="360"/>
      <c r="AG58" s="361">
        <f>'04 - SO 04'!J30</f>
        <v>0</v>
      </c>
      <c r="AH58" s="362"/>
      <c r="AI58" s="362"/>
      <c r="AJ58" s="362"/>
      <c r="AK58" s="362"/>
      <c r="AL58" s="362"/>
      <c r="AM58" s="362"/>
      <c r="AN58" s="361">
        <f t="shared" si="0"/>
        <v>0</v>
      </c>
      <c r="AO58" s="362"/>
      <c r="AP58" s="362"/>
      <c r="AQ58" s="93" t="s">
        <v>77</v>
      </c>
      <c r="AR58" s="94"/>
      <c r="AS58" s="95">
        <v>0</v>
      </c>
      <c r="AT58" s="96">
        <f t="shared" si="1"/>
        <v>0</v>
      </c>
      <c r="AU58" s="97">
        <f>'04 - SO 04'!P87</f>
        <v>0</v>
      </c>
      <c r="AV58" s="96">
        <f>'04 - SO 04'!J33</f>
        <v>0</v>
      </c>
      <c r="AW58" s="96">
        <f>'04 - SO 04'!J34</f>
        <v>0</v>
      </c>
      <c r="AX58" s="96">
        <f>'04 - SO 04'!J35</f>
        <v>0</v>
      </c>
      <c r="AY58" s="96">
        <f>'04 - SO 04'!J36</f>
        <v>0</v>
      </c>
      <c r="AZ58" s="96">
        <f>'04 - SO 04'!F33</f>
        <v>0</v>
      </c>
      <c r="BA58" s="96">
        <f>'04 - SO 04'!F34</f>
        <v>0</v>
      </c>
      <c r="BB58" s="96">
        <f>'04 - SO 04'!F35</f>
        <v>0</v>
      </c>
      <c r="BC58" s="96">
        <f>'04 - SO 04'!F36</f>
        <v>0</v>
      </c>
      <c r="BD58" s="98">
        <f>'04 - SO 04'!F37</f>
        <v>0</v>
      </c>
      <c r="BT58" s="99" t="s">
        <v>78</v>
      </c>
      <c r="BV58" s="99" t="s">
        <v>72</v>
      </c>
      <c r="BW58" s="99" t="s">
        <v>89</v>
      </c>
      <c r="BX58" s="99" t="s">
        <v>5</v>
      </c>
      <c r="CL58" s="99" t="s">
        <v>18</v>
      </c>
      <c r="CM58" s="99" t="s">
        <v>80</v>
      </c>
    </row>
    <row r="59" spans="1:91" s="7" customFormat="1" ht="14.4" customHeight="1">
      <c r="A59" s="89" t="s">
        <v>74</v>
      </c>
      <c r="B59" s="90"/>
      <c r="C59" s="91"/>
      <c r="D59" s="360" t="s">
        <v>90</v>
      </c>
      <c r="E59" s="360"/>
      <c r="F59" s="360"/>
      <c r="G59" s="360"/>
      <c r="H59" s="360"/>
      <c r="I59" s="92"/>
      <c r="J59" s="360" t="s">
        <v>91</v>
      </c>
      <c r="K59" s="360"/>
      <c r="L59" s="360"/>
      <c r="M59" s="360"/>
      <c r="N59" s="360"/>
      <c r="O59" s="360"/>
      <c r="P59" s="360"/>
      <c r="Q59" s="360"/>
      <c r="R59" s="360"/>
      <c r="S59" s="360"/>
      <c r="T59" s="360"/>
      <c r="U59" s="360"/>
      <c r="V59" s="360"/>
      <c r="W59" s="360"/>
      <c r="X59" s="360"/>
      <c r="Y59" s="360"/>
      <c r="Z59" s="360"/>
      <c r="AA59" s="360"/>
      <c r="AB59" s="360"/>
      <c r="AC59" s="360"/>
      <c r="AD59" s="360"/>
      <c r="AE59" s="360"/>
      <c r="AF59" s="360"/>
      <c r="AG59" s="361">
        <f>'05 - SO 05'!J30</f>
        <v>0</v>
      </c>
      <c r="AH59" s="362"/>
      <c r="AI59" s="362"/>
      <c r="AJ59" s="362"/>
      <c r="AK59" s="362"/>
      <c r="AL59" s="362"/>
      <c r="AM59" s="362"/>
      <c r="AN59" s="361">
        <f t="shared" si="0"/>
        <v>0</v>
      </c>
      <c r="AO59" s="362"/>
      <c r="AP59" s="362"/>
      <c r="AQ59" s="93" t="s">
        <v>77</v>
      </c>
      <c r="AR59" s="94"/>
      <c r="AS59" s="95">
        <v>0</v>
      </c>
      <c r="AT59" s="96">
        <f t="shared" si="1"/>
        <v>0</v>
      </c>
      <c r="AU59" s="97">
        <f>'05 - SO 05'!P87</f>
        <v>0</v>
      </c>
      <c r="AV59" s="96">
        <f>'05 - SO 05'!J33</f>
        <v>0</v>
      </c>
      <c r="AW59" s="96">
        <f>'05 - SO 05'!J34</f>
        <v>0</v>
      </c>
      <c r="AX59" s="96">
        <f>'05 - SO 05'!J35</f>
        <v>0</v>
      </c>
      <c r="AY59" s="96">
        <f>'05 - SO 05'!J36</f>
        <v>0</v>
      </c>
      <c r="AZ59" s="96">
        <f>'05 - SO 05'!F33</f>
        <v>0</v>
      </c>
      <c r="BA59" s="96">
        <f>'05 - SO 05'!F34</f>
        <v>0</v>
      </c>
      <c r="BB59" s="96">
        <f>'05 - SO 05'!F35</f>
        <v>0</v>
      </c>
      <c r="BC59" s="96">
        <f>'05 - SO 05'!F36</f>
        <v>0</v>
      </c>
      <c r="BD59" s="98">
        <f>'05 - SO 05'!F37</f>
        <v>0</v>
      </c>
      <c r="BT59" s="99" t="s">
        <v>78</v>
      </c>
      <c r="BV59" s="99" t="s">
        <v>72</v>
      </c>
      <c r="BW59" s="99" t="s">
        <v>92</v>
      </c>
      <c r="BX59" s="99" t="s">
        <v>5</v>
      </c>
      <c r="CL59" s="99" t="s">
        <v>18</v>
      </c>
      <c r="CM59" s="99" t="s">
        <v>80</v>
      </c>
    </row>
    <row r="60" spans="1:91" s="7" customFormat="1" ht="14.4" customHeight="1">
      <c r="A60" s="89" t="s">
        <v>74</v>
      </c>
      <c r="B60" s="90"/>
      <c r="C60" s="91"/>
      <c r="D60" s="360" t="s">
        <v>93</v>
      </c>
      <c r="E60" s="360"/>
      <c r="F60" s="360"/>
      <c r="G60" s="360"/>
      <c r="H60" s="360"/>
      <c r="I60" s="92"/>
      <c r="J60" s="360" t="s">
        <v>94</v>
      </c>
      <c r="K60" s="360"/>
      <c r="L60" s="360"/>
      <c r="M60" s="360"/>
      <c r="N60" s="360"/>
      <c r="O60" s="360"/>
      <c r="P60" s="360"/>
      <c r="Q60" s="360"/>
      <c r="R60" s="360"/>
      <c r="S60" s="360"/>
      <c r="T60" s="360"/>
      <c r="U60" s="360"/>
      <c r="V60" s="360"/>
      <c r="W60" s="360"/>
      <c r="X60" s="360"/>
      <c r="Y60" s="360"/>
      <c r="Z60" s="360"/>
      <c r="AA60" s="360"/>
      <c r="AB60" s="360"/>
      <c r="AC60" s="360"/>
      <c r="AD60" s="360"/>
      <c r="AE60" s="360"/>
      <c r="AF60" s="360"/>
      <c r="AG60" s="361">
        <f>'VON - Vedlejší a ostatní ...'!J30</f>
        <v>0</v>
      </c>
      <c r="AH60" s="362"/>
      <c r="AI60" s="362"/>
      <c r="AJ60" s="362"/>
      <c r="AK60" s="362"/>
      <c r="AL60" s="362"/>
      <c r="AM60" s="362"/>
      <c r="AN60" s="361">
        <f t="shared" si="0"/>
        <v>0</v>
      </c>
      <c r="AO60" s="362"/>
      <c r="AP60" s="362"/>
      <c r="AQ60" s="93" t="s">
        <v>77</v>
      </c>
      <c r="AR60" s="94"/>
      <c r="AS60" s="100">
        <v>0</v>
      </c>
      <c r="AT60" s="101">
        <f t="shared" si="1"/>
        <v>0</v>
      </c>
      <c r="AU60" s="102">
        <f>'VON - Vedlejší a ostatní ...'!P82</f>
        <v>0</v>
      </c>
      <c r="AV60" s="101">
        <f>'VON - Vedlejší a ostatní ...'!J33</f>
        <v>0</v>
      </c>
      <c r="AW60" s="101">
        <f>'VON - Vedlejší a ostatní ...'!J34</f>
        <v>0</v>
      </c>
      <c r="AX60" s="101">
        <f>'VON - Vedlejší a ostatní ...'!J35</f>
        <v>0</v>
      </c>
      <c r="AY60" s="101">
        <f>'VON - Vedlejší a ostatní ...'!J36</f>
        <v>0</v>
      </c>
      <c r="AZ60" s="101">
        <f>'VON - Vedlejší a ostatní ...'!F33</f>
        <v>0</v>
      </c>
      <c r="BA60" s="101">
        <f>'VON - Vedlejší a ostatní ...'!F34</f>
        <v>0</v>
      </c>
      <c r="BB60" s="101">
        <f>'VON - Vedlejší a ostatní ...'!F35</f>
        <v>0</v>
      </c>
      <c r="BC60" s="101">
        <f>'VON - Vedlejší a ostatní ...'!F36</f>
        <v>0</v>
      </c>
      <c r="BD60" s="103">
        <f>'VON - Vedlejší a ostatní ...'!F37</f>
        <v>0</v>
      </c>
      <c r="BT60" s="99" t="s">
        <v>78</v>
      </c>
      <c r="BV60" s="99" t="s">
        <v>72</v>
      </c>
      <c r="BW60" s="99" t="s">
        <v>95</v>
      </c>
      <c r="BX60" s="99" t="s">
        <v>5</v>
      </c>
      <c r="CL60" s="99" t="s">
        <v>18</v>
      </c>
      <c r="CM60" s="99" t="s">
        <v>80</v>
      </c>
    </row>
    <row r="61" spans="1:91" s="2" customFormat="1" ht="30" customHeight="1">
      <c r="A61" s="37"/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42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91" s="2" customFormat="1" ht="6.9" customHeight="1">
      <c r="A62" s="37"/>
      <c r="B62" s="50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42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</sheetData>
  <sheetProtection algorithmName="SHA-512" hashValue="vR+5BMBaP24cNaEw5fkm/Pi8ScEMZige4zMW1YV/nKvkOmQsO8vShrt1oMUYjp/FiqJRgEQFlw3hoo10ayqmHg==" saltValue="PeBExOhX9lLiV85/Zl/NNgOTkTwuZq+8AptdfLP6Bfvm/4G51dMyaNLJx1GsdCjNWuU2NRPIem5WmXxi7Qva4w==" spinCount="100000" sheet="1" objects="1" scenarios="1" formatColumns="0" formatRows="0"/>
  <mergeCells count="62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60:AP60"/>
    <mergeCell ref="AG60:AM60"/>
    <mergeCell ref="D60:H60"/>
    <mergeCell ref="J60:AF60"/>
    <mergeCell ref="AG54:AM54"/>
    <mergeCell ref="AN54:AP54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L45:AO45"/>
    <mergeCell ref="AM47:AN47"/>
    <mergeCell ref="AM49:AP49"/>
    <mergeCell ref="AS49:AT51"/>
    <mergeCell ref="AM50:AP50"/>
  </mergeCells>
  <hyperlinks>
    <hyperlink ref="A55" location="'01 - SO 01'!C2" display="/" xr:uid="{00000000-0004-0000-0000-000000000000}"/>
    <hyperlink ref="A56" location="'02 - SO 02'!C2" display="/" xr:uid="{00000000-0004-0000-0000-000001000000}"/>
    <hyperlink ref="A57" location="'03 - SO 03'!C2" display="/" xr:uid="{00000000-0004-0000-0000-000002000000}"/>
    <hyperlink ref="A58" location="'04 - SO 04'!C2" display="/" xr:uid="{00000000-0004-0000-0000-000003000000}"/>
    <hyperlink ref="A59" location="'05 - SO 05'!C2" display="/" xr:uid="{00000000-0004-0000-0000-000004000000}"/>
    <hyperlink ref="A60" location="'VON - Vedlejší a ostatní ...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01"/>
  <sheetViews>
    <sheetView showGridLines="0" topLeftCell="A28" workbookViewId="0">
      <selection activeCell="F161" sqref="F161"/>
    </sheetView>
  </sheetViews>
  <sheetFormatPr defaultRowHeight="14.4"/>
  <cols>
    <col min="1" max="1" width="8.85546875" style="1" customWidth="1"/>
    <col min="2" max="2" width="1.140625" style="1" customWidth="1"/>
    <col min="3" max="3" width="4.42578125" style="1" customWidth="1"/>
    <col min="4" max="4" width="4.5703125" style="1" customWidth="1"/>
    <col min="5" max="5" width="18.28515625" style="1" customWidth="1"/>
    <col min="6" max="6" width="108" style="1" customWidth="1"/>
    <col min="7" max="7" width="8" style="1" customWidth="1"/>
    <col min="8" max="8" width="15" style="1" customWidth="1"/>
    <col min="9" max="9" width="16.85546875" style="1" customWidth="1"/>
    <col min="10" max="11" width="23.85546875" style="1" customWidth="1"/>
    <col min="12" max="12" width="10" style="1" customWidth="1"/>
    <col min="13" max="13" width="11.5703125" style="1" hidden="1" customWidth="1"/>
    <col min="14" max="14" width="9.140625" style="1" hidden="1"/>
    <col min="15" max="20" width="15.140625" style="1" hidden="1" customWidth="1"/>
    <col min="21" max="21" width="17.42578125" style="1" hidden="1" customWidth="1"/>
    <col min="22" max="22" width="13.140625" style="1" customWidth="1"/>
    <col min="23" max="23" width="17.42578125" style="1" customWidth="1"/>
    <col min="24" max="24" width="13.140625" style="1" customWidth="1"/>
    <col min="25" max="25" width="16" style="1" customWidth="1"/>
    <col min="26" max="26" width="11.7109375" style="1" customWidth="1"/>
    <col min="27" max="27" width="16" style="1" customWidth="1"/>
    <col min="28" max="28" width="17.42578125" style="1" customWidth="1"/>
    <col min="29" max="29" width="11.7109375" style="1" customWidth="1"/>
    <col min="30" max="30" width="16" style="1" customWidth="1"/>
    <col min="31" max="31" width="17.42578125" style="1" customWidth="1"/>
    <col min="44" max="65" width="9.140625" style="1" hidden="1"/>
  </cols>
  <sheetData>
    <row r="2" spans="1:46" s="1" customFormat="1" ht="36.9" customHeight="1"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384"/>
      <c r="AT2" s="20" t="s">
        <v>79</v>
      </c>
    </row>
    <row r="3" spans="1:46" s="1" customFormat="1" ht="6.9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80</v>
      </c>
    </row>
    <row r="4" spans="1:46" s="1" customFormat="1" ht="24.9" customHeight="1">
      <c r="B4" s="23"/>
      <c r="D4" s="106" t="s">
        <v>96</v>
      </c>
      <c r="L4" s="23"/>
      <c r="M4" s="107" t="s">
        <v>10</v>
      </c>
      <c r="AT4" s="20" t="s">
        <v>4</v>
      </c>
    </row>
    <row r="5" spans="1:46" s="1" customFormat="1" ht="6.9" customHeight="1">
      <c r="B5" s="23"/>
      <c r="L5" s="23"/>
    </row>
    <row r="6" spans="1:46" s="1" customFormat="1" ht="12" customHeight="1">
      <c r="B6" s="23"/>
      <c r="D6" s="108" t="s">
        <v>15</v>
      </c>
      <c r="L6" s="23"/>
    </row>
    <row r="7" spans="1:46" s="1" customFormat="1" ht="14.4" customHeight="1">
      <c r="B7" s="23"/>
      <c r="E7" s="385" t="str">
        <f>'Rekapitulace stavby'!K6</f>
        <v>Sanace svahu _CST</v>
      </c>
      <c r="F7" s="386"/>
      <c r="G7" s="386"/>
      <c r="H7" s="386"/>
      <c r="L7" s="23"/>
    </row>
    <row r="8" spans="1:46" s="2" customFormat="1" ht="12" customHeight="1">
      <c r="A8" s="37"/>
      <c r="B8" s="42"/>
      <c r="C8" s="37"/>
      <c r="D8" s="108" t="s">
        <v>97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5.6" customHeight="1">
      <c r="A9" s="37"/>
      <c r="B9" s="42"/>
      <c r="C9" s="37"/>
      <c r="D9" s="37"/>
      <c r="E9" s="387" t="s">
        <v>98</v>
      </c>
      <c r="F9" s="388"/>
      <c r="G9" s="388"/>
      <c r="H9" s="388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0.199999999999999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17</v>
      </c>
      <c r="E11" s="37"/>
      <c r="F11" s="110" t="s">
        <v>18</v>
      </c>
      <c r="G11" s="37"/>
      <c r="H11" s="37"/>
      <c r="I11" s="108" t="s">
        <v>19</v>
      </c>
      <c r="J11" s="110" t="s">
        <v>18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20</v>
      </c>
      <c r="E12" s="37"/>
      <c r="F12" s="110" t="s">
        <v>21</v>
      </c>
      <c r="G12" s="37"/>
      <c r="H12" s="37"/>
      <c r="I12" s="108" t="s">
        <v>22</v>
      </c>
      <c r="J12" s="111" t="str">
        <f>'Rekapitulace stavby'!AN8</f>
        <v>15. 12. 2025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8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24</v>
      </c>
      <c r="E14" s="37"/>
      <c r="F14" s="37"/>
      <c r="G14" s="37"/>
      <c r="H14" s="37"/>
      <c r="I14" s="108" t="s">
        <v>25</v>
      </c>
      <c r="J14" s="110" t="s">
        <v>18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26</v>
      </c>
      <c r="F15" s="37"/>
      <c r="G15" s="37"/>
      <c r="H15" s="37"/>
      <c r="I15" s="108" t="s">
        <v>27</v>
      </c>
      <c r="J15" s="110" t="s">
        <v>18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28</v>
      </c>
      <c r="E17" s="37"/>
      <c r="F17" s="37"/>
      <c r="G17" s="37"/>
      <c r="H17" s="37"/>
      <c r="I17" s="108" t="s">
        <v>25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89" t="str">
        <f>'Rekapitulace stavby'!E14</f>
        <v>Vyplň údaj</v>
      </c>
      <c r="F18" s="390"/>
      <c r="G18" s="390"/>
      <c r="H18" s="390"/>
      <c r="I18" s="108" t="s">
        <v>27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30</v>
      </c>
      <c r="E20" s="37"/>
      <c r="F20" s="37"/>
      <c r="G20" s="37"/>
      <c r="H20" s="37"/>
      <c r="I20" s="108" t="s">
        <v>25</v>
      </c>
      <c r="J20" s="110" t="str">
        <f>IF('Rekapitulace stavby'!AN16="","",'Rekapitulace stavby'!AN16)</f>
        <v/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tr">
        <f>IF('Rekapitulace stavby'!E17="","",'Rekapitulace stavby'!E17)</f>
        <v xml:space="preserve"> </v>
      </c>
      <c r="F21" s="37"/>
      <c r="G21" s="37"/>
      <c r="H21" s="37"/>
      <c r="I21" s="108" t="s">
        <v>27</v>
      </c>
      <c r="J21" s="110" t="str">
        <f>IF('Rekapitulace stavby'!AN17="","",'Rekapitulace stavby'!AN17)</f>
        <v/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33</v>
      </c>
      <c r="E23" s="37"/>
      <c r="F23" s="37"/>
      <c r="G23" s="37"/>
      <c r="H23" s="37"/>
      <c r="I23" s="108" t="s">
        <v>25</v>
      </c>
      <c r="J23" s="110" t="str">
        <f>IF('Rekapitulace stavby'!AN19="","",'Rekapitulace stavby'!AN19)</f>
        <v/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tr">
        <f>IF('Rekapitulace stavby'!E20="","",'Rekapitulace stavby'!E20)</f>
        <v xml:space="preserve"> </v>
      </c>
      <c r="F24" s="37"/>
      <c r="G24" s="37"/>
      <c r="H24" s="37"/>
      <c r="I24" s="108" t="s">
        <v>27</v>
      </c>
      <c r="J24" s="110" t="str">
        <f>IF('Rekapitulace stavby'!AN20="","",'Rekapitulace stavby'!AN20)</f>
        <v/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34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60" customHeight="1">
      <c r="A27" s="112"/>
      <c r="B27" s="113"/>
      <c r="C27" s="112"/>
      <c r="D27" s="112"/>
      <c r="E27" s="391" t="s">
        <v>35</v>
      </c>
      <c r="F27" s="391"/>
      <c r="G27" s="391"/>
      <c r="H27" s="391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36</v>
      </c>
      <c r="E30" s="37"/>
      <c r="F30" s="37"/>
      <c r="G30" s="37"/>
      <c r="H30" s="37"/>
      <c r="I30" s="37"/>
      <c r="J30" s="117">
        <f>ROUND(J87,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" customHeight="1">
      <c r="A32" s="37"/>
      <c r="B32" s="42"/>
      <c r="C32" s="37"/>
      <c r="D32" s="37"/>
      <c r="E32" s="37"/>
      <c r="F32" s="118" t="s">
        <v>38</v>
      </c>
      <c r="G32" s="37"/>
      <c r="H32" s="37"/>
      <c r="I32" s="118" t="s">
        <v>37</v>
      </c>
      <c r="J32" s="118" t="s">
        <v>39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" customHeight="1">
      <c r="A33" s="37"/>
      <c r="B33" s="42"/>
      <c r="C33" s="37"/>
      <c r="D33" s="119" t="s">
        <v>40</v>
      </c>
      <c r="E33" s="108" t="s">
        <v>41</v>
      </c>
      <c r="F33" s="120">
        <f>ROUND((SUM(BE87:BE200)),  2)</f>
        <v>0</v>
      </c>
      <c r="G33" s="37"/>
      <c r="H33" s="37"/>
      <c r="I33" s="121">
        <v>0.21</v>
      </c>
      <c r="J33" s="120">
        <f>ROUND(((SUM(BE87:BE200))*I33),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" customHeight="1">
      <c r="A34" s="37"/>
      <c r="B34" s="42"/>
      <c r="C34" s="37"/>
      <c r="D34" s="37"/>
      <c r="E34" s="108" t="s">
        <v>42</v>
      </c>
      <c r="F34" s="120">
        <f>ROUND((SUM(BF87:BF200)),  2)</f>
        <v>0</v>
      </c>
      <c r="G34" s="37"/>
      <c r="H34" s="37"/>
      <c r="I34" s="121">
        <v>0.12</v>
      </c>
      <c r="J34" s="120">
        <f>ROUND(((SUM(BF87:BF200))*I34),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" hidden="1" customHeight="1">
      <c r="A35" s="37"/>
      <c r="B35" s="42"/>
      <c r="C35" s="37"/>
      <c r="D35" s="37"/>
      <c r="E35" s="108" t="s">
        <v>43</v>
      </c>
      <c r="F35" s="120">
        <f>ROUND((SUM(BG87:BG200)),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" hidden="1" customHeight="1">
      <c r="A36" s="37"/>
      <c r="B36" s="42"/>
      <c r="C36" s="37"/>
      <c r="D36" s="37"/>
      <c r="E36" s="108" t="s">
        <v>44</v>
      </c>
      <c r="F36" s="120">
        <f>ROUND((SUM(BH87:BH200)),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" hidden="1" customHeight="1">
      <c r="A37" s="37"/>
      <c r="B37" s="42"/>
      <c r="C37" s="37"/>
      <c r="D37" s="37"/>
      <c r="E37" s="108" t="s">
        <v>45</v>
      </c>
      <c r="F37" s="120">
        <f>ROUND((SUM(BI87:BI200)),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46</v>
      </c>
      <c r="E39" s="124"/>
      <c r="F39" s="124"/>
      <c r="G39" s="125" t="s">
        <v>47</v>
      </c>
      <c r="H39" s="126" t="s">
        <v>48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" customHeight="1">
      <c r="A45" s="37"/>
      <c r="B45" s="38"/>
      <c r="C45" s="26" t="s">
        <v>99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15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4.4" customHeight="1">
      <c r="A48" s="37"/>
      <c r="B48" s="38"/>
      <c r="C48" s="39"/>
      <c r="D48" s="39"/>
      <c r="E48" s="392" t="str">
        <f>E7</f>
        <v>Sanace svahu _CST</v>
      </c>
      <c r="F48" s="393"/>
      <c r="G48" s="393"/>
      <c r="H48" s="393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97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5.6" customHeight="1">
      <c r="A50" s="37"/>
      <c r="B50" s="38"/>
      <c r="C50" s="39"/>
      <c r="D50" s="39"/>
      <c r="E50" s="345" t="str">
        <f>E9</f>
        <v>01 - SO 01</v>
      </c>
      <c r="F50" s="394"/>
      <c r="G50" s="394"/>
      <c r="H50" s="394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20</v>
      </c>
      <c r="D52" s="39"/>
      <c r="E52" s="39"/>
      <c r="F52" s="30" t="str">
        <f>F12</f>
        <v>Všeborovice</v>
      </c>
      <c r="G52" s="39"/>
      <c r="H52" s="39"/>
      <c r="I52" s="32" t="s">
        <v>22</v>
      </c>
      <c r="J52" s="62" t="str">
        <f>IF(J12="","",J12)</f>
        <v>15. 12. 2025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5.6" customHeight="1">
      <c r="A54" s="37"/>
      <c r="B54" s="38"/>
      <c r="C54" s="32" t="s">
        <v>24</v>
      </c>
      <c r="D54" s="39"/>
      <c r="E54" s="39"/>
      <c r="F54" s="30" t="str">
        <f>E15</f>
        <v>Karlovarský kraj</v>
      </c>
      <c r="G54" s="39"/>
      <c r="H54" s="39"/>
      <c r="I54" s="32" t="s">
        <v>30</v>
      </c>
      <c r="J54" s="35" t="str">
        <f>E21</f>
        <v xml:space="preserve"> 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6" customHeight="1">
      <c r="A55" s="37"/>
      <c r="B55" s="38"/>
      <c r="C55" s="32" t="s">
        <v>28</v>
      </c>
      <c r="D55" s="39"/>
      <c r="E55" s="39"/>
      <c r="F55" s="30" t="str">
        <f>IF(E18="","",E18)</f>
        <v>Vyplň údaj</v>
      </c>
      <c r="G55" s="39"/>
      <c r="H55" s="39"/>
      <c r="I55" s="32" t="s">
        <v>33</v>
      </c>
      <c r="J55" s="35" t="str">
        <f>E24</f>
        <v xml:space="preserve"> 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100</v>
      </c>
      <c r="D57" s="134"/>
      <c r="E57" s="134"/>
      <c r="F57" s="134"/>
      <c r="G57" s="134"/>
      <c r="H57" s="134"/>
      <c r="I57" s="134"/>
      <c r="J57" s="135" t="s">
        <v>101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8" customHeight="1">
      <c r="A59" s="37"/>
      <c r="B59" s="38"/>
      <c r="C59" s="136" t="s">
        <v>68</v>
      </c>
      <c r="D59" s="39"/>
      <c r="E59" s="39"/>
      <c r="F59" s="39"/>
      <c r="G59" s="39"/>
      <c r="H59" s="39"/>
      <c r="I59" s="39"/>
      <c r="J59" s="80">
        <f>J87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102</v>
      </c>
    </row>
    <row r="60" spans="1:47" s="9" customFormat="1" ht="24.9" customHeight="1">
      <c r="B60" s="137"/>
      <c r="C60" s="138"/>
      <c r="D60" s="139" t="s">
        <v>103</v>
      </c>
      <c r="E60" s="140"/>
      <c r="F60" s="140"/>
      <c r="G60" s="140"/>
      <c r="H60" s="140"/>
      <c r="I60" s="140"/>
      <c r="J60" s="141">
        <f>J88</f>
        <v>0</v>
      </c>
      <c r="K60" s="138"/>
      <c r="L60" s="142"/>
    </row>
    <row r="61" spans="1:47" s="10" customFormat="1" ht="19.95" customHeight="1">
      <c r="B61" s="143"/>
      <c r="C61" s="144"/>
      <c r="D61" s="145" t="s">
        <v>104</v>
      </c>
      <c r="E61" s="146"/>
      <c r="F61" s="146"/>
      <c r="G61" s="146"/>
      <c r="H61" s="146"/>
      <c r="I61" s="146"/>
      <c r="J61" s="147">
        <f>J89</f>
        <v>0</v>
      </c>
      <c r="K61" s="144"/>
      <c r="L61" s="148"/>
    </row>
    <row r="62" spans="1:47" s="10" customFormat="1" ht="19.95" customHeight="1">
      <c r="B62" s="143"/>
      <c r="C62" s="144"/>
      <c r="D62" s="145" t="s">
        <v>105</v>
      </c>
      <c r="E62" s="146"/>
      <c r="F62" s="146"/>
      <c r="G62" s="146"/>
      <c r="H62" s="146"/>
      <c r="I62" s="146"/>
      <c r="J62" s="147">
        <f>J165</f>
        <v>0</v>
      </c>
      <c r="K62" s="144"/>
      <c r="L62" s="148"/>
    </row>
    <row r="63" spans="1:47" s="10" customFormat="1" ht="19.95" customHeight="1">
      <c r="B63" s="143"/>
      <c r="C63" s="144"/>
      <c r="D63" s="145" t="s">
        <v>106</v>
      </c>
      <c r="E63" s="146"/>
      <c r="F63" s="146"/>
      <c r="G63" s="146"/>
      <c r="H63" s="146"/>
      <c r="I63" s="146"/>
      <c r="J63" s="147">
        <f>J175</f>
        <v>0</v>
      </c>
      <c r="K63" s="144"/>
      <c r="L63" s="148"/>
    </row>
    <row r="64" spans="1:47" s="10" customFormat="1" ht="19.95" customHeight="1">
      <c r="B64" s="143"/>
      <c r="C64" s="144"/>
      <c r="D64" s="145" t="s">
        <v>107</v>
      </c>
      <c r="E64" s="146"/>
      <c r="F64" s="146"/>
      <c r="G64" s="146"/>
      <c r="H64" s="146"/>
      <c r="I64" s="146"/>
      <c r="J64" s="147">
        <f>J180</f>
        <v>0</v>
      </c>
      <c r="K64" s="144"/>
      <c r="L64" s="148"/>
    </row>
    <row r="65" spans="1:31" s="10" customFormat="1" ht="14.85" customHeight="1">
      <c r="B65" s="143"/>
      <c r="C65" s="144"/>
      <c r="D65" s="145" t="s">
        <v>108</v>
      </c>
      <c r="E65" s="146"/>
      <c r="F65" s="146"/>
      <c r="G65" s="146"/>
      <c r="H65" s="146"/>
      <c r="I65" s="146"/>
      <c r="J65" s="147">
        <f>J181</f>
        <v>0</v>
      </c>
      <c r="K65" s="144"/>
      <c r="L65" s="148"/>
    </row>
    <row r="66" spans="1:31" s="10" customFormat="1" ht="14.85" customHeight="1">
      <c r="B66" s="143"/>
      <c r="C66" s="144"/>
      <c r="D66" s="145" t="s">
        <v>109</v>
      </c>
      <c r="E66" s="146"/>
      <c r="F66" s="146"/>
      <c r="G66" s="146"/>
      <c r="H66" s="146"/>
      <c r="I66" s="146"/>
      <c r="J66" s="147">
        <f>J197</f>
        <v>0</v>
      </c>
      <c r="K66" s="144"/>
      <c r="L66" s="148"/>
    </row>
    <row r="67" spans="1:31" s="10" customFormat="1" ht="21.75" customHeight="1">
      <c r="B67" s="143"/>
      <c r="C67" s="144"/>
      <c r="D67" s="145" t="s">
        <v>110</v>
      </c>
      <c r="E67" s="146"/>
      <c r="F67" s="146"/>
      <c r="G67" s="146"/>
      <c r="H67" s="146"/>
      <c r="I67" s="146"/>
      <c r="J67" s="147">
        <f>J198</f>
        <v>0</v>
      </c>
      <c r="K67" s="144"/>
      <c r="L67" s="148"/>
    </row>
    <row r="68" spans="1:31" s="2" customFormat="1" ht="21.75" customHeight="1">
      <c r="A68" s="37"/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109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pans="1:31" s="2" customFormat="1" ht="6.9" customHeight="1">
      <c r="A69" s="37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109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3" spans="1:31" s="2" customFormat="1" ht="6.9" customHeight="1">
      <c r="A73" s="37"/>
      <c r="B73" s="52"/>
      <c r="C73" s="53"/>
      <c r="D73" s="53"/>
      <c r="E73" s="53"/>
      <c r="F73" s="53"/>
      <c r="G73" s="53"/>
      <c r="H73" s="53"/>
      <c r="I73" s="53"/>
      <c r="J73" s="53"/>
      <c r="K73" s="53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24.9" customHeight="1">
      <c r="A74" s="37"/>
      <c r="B74" s="38"/>
      <c r="C74" s="26" t="s">
        <v>111</v>
      </c>
      <c r="D74" s="39"/>
      <c r="E74" s="39"/>
      <c r="F74" s="39"/>
      <c r="G74" s="39"/>
      <c r="H74" s="39"/>
      <c r="I74" s="39"/>
      <c r="J74" s="39"/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6.9" customHeight="1">
      <c r="A75" s="37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12" customHeight="1">
      <c r="A76" s="37"/>
      <c r="B76" s="38"/>
      <c r="C76" s="32" t="s">
        <v>15</v>
      </c>
      <c r="D76" s="39"/>
      <c r="E76" s="39"/>
      <c r="F76" s="39"/>
      <c r="G76" s="39"/>
      <c r="H76" s="39"/>
      <c r="I76" s="39"/>
      <c r="J76" s="39"/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4.4" customHeight="1">
      <c r="A77" s="37"/>
      <c r="B77" s="38"/>
      <c r="C77" s="39"/>
      <c r="D77" s="39"/>
      <c r="E77" s="392" t="str">
        <f>E7</f>
        <v>Sanace svahu _CST</v>
      </c>
      <c r="F77" s="393"/>
      <c r="G77" s="393"/>
      <c r="H77" s="393"/>
      <c r="I77" s="39"/>
      <c r="J77" s="39"/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2" customHeight="1">
      <c r="A78" s="37"/>
      <c r="B78" s="38"/>
      <c r="C78" s="32" t="s">
        <v>97</v>
      </c>
      <c r="D78" s="39"/>
      <c r="E78" s="39"/>
      <c r="F78" s="39"/>
      <c r="G78" s="39"/>
      <c r="H78" s="39"/>
      <c r="I78" s="39"/>
      <c r="J78" s="39"/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5.6" customHeight="1">
      <c r="A79" s="37"/>
      <c r="B79" s="38"/>
      <c r="C79" s="39"/>
      <c r="D79" s="39"/>
      <c r="E79" s="345" t="str">
        <f>E9</f>
        <v>01 - SO 01</v>
      </c>
      <c r="F79" s="394"/>
      <c r="G79" s="394"/>
      <c r="H79" s="394"/>
      <c r="I79" s="39"/>
      <c r="J79" s="39"/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6.9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2" customHeight="1">
      <c r="A81" s="37"/>
      <c r="B81" s="38"/>
      <c r="C81" s="32" t="s">
        <v>20</v>
      </c>
      <c r="D81" s="39"/>
      <c r="E81" s="39"/>
      <c r="F81" s="30" t="str">
        <f>F12</f>
        <v>Všeborovice</v>
      </c>
      <c r="G81" s="39"/>
      <c r="H81" s="39"/>
      <c r="I81" s="32" t="s">
        <v>22</v>
      </c>
      <c r="J81" s="62" t="str">
        <f>IF(J12="","",J12)</f>
        <v>15. 12. 2025</v>
      </c>
      <c r="K81" s="39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6.9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0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5.6" customHeight="1">
      <c r="A83" s="37"/>
      <c r="B83" s="38"/>
      <c r="C83" s="32" t="s">
        <v>24</v>
      </c>
      <c r="D83" s="39"/>
      <c r="E83" s="39"/>
      <c r="F83" s="30" t="str">
        <f>E15</f>
        <v>Karlovarský kraj</v>
      </c>
      <c r="G83" s="39"/>
      <c r="H83" s="39"/>
      <c r="I83" s="32" t="s">
        <v>30</v>
      </c>
      <c r="J83" s="35" t="str">
        <f>E21</f>
        <v xml:space="preserve"> </v>
      </c>
      <c r="K83" s="39"/>
      <c r="L83" s="10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15.6" customHeight="1">
      <c r="A84" s="37"/>
      <c r="B84" s="38"/>
      <c r="C84" s="32" t="s">
        <v>28</v>
      </c>
      <c r="D84" s="39"/>
      <c r="E84" s="39"/>
      <c r="F84" s="30" t="str">
        <f>IF(E18="","",E18)</f>
        <v>Vyplň údaj</v>
      </c>
      <c r="G84" s="39"/>
      <c r="H84" s="39"/>
      <c r="I84" s="32" t="s">
        <v>33</v>
      </c>
      <c r="J84" s="35" t="str">
        <f>E24</f>
        <v xml:space="preserve"> </v>
      </c>
      <c r="K84" s="39"/>
      <c r="L84" s="10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10.35" customHeight="1">
      <c r="A85" s="37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10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11" customFormat="1" ht="29.25" customHeight="1">
      <c r="A86" s="149"/>
      <c r="B86" s="150"/>
      <c r="C86" s="151" t="s">
        <v>112</v>
      </c>
      <c r="D86" s="152" t="s">
        <v>55</v>
      </c>
      <c r="E86" s="152" t="s">
        <v>51</v>
      </c>
      <c r="F86" s="152" t="s">
        <v>52</v>
      </c>
      <c r="G86" s="152" t="s">
        <v>113</v>
      </c>
      <c r="H86" s="152" t="s">
        <v>114</v>
      </c>
      <c r="I86" s="152" t="s">
        <v>115</v>
      </c>
      <c r="J86" s="152" t="s">
        <v>101</v>
      </c>
      <c r="K86" s="153" t="s">
        <v>116</v>
      </c>
      <c r="L86" s="154"/>
      <c r="M86" s="71" t="s">
        <v>18</v>
      </c>
      <c r="N86" s="72" t="s">
        <v>40</v>
      </c>
      <c r="O86" s="72" t="s">
        <v>117</v>
      </c>
      <c r="P86" s="72" t="s">
        <v>118</v>
      </c>
      <c r="Q86" s="72" t="s">
        <v>119</v>
      </c>
      <c r="R86" s="72" t="s">
        <v>120</v>
      </c>
      <c r="S86" s="72" t="s">
        <v>121</v>
      </c>
      <c r="T86" s="73" t="s">
        <v>122</v>
      </c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</row>
    <row r="87" spans="1:65" s="2" customFormat="1" ht="22.8" customHeight="1">
      <c r="A87" s="37"/>
      <c r="B87" s="38"/>
      <c r="C87" s="78" t="s">
        <v>123</v>
      </c>
      <c r="D87" s="39"/>
      <c r="E87" s="39"/>
      <c r="F87" s="39"/>
      <c r="G87" s="39"/>
      <c r="H87" s="39"/>
      <c r="I87" s="39"/>
      <c r="J87" s="155">
        <f>BK87</f>
        <v>0</v>
      </c>
      <c r="K87" s="39"/>
      <c r="L87" s="42"/>
      <c r="M87" s="74"/>
      <c r="N87" s="156"/>
      <c r="O87" s="75"/>
      <c r="P87" s="157">
        <f>P88</f>
        <v>0</v>
      </c>
      <c r="Q87" s="75"/>
      <c r="R87" s="157">
        <f>R88</f>
        <v>53.195695999999998</v>
      </c>
      <c r="S87" s="75"/>
      <c r="T87" s="158">
        <f>T88</f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T87" s="20" t="s">
        <v>69</v>
      </c>
      <c r="AU87" s="20" t="s">
        <v>102</v>
      </c>
      <c r="BK87" s="159">
        <f>BK88</f>
        <v>0</v>
      </c>
    </row>
    <row r="88" spans="1:65" s="12" customFormat="1" ht="25.95" customHeight="1">
      <c r="B88" s="160"/>
      <c r="C88" s="161"/>
      <c r="D88" s="162" t="s">
        <v>69</v>
      </c>
      <c r="E88" s="163" t="s">
        <v>124</v>
      </c>
      <c r="F88" s="163" t="s">
        <v>125</v>
      </c>
      <c r="G88" s="161"/>
      <c r="H88" s="161"/>
      <c r="I88" s="164"/>
      <c r="J88" s="165">
        <f>BK88</f>
        <v>0</v>
      </c>
      <c r="K88" s="161"/>
      <c r="L88" s="166"/>
      <c r="M88" s="167"/>
      <c r="N88" s="168"/>
      <c r="O88" s="168"/>
      <c r="P88" s="169">
        <f>P89+P165+P175+P180</f>
        <v>0</v>
      </c>
      <c r="Q88" s="168"/>
      <c r="R88" s="169">
        <f>R89+R165+R175+R180</f>
        <v>53.195695999999998</v>
      </c>
      <c r="S88" s="168"/>
      <c r="T88" s="170">
        <f>T89+T165+T175+T180</f>
        <v>0</v>
      </c>
      <c r="AR88" s="171" t="s">
        <v>78</v>
      </c>
      <c r="AT88" s="172" t="s">
        <v>69</v>
      </c>
      <c r="AU88" s="172" t="s">
        <v>70</v>
      </c>
      <c r="AY88" s="171" t="s">
        <v>126</v>
      </c>
      <c r="BK88" s="173">
        <f>BK89+BK165+BK175+BK180</f>
        <v>0</v>
      </c>
    </row>
    <row r="89" spans="1:65" s="12" customFormat="1" ht="22.8" customHeight="1">
      <c r="B89" s="160"/>
      <c r="C89" s="161"/>
      <c r="D89" s="162" t="s">
        <v>69</v>
      </c>
      <c r="E89" s="174" t="s">
        <v>78</v>
      </c>
      <c r="F89" s="174" t="s">
        <v>127</v>
      </c>
      <c r="G89" s="161"/>
      <c r="H89" s="161"/>
      <c r="I89" s="164"/>
      <c r="J89" s="175">
        <f>BK89</f>
        <v>0</v>
      </c>
      <c r="K89" s="161"/>
      <c r="L89" s="166"/>
      <c r="M89" s="167"/>
      <c r="N89" s="168"/>
      <c r="O89" s="168"/>
      <c r="P89" s="169">
        <f>SUM(P90:P164)</f>
        <v>0</v>
      </c>
      <c r="Q89" s="168"/>
      <c r="R89" s="169">
        <f>SUM(R90:R164)</f>
        <v>0.71236639999999996</v>
      </c>
      <c r="S89" s="168"/>
      <c r="T89" s="170">
        <f>SUM(T90:T164)</f>
        <v>0</v>
      </c>
      <c r="AR89" s="171" t="s">
        <v>78</v>
      </c>
      <c r="AT89" s="172" t="s">
        <v>69</v>
      </c>
      <c r="AU89" s="172" t="s">
        <v>78</v>
      </c>
      <c r="AY89" s="171" t="s">
        <v>126</v>
      </c>
      <c r="BK89" s="173">
        <f>SUM(BK90:BK164)</f>
        <v>0</v>
      </c>
    </row>
    <row r="90" spans="1:65" s="2" customFormat="1" ht="14.4" customHeight="1">
      <c r="A90" s="37"/>
      <c r="B90" s="38"/>
      <c r="C90" s="176" t="s">
        <v>78</v>
      </c>
      <c r="D90" s="176" t="s">
        <v>128</v>
      </c>
      <c r="E90" s="177" t="s">
        <v>129</v>
      </c>
      <c r="F90" s="178" t="s">
        <v>130</v>
      </c>
      <c r="G90" s="179" t="s">
        <v>131</v>
      </c>
      <c r="H90" s="180">
        <v>9.75</v>
      </c>
      <c r="I90" s="181"/>
      <c r="J90" s="182">
        <f>ROUND(I90*H90,2)</f>
        <v>0</v>
      </c>
      <c r="K90" s="178" t="s">
        <v>132</v>
      </c>
      <c r="L90" s="42"/>
      <c r="M90" s="183" t="s">
        <v>18</v>
      </c>
      <c r="N90" s="184" t="s">
        <v>41</v>
      </c>
      <c r="O90" s="67"/>
      <c r="P90" s="185">
        <f>O90*H90</f>
        <v>0</v>
      </c>
      <c r="Q90" s="185">
        <v>0</v>
      </c>
      <c r="R90" s="185">
        <f>Q90*H90</f>
        <v>0</v>
      </c>
      <c r="S90" s="185">
        <v>0</v>
      </c>
      <c r="T90" s="186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87" t="s">
        <v>133</v>
      </c>
      <c r="AT90" s="187" t="s">
        <v>128</v>
      </c>
      <c r="AU90" s="187" t="s">
        <v>80</v>
      </c>
      <c r="AY90" s="20" t="s">
        <v>126</v>
      </c>
      <c r="BE90" s="188">
        <f>IF(N90="základní",J90,0)</f>
        <v>0</v>
      </c>
      <c r="BF90" s="188">
        <f>IF(N90="snížená",J90,0)</f>
        <v>0</v>
      </c>
      <c r="BG90" s="188">
        <f>IF(N90="zákl. přenesená",J90,0)</f>
        <v>0</v>
      </c>
      <c r="BH90" s="188">
        <f>IF(N90="sníž. přenesená",J90,0)</f>
        <v>0</v>
      </c>
      <c r="BI90" s="188">
        <f>IF(N90="nulová",J90,0)</f>
        <v>0</v>
      </c>
      <c r="BJ90" s="20" t="s">
        <v>78</v>
      </c>
      <c r="BK90" s="188">
        <f>ROUND(I90*H90,2)</f>
        <v>0</v>
      </c>
      <c r="BL90" s="20" t="s">
        <v>133</v>
      </c>
      <c r="BM90" s="187" t="s">
        <v>80</v>
      </c>
    </row>
    <row r="91" spans="1:65" s="2" customFormat="1" ht="10.199999999999999">
      <c r="A91" s="37"/>
      <c r="B91" s="38"/>
      <c r="C91" s="39"/>
      <c r="D91" s="189" t="s">
        <v>134</v>
      </c>
      <c r="E91" s="39"/>
      <c r="F91" s="190" t="s">
        <v>135</v>
      </c>
      <c r="G91" s="39"/>
      <c r="H91" s="39"/>
      <c r="I91" s="191"/>
      <c r="J91" s="39"/>
      <c r="K91" s="39"/>
      <c r="L91" s="42"/>
      <c r="M91" s="192"/>
      <c r="N91" s="193"/>
      <c r="O91" s="67"/>
      <c r="P91" s="67"/>
      <c r="Q91" s="67"/>
      <c r="R91" s="67"/>
      <c r="S91" s="67"/>
      <c r="T91" s="68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20" t="s">
        <v>134</v>
      </c>
      <c r="AU91" s="20" t="s">
        <v>80</v>
      </c>
    </row>
    <row r="92" spans="1:65" s="13" customFormat="1" ht="10.199999999999999">
      <c r="B92" s="194"/>
      <c r="C92" s="195"/>
      <c r="D92" s="196" t="s">
        <v>136</v>
      </c>
      <c r="E92" s="197" t="s">
        <v>18</v>
      </c>
      <c r="F92" s="198" t="s">
        <v>137</v>
      </c>
      <c r="G92" s="195"/>
      <c r="H92" s="197" t="s">
        <v>18</v>
      </c>
      <c r="I92" s="199"/>
      <c r="J92" s="195"/>
      <c r="K92" s="195"/>
      <c r="L92" s="200"/>
      <c r="M92" s="201"/>
      <c r="N92" s="202"/>
      <c r="O92" s="202"/>
      <c r="P92" s="202"/>
      <c r="Q92" s="202"/>
      <c r="R92" s="202"/>
      <c r="S92" s="202"/>
      <c r="T92" s="203"/>
      <c r="AT92" s="204" t="s">
        <v>136</v>
      </c>
      <c r="AU92" s="204" t="s">
        <v>80</v>
      </c>
      <c r="AV92" s="13" t="s">
        <v>78</v>
      </c>
      <c r="AW92" s="13" t="s">
        <v>32</v>
      </c>
      <c r="AX92" s="13" t="s">
        <v>70</v>
      </c>
      <c r="AY92" s="204" t="s">
        <v>126</v>
      </c>
    </row>
    <row r="93" spans="1:65" s="14" customFormat="1" ht="10.199999999999999">
      <c r="B93" s="205"/>
      <c r="C93" s="206"/>
      <c r="D93" s="196" t="s">
        <v>136</v>
      </c>
      <c r="E93" s="207" t="s">
        <v>18</v>
      </c>
      <c r="F93" s="208" t="s">
        <v>138</v>
      </c>
      <c r="G93" s="206"/>
      <c r="H93" s="209">
        <v>9.75</v>
      </c>
      <c r="I93" s="210"/>
      <c r="J93" s="206"/>
      <c r="K93" s="206"/>
      <c r="L93" s="211"/>
      <c r="M93" s="212"/>
      <c r="N93" s="213"/>
      <c r="O93" s="213"/>
      <c r="P93" s="213"/>
      <c r="Q93" s="213"/>
      <c r="R93" s="213"/>
      <c r="S93" s="213"/>
      <c r="T93" s="214"/>
      <c r="AT93" s="215" t="s">
        <v>136</v>
      </c>
      <c r="AU93" s="215" t="s">
        <v>80</v>
      </c>
      <c r="AV93" s="14" t="s">
        <v>80</v>
      </c>
      <c r="AW93" s="14" t="s">
        <v>32</v>
      </c>
      <c r="AX93" s="14" t="s">
        <v>70</v>
      </c>
      <c r="AY93" s="215" t="s">
        <v>126</v>
      </c>
    </row>
    <row r="94" spans="1:65" s="15" customFormat="1" ht="10.199999999999999">
      <c r="B94" s="216"/>
      <c r="C94" s="217"/>
      <c r="D94" s="196" t="s">
        <v>136</v>
      </c>
      <c r="E94" s="218" t="s">
        <v>18</v>
      </c>
      <c r="F94" s="219" t="s">
        <v>139</v>
      </c>
      <c r="G94" s="217"/>
      <c r="H94" s="220">
        <v>9.75</v>
      </c>
      <c r="I94" s="221"/>
      <c r="J94" s="217"/>
      <c r="K94" s="217"/>
      <c r="L94" s="222"/>
      <c r="M94" s="223"/>
      <c r="N94" s="224"/>
      <c r="O94" s="224"/>
      <c r="P94" s="224"/>
      <c r="Q94" s="224"/>
      <c r="R94" s="224"/>
      <c r="S94" s="224"/>
      <c r="T94" s="225"/>
      <c r="AT94" s="226" t="s">
        <v>136</v>
      </c>
      <c r="AU94" s="226" t="s">
        <v>80</v>
      </c>
      <c r="AV94" s="15" t="s">
        <v>133</v>
      </c>
      <c r="AW94" s="15" t="s">
        <v>32</v>
      </c>
      <c r="AX94" s="15" t="s">
        <v>78</v>
      </c>
      <c r="AY94" s="226" t="s">
        <v>126</v>
      </c>
    </row>
    <row r="95" spans="1:65" s="2" customFormat="1" ht="22.2" customHeight="1">
      <c r="A95" s="37"/>
      <c r="B95" s="38"/>
      <c r="C95" s="176" t="s">
        <v>80</v>
      </c>
      <c r="D95" s="176" t="s">
        <v>128</v>
      </c>
      <c r="E95" s="177" t="s">
        <v>140</v>
      </c>
      <c r="F95" s="178" t="s">
        <v>141</v>
      </c>
      <c r="G95" s="179" t="s">
        <v>131</v>
      </c>
      <c r="H95" s="180">
        <v>9.9</v>
      </c>
      <c r="I95" s="181"/>
      <c r="J95" s="182">
        <f>ROUND(I95*H95,2)</f>
        <v>0</v>
      </c>
      <c r="K95" s="178" t="s">
        <v>132</v>
      </c>
      <c r="L95" s="42"/>
      <c r="M95" s="183" t="s">
        <v>18</v>
      </c>
      <c r="N95" s="184" t="s">
        <v>41</v>
      </c>
      <c r="O95" s="67"/>
      <c r="P95" s="185">
        <f>O95*H95</f>
        <v>0</v>
      </c>
      <c r="Q95" s="185">
        <v>0</v>
      </c>
      <c r="R95" s="185">
        <f>Q95*H95</f>
        <v>0</v>
      </c>
      <c r="S95" s="185">
        <v>0</v>
      </c>
      <c r="T95" s="186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87" t="s">
        <v>133</v>
      </c>
      <c r="AT95" s="187" t="s">
        <v>128</v>
      </c>
      <c r="AU95" s="187" t="s">
        <v>80</v>
      </c>
      <c r="AY95" s="20" t="s">
        <v>126</v>
      </c>
      <c r="BE95" s="188">
        <f>IF(N95="základní",J95,0)</f>
        <v>0</v>
      </c>
      <c r="BF95" s="188">
        <f>IF(N95="snížená",J95,0)</f>
        <v>0</v>
      </c>
      <c r="BG95" s="188">
        <f>IF(N95="zákl. přenesená",J95,0)</f>
        <v>0</v>
      </c>
      <c r="BH95" s="188">
        <f>IF(N95="sníž. přenesená",J95,0)</f>
        <v>0</v>
      </c>
      <c r="BI95" s="188">
        <f>IF(N95="nulová",J95,0)</f>
        <v>0</v>
      </c>
      <c r="BJ95" s="20" t="s">
        <v>78</v>
      </c>
      <c r="BK95" s="188">
        <f>ROUND(I95*H95,2)</f>
        <v>0</v>
      </c>
      <c r="BL95" s="20" t="s">
        <v>133</v>
      </c>
      <c r="BM95" s="187" t="s">
        <v>133</v>
      </c>
    </row>
    <row r="96" spans="1:65" s="2" customFormat="1" ht="10.199999999999999">
      <c r="A96" s="37"/>
      <c r="B96" s="38"/>
      <c r="C96" s="39"/>
      <c r="D96" s="189" t="s">
        <v>134</v>
      </c>
      <c r="E96" s="39"/>
      <c r="F96" s="190" t="s">
        <v>142</v>
      </c>
      <c r="G96" s="39"/>
      <c r="H96" s="39"/>
      <c r="I96" s="191"/>
      <c r="J96" s="39"/>
      <c r="K96" s="39"/>
      <c r="L96" s="42"/>
      <c r="M96" s="192"/>
      <c r="N96" s="193"/>
      <c r="O96" s="67"/>
      <c r="P96" s="67"/>
      <c r="Q96" s="67"/>
      <c r="R96" s="67"/>
      <c r="S96" s="67"/>
      <c r="T96" s="68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20" t="s">
        <v>134</v>
      </c>
      <c r="AU96" s="20" t="s">
        <v>80</v>
      </c>
    </row>
    <row r="97" spans="1:65" s="13" customFormat="1" ht="10.199999999999999">
      <c r="B97" s="194"/>
      <c r="C97" s="195"/>
      <c r="D97" s="196" t="s">
        <v>136</v>
      </c>
      <c r="E97" s="197" t="s">
        <v>18</v>
      </c>
      <c r="F97" s="198" t="s">
        <v>143</v>
      </c>
      <c r="G97" s="195"/>
      <c r="H97" s="197" t="s">
        <v>18</v>
      </c>
      <c r="I97" s="199"/>
      <c r="J97" s="195"/>
      <c r="K97" s="195"/>
      <c r="L97" s="200"/>
      <c r="M97" s="201"/>
      <c r="N97" s="202"/>
      <c r="O97" s="202"/>
      <c r="P97" s="202"/>
      <c r="Q97" s="202"/>
      <c r="R97" s="202"/>
      <c r="S97" s="202"/>
      <c r="T97" s="203"/>
      <c r="AT97" s="204" t="s">
        <v>136</v>
      </c>
      <c r="AU97" s="204" t="s">
        <v>80</v>
      </c>
      <c r="AV97" s="13" t="s">
        <v>78</v>
      </c>
      <c r="AW97" s="13" t="s">
        <v>32</v>
      </c>
      <c r="AX97" s="13" t="s">
        <v>70</v>
      </c>
      <c r="AY97" s="204" t="s">
        <v>126</v>
      </c>
    </row>
    <row r="98" spans="1:65" s="14" customFormat="1" ht="10.199999999999999">
      <c r="B98" s="205"/>
      <c r="C98" s="206"/>
      <c r="D98" s="196" t="s">
        <v>136</v>
      </c>
      <c r="E98" s="207" t="s">
        <v>18</v>
      </c>
      <c r="F98" s="208" t="s">
        <v>144</v>
      </c>
      <c r="G98" s="206"/>
      <c r="H98" s="209">
        <v>9.9</v>
      </c>
      <c r="I98" s="210"/>
      <c r="J98" s="206"/>
      <c r="K98" s="206"/>
      <c r="L98" s="211"/>
      <c r="M98" s="212"/>
      <c r="N98" s="213"/>
      <c r="O98" s="213"/>
      <c r="P98" s="213"/>
      <c r="Q98" s="213"/>
      <c r="R98" s="213"/>
      <c r="S98" s="213"/>
      <c r="T98" s="214"/>
      <c r="AT98" s="215" t="s">
        <v>136</v>
      </c>
      <c r="AU98" s="215" t="s">
        <v>80</v>
      </c>
      <c r="AV98" s="14" t="s">
        <v>80</v>
      </c>
      <c r="AW98" s="14" t="s">
        <v>32</v>
      </c>
      <c r="AX98" s="14" t="s">
        <v>70</v>
      </c>
      <c r="AY98" s="215" t="s">
        <v>126</v>
      </c>
    </row>
    <row r="99" spans="1:65" s="15" customFormat="1" ht="10.199999999999999">
      <c r="B99" s="216"/>
      <c r="C99" s="217"/>
      <c r="D99" s="196" t="s">
        <v>136</v>
      </c>
      <c r="E99" s="218" t="s">
        <v>18</v>
      </c>
      <c r="F99" s="219" t="s">
        <v>139</v>
      </c>
      <c r="G99" s="217"/>
      <c r="H99" s="220">
        <v>9.9</v>
      </c>
      <c r="I99" s="221"/>
      <c r="J99" s="217"/>
      <c r="K99" s="217"/>
      <c r="L99" s="222"/>
      <c r="M99" s="223"/>
      <c r="N99" s="224"/>
      <c r="O99" s="224"/>
      <c r="P99" s="224"/>
      <c r="Q99" s="224"/>
      <c r="R99" s="224"/>
      <c r="S99" s="224"/>
      <c r="T99" s="225"/>
      <c r="AT99" s="226" t="s">
        <v>136</v>
      </c>
      <c r="AU99" s="226" t="s">
        <v>80</v>
      </c>
      <c r="AV99" s="15" t="s">
        <v>133</v>
      </c>
      <c r="AW99" s="15" t="s">
        <v>32</v>
      </c>
      <c r="AX99" s="15" t="s">
        <v>78</v>
      </c>
      <c r="AY99" s="226" t="s">
        <v>126</v>
      </c>
    </row>
    <row r="100" spans="1:65" s="2" customFormat="1" ht="14.4" customHeight="1">
      <c r="A100" s="37"/>
      <c r="B100" s="38"/>
      <c r="C100" s="176" t="s">
        <v>145</v>
      </c>
      <c r="D100" s="176" t="s">
        <v>128</v>
      </c>
      <c r="E100" s="177" t="s">
        <v>146</v>
      </c>
      <c r="F100" s="178" t="s">
        <v>147</v>
      </c>
      <c r="G100" s="179" t="s">
        <v>148</v>
      </c>
      <c r="H100" s="180">
        <v>7</v>
      </c>
      <c r="I100" s="181"/>
      <c r="J100" s="182">
        <f>ROUND(I100*H100,2)</f>
        <v>0</v>
      </c>
      <c r="K100" s="178" t="s">
        <v>132</v>
      </c>
      <c r="L100" s="42"/>
      <c r="M100" s="183" t="s">
        <v>18</v>
      </c>
      <c r="N100" s="184" t="s">
        <v>41</v>
      </c>
      <c r="O100" s="67"/>
      <c r="P100" s="185">
        <f>O100*H100</f>
        <v>0</v>
      </c>
      <c r="Q100" s="185">
        <v>4.4000000000000003E-3</v>
      </c>
      <c r="R100" s="185">
        <f>Q100*H100</f>
        <v>3.0800000000000001E-2</v>
      </c>
      <c r="S100" s="185">
        <v>0</v>
      </c>
      <c r="T100" s="186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187" t="s">
        <v>133</v>
      </c>
      <c r="AT100" s="187" t="s">
        <v>128</v>
      </c>
      <c r="AU100" s="187" t="s">
        <v>80</v>
      </c>
      <c r="AY100" s="20" t="s">
        <v>126</v>
      </c>
      <c r="BE100" s="188">
        <f>IF(N100="základní",J100,0)</f>
        <v>0</v>
      </c>
      <c r="BF100" s="188">
        <f>IF(N100="snížená",J100,0)</f>
        <v>0</v>
      </c>
      <c r="BG100" s="188">
        <f>IF(N100="zákl. přenesená",J100,0)</f>
        <v>0</v>
      </c>
      <c r="BH100" s="188">
        <f>IF(N100="sníž. přenesená",J100,0)</f>
        <v>0</v>
      </c>
      <c r="BI100" s="188">
        <f>IF(N100="nulová",J100,0)</f>
        <v>0</v>
      </c>
      <c r="BJ100" s="20" t="s">
        <v>78</v>
      </c>
      <c r="BK100" s="188">
        <f>ROUND(I100*H100,2)</f>
        <v>0</v>
      </c>
      <c r="BL100" s="20" t="s">
        <v>133</v>
      </c>
      <c r="BM100" s="187" t="s">
        <v>149</v>
      </c>
    </row>
    <row r="101" spans="1:65" s="2" customFormat="1" ht="10.199999999999999">
      <c r="A101" s="37"/>
      <c r="B101" s="38"/>
      <c r="C101" s="39"/>
      <c r="D101" s="189" t="s">
        <v>134</v>
      </c>
      <c r="E101" s="39"/>
      <c r="F101" s="190" t="s">
        <v>150</v>
      </c>
      <c r="G101" s="39"/>
      <c r="H101" s="39"/>
      <c r="I101" s="191"/>
      <c r="J101" s="39"/>
      <c r="K101" s="39"/>
      <c r="L101" s="42"/>
      <c r="M101" s="192"/>
      <c r="N101" s="193"/>
      <c r="O101" s="67"/>
      <c r="P101" s="67"/>
      <c r="Q101" s="67"/>
      <c r="R101" s="67"/>
      <c r="S101" s="67"/>
      <c r="T101" s="68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20" t="s">
        <v>134</v>
      </c>
      <c r="AU101" s="20" t="s">
        <v>80</v>
      </c>
    </row>
    <row r="102" spans="1:65" s="2" customFormat="1" ht="14.4" customHeight="1">
      <c r="A102" s="37"/>
      <c r="B102" s="38"/>
      <c r="C102" s="176" t="s">
        <v>133</v>
      </c>
      <c r="D102" s="176" t="s">
        <v>128</v>
      </c>
      <c r="E102" s="177" t="s">
        <v>151</v>
      </c>
      <c r="F102" s="178" t="s">
        <v>152</v>
      </c>
      <c r="G102" s="179" t="s">
        <v>131</v>
      </c>
      <c r="H102" s="180">
        <v>17</v>
      </c>
      <c r="I102" s="181"/>
      <c r="J102" s="182">
        <f>ROUND(I102*H102,2)</f>
        <v>0</v>
      </c>
      <c r="K102" s="178" t="s">
        <v>132</v>
      </c>
      <c r="L102" s="42"/>
      <c r="M102" s="183" t="s">
        <v>18</v>
      </c>
      <c r="N102" s="184" t="s">
        <v>41</v>
      </c>
      <c r="O102" s="67"/>
      <c r="P102" s="185">
        <f>O102*H102</f>
        <v>0</v>
      </c>
      <c r="Q102" s="185">
        <v>0</v>
      </c>
      <c r="R102" s="185">
        <f>Q102*H102</f>
        <v>0</v>
      </c>
      <c r="S102" s="185">
        <v>0</v>
      </c>
      <c r="T102" s="186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7" t="s">
        <v>133</v>
      </c>
      <c r="AT102" s="187" t="s">
        <v>128</v>
      </c>
      <c r="AU102" s="187" t="s">
        <v>80</v>
      </c>
      <c r="AY102" s="20" t="s">
        <v>126</v>
      </c>
      <c r="BE102" s="188">
        <f>IF(N102="základní",J102,0)</f>
        <v>0</v>
      </c>
      <c r="BF102" s="188">
        <f>IF(N102="snížená",J102,0)</f>
        <v>0</v>
      </c>
      <c r="BG102" s="188">
        <f>IF(N102="zákl. přenesená",J102,0)</f>
        <v>0</v>
      </c>
      <c r="BH102" s="188">
        <f>IF(N102="sníž. přenesená",J102,0)</f>
        <v>0</v>
      </c>
      <c r="BI102" s="188">
        <f>IF(N102="nulová",J102,0)</f>
        <v>0</v>
      </c>
      <c r="BJ102" s="20" t="s">
        <v>78</v>
      </c>
      <c r="BK102" s="188">
        <f>ROUND(I102*H102,2)</f>
        <v>0</v>
      </c>
      <c r="BL102" s="20" t="s">
        <v>133</v>
      </c>
      <c r="BM102" s="187" t="s">
        <v>153</v>
      </c>
    </row>
    <row r="103" spans="1:65" s="2" customFormat="1" ht="10.199999999999999">
      <c r="A103" s="37"/>
      <c r="B103" s="38"/>
      <c r="C103" s="39"/>
      <c r="D103" s="189" t="s">
        <v>134</v>
      </c>
      <c r="E103" s="39"/>
      <c r="F103" s="190" t="s">
        <v>154</v>
      </c>
      <c r="G103" s="39"/>
      <c r="H103" s="39"/>
      <c r="I103" s="191"/>
      <c r="J103" s="39"/>
      <c r="K103" s="39"/>
      <c r="L103" s="42"/>
      <c r="M103" s="192"/>
      <c r="N103" s="193"/>
      <c r="O103" s="67"/>
      <c r="P103" s="67"/>
      <c r="Q103" s="67"/>
      <c r="R103" s="67"/>
      <c r="S103" s="67"/>
      <c r="T103" s="68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20" t="s">
        <v>134</v>
      </c>
      <c r="AU103" s="20" t="s">
        <v>80</v>
      </c>
    </row>
    <row r="104" spans="1:65" s="13" customFormat="1" ht="10.199999999999999">
      <c r="B104" s="194"/>
      <c r="C104" s="195"/>
      <c r="D104" s="196" t="s">
        <v>136</v>
      </c>
      <c r="E104" s="197" t="s">
        <v>18</v>
      </c>
      <c r="F104" s="198" t="s">
        <v>155</v>
      </c>
      <c r="G104" s="195"/>
      <c r="H104" s="197" t="s">
        <v>18</v>
      </c>
      <c r="I104" s="199"/>
      <c r="J104" s="195"/>
      <c r="K104" s="195"/>
      <c r="L104" s="200"/>
      <c r="M104" s="201"/>
      <c r="N104" s="202"/>
      <c r="O104" s="202"/>
      <c r="P104" s="202"/>
      <c r="Q104" s="202"/>
      <c r="R104" s="202"/>
      <c r="S104" s="202"/>
      <c r="T104" s="203"/>
      <c r="AT104" s="204" t="s">
        <v>136</v>
      </c>
      <c r="AU104" s="204" t="s">
        <v>80</v>
      </c>
      <c r="AV104" s="13" t="s">
        <v>78</v>
      </c>
      <c r="AW104" s="13" t="s">
        <v>32</v>
      </c>
      <c r="AX104" s="13" t="s">
        <v>70</v>
      </c>
      <c r="AY104" s="204" t="s">
        <v>126</v>
      </c>
    </row>
    <row r="105" spans="1:65" s="14" customFormat="1" ht="10.199999999999999">
      <c r="B105" s="205"/>
      <c r="C105" s="206"/>
      <c r="D105" s="196" t="s">
        <v>136</v>
      </c>
      <c r="E105" s="207" t="s">
        <v>18</v>
      </c>
      <c r="F105" s="208" t="s">
        <v>156</v>
      </c>
      <c r="G105" s="206"/>
      <c r="H105" s="209">
        <v>5.4</v>
      </c>
      <c r="I105" s="210"/>
      <c r="J105" s="206"/>
      <c r="K105" s="206"/>
      <c r="L105" s="211"/>
      <c r="M105" s="212"/>
      <c r="N105" s="213"/>
      <c r="O105" s="213"/>
      <c r="P105" s="213"/>
      <c r="Q105" s="213"/>
      <c r="R105" s="213"/>
      <c r="S105" s="213"/>
      <c r="T105" s="214"/>
      <c r="AT105" s="215" t="s">
        <v>136</v>
      </c>
      <c r="AU105" s="215" t="s">
        <v>80</v>
      </c>
      <c r="AV105" s="14" t="s">
        <v>80</v>
      </c>
      <c r="AW105" s="14" t="s">
        <v>32</v>
      </c>
      <c r="AX105" s="14" t="s">
        <v>70</v>
      </c>
      <c r="AY105" s="215" t="s">
        <v>126</v>
      </c>
    </row>
    <row r="106" spans="1:65" s="13" customFormat="1" ht="10.199999999999999">
      <c r="B106" s="194"/>
      <c r="C106" s="195"/>
      <c r="D106" s="196" t="s">
        <v>136</v>
      </c>
      <c r="E106" s="197" t="s">
        <v>18</v>
      </c>
      <c r="F106" s="198" t="s">
        <v>157</v>
      </c>
      <c r="G106" s="195"/>
      <c r="H106" s="197" t="s">
        <v>18</v>
      </c>
      <c r="I106" s="199"/>
      <c r="J106" s="195"/>
      <c r="K106" s="195"/>
      <c r="L106" s="200"/>
      <c r="M106" s="201"/>
      <c r="N106" s="202"/>
      <c r="O106" s="202"/>
      <c r="P106" s="202"/>
      <c r="Q106" s="202"/>
      <c r="R106" s="202"/>
      <c r="S106" s="202"/>
      <c r="T106" s="203"/>
      <c r="AT106" s="204" t="s">
        <v>136</v>
      </c>
      <c r="AU106" s="204" t="s">
        <v>80</v>
      </c>
      <c r="AV106" s="13" t="s">
        <v>78</v>
      </c>
      <c r="AW106" s="13" t="s">
        <v>32</v>
      </c>
      <c r="AX106" s="13" t="s">
        <v>70</v>
      </c>
      <c r="AY106" s="204" t="s">
        <v>126</v>
      </c>
    </row>
    <row r="107" spans="1:65" s="14" customFormat="1" ht="10.199999999999999">
      <c r="B107" s="205"/>
      <c r="C107" s="206"/>
      <c r="D107" s="196" t="s">
        <v>136</v>
      </c>
      <c r="E107" s="207" t="s">
        <v>18</v>
      </c>
      <c r="F107" s="208" t="s">
        <v>158</v>
      </c>
      <c r="G107" s="206"/>
      <c r="H107" s="209">
        <v>11.6</v>
      </c>
      <c r="I107" s="210"/>
      <c r="J107" s="206"/>
      <c r="K107" s="206"/>
      <c r="L107" s="211"/>
      <c r="M107" s="212"/>
      <c r="N107" s="213"/>
      <c r="O107" s="213"/>
      <c r="P107" s="213"/>
      <c r="Q107" s="213"/>
      <c r="R107" s="213"/>
      <c r="S107" s="213"/>
      <c r="T107" s="214"/>
      <c r="AT107" s="215" t="s">
        <v>136</v>
      </c>
      <c r="AU107" s="215" t="s">
        <v>80</v>
      </c>
      <c r="AV107" s="14" t="s">
        <v>80</v>
      </c>
      <c r="AW107" s="14" t="s">
        <v>32</v>
      </c>
      <c r="AX107" s="14" t="s">
        <v>70</v>
      </c>
      <c r="AY107" s="215" t="s">
        <v>126</v>
      </c>
    </row>
    <row r="108" spans="1:65" s="15" customFormat="1" ht="10.199999999999999">
      <c r="B108" s="216"/>
      <c r="C108" s="217"/>
      <c r="D108" s="196" t="s">
        <v>136</v>
      </c>
      <c r="E108" s="218" t="s">
        <v>18</v>
      </c>
      <c r="F108" s="219" t="s">
        <v>139</v>
      </c>
      <c r="G108" s="217"/>
      <c r="H108" s="220">
        <v>17</v>
      </c>
      <c r="I108" s="221"/>
      <c r="J108" s="217"/>
      <c r="K108" s="217"/>
      <c r="L108" s="222"/>
      <c r="M108" s="223"/>
      <c r="N108" s="224"/>
      <c r="O108" s="224"/>
      <c r="P108" s="224"/>
      <c r="Q108" s="224"/>
      <c r="R108" s="224"/>
      <c r="S108" s="224"/>
      <c r="T108" s="225"/>
      <c r="AT108" s="226" t="s">
        <v>136</v>
      </c>
      <c r="AU108" s="226" t="s">
        <v>80</v>
      </c>
      <c r="AV108" s="15" t="s">
        <v>133</v>
      </c>
      <c r="AW108" s="15" t="s">
        <v>32</v>
      </c>
      <c r="AX108" s="15" t="s">
        <v>78</v>
      </c>
      <c r="AY108" s="226" t="s">
        <v>126</v>
      </c>
    </row>
    <row r="109" spans="1:65" s="2" customFormat="1" ht="22.2" customHeight="1">
      <c r="A109" s="37"/>
      <c r="B109" s="38"/>
      <c r="C109" s="176" t="s">
        <v>159</v>
      </c>
      <c r="D109" s="176" t="s">
        <v>128</v>
      </c>
      <c r="E109" s="177" t="s">
        <v>160</v>
      </c>
      <c r="F109" s="178" t="s">
        <v>161</v>
      </c>
      <c r="G109" s="179" t="s">
        <v>162</v>
      </c>
      <c r="H109" s="180">
        <v>100</v>
      </c>
      <c r="I109" s="181"/>
      <c r="J109" s="182">
        <f>ROUND(I109*H109,2)</f>
        <v>0</v>
      </c>
      <c r="K109" s="178" t="s">
        <v>132</v>
      </c>
      <c r="L109" s="42"/>
      <c r="M109" s="183" t="s">
        <v>18</v>
      </c>
      <c r="N109" s="184" t="s">
        <v>41</v>
      </c>
      <c r="O109" s="67"/>
      <c r="P109" s="185">
        <f>O109*H109</f>
        <v>0</v>
      </c>
      <c r="Q109" s="185">
        <v>1.1E-4</v>
      </c>
      <c r="R109" s="185">
        <f>Q109*H109</f>
        <v>1.1000000000000001E-2</v>
      </c>
      <c r="S109" s="185">
        <v>0</v>
      </c>
      <c r="T109" s="186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87" t="s">
        <v>133</v>
      </c>
      <c r="AT109" s="187" t="s">
        <v>128</v>
      </c>
      <c r="AU109" s="187" t="s">
        <v>80</v>
      </c>
      <c r="AY109" s="20" t="s">
        <v>126</v>
      </c>
      <c r="BE109" s="188">
        <f>IF(N109="základní",J109,0)</f>
        <v>0</v>
      </c>
      <c r="BF109" s="188">
        <f>IF(N109="snížená",J109,0)</f>
        <v>0</v>
      </c>
      <c r="BG109" s="188">
        <f>IF(N109="zákl. přenesená",J109,0)</f>
        <v>0</v>
      </c>
      <c r="BH109" s="188">
        <f>IF(N109="sníž. přenesená",J109,0)</f>
        <v>0</v>
      </c>
      <c r="BI109" s="188">
        <f>IF(N109="nulová",J109,0)</f>
        <v>0</v>
      </c>
      <c r="BJ109" s="20" t="s">
        <v>78</v>
      </c>
      <c r="BK109" s="188">
        <f>ROUND(I109*H109,2)</f>
        <v>0</v>
      </c>
      <c r="BL109" s="20" t="s">
        <v>133</v>
      </c>
      <c r="BM109" s="187" t="s">
        <v>163</v>
      </c>
    </row>
    <row r="110" spans="1:65" s="2" customFormat="1" ht="10.199999999999999">
      <c r="A110" s="37"/>
      <c r="B110" s="38"/>
      <c r="C110" s="39"/>
      <c r="D110" s="189" t="s">
        <v>134</v>
      </c>
      <c r="E110" s="39"/>
      <c r="F110" s="190" t="s">
        <v>164</v>
      </c>
      <c r="G110" s="39"/>
      <c r="H110" s="39"/>
      <c r="I110" s="191"/>
      <c r="J110" s="39"/>
      <c r="K110" s="39"/>
      <c r="L110" s="42"/>
      <c r="M110" s="192"/>
      <c r="N110" s="193"/>
      <c r="O110" s="67"/>
      <c r="P110" s="67"/>
      <c r="Q110" s="67"/>
      <c r="R110" s="67"/>
      <c r="S110" s="67"/>
      <c r="T110" s="68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20" t="s">
        <v>134</v>
      </c>
      <c r="AU110" s="20" t="s">
        <v>80</v>
      </c>
    </row>
    <row r="111" spans="1:65" s="2" customFormat="1" ht="19.2">
      <c r="A111" s="37"/>
      <c r="B111" s="38"/>
      <c r="C111" s="39"/>
      <c r="D111" s="196" t="s">
        <v>165</v>
      </c>
      <c r="E111" s="39"/>
      <c r="F111" s="227" t="s">
        <v>166</v>
      </c>
      <c r="G111" s="39"/>
      <c r="H111" s="39"/>
      <c r="I111" s="191"/>
      <c r="J111" s="39"/>
      <c r="K111" s="39"/>
      <c r="L111" s="42"/>
      <c r="M111" s="192"/>
      <c r="N111" s="193"/>
      <c r="O111" s="67"/>
      <c r="P111" s="67"/>
      <c r="Q111" s="67"/>
      <c r="R111" s="67"/>
      <c r="S111" s="67"/>
      <c r="T111" s="68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20" t="s">
        <v>165</v>
      </c>
      <c r="AU111" s="20" t="s">
        <v>80</v>
      </c>
    </row>
    <row r="112" spans="1:65" s="13" customFormat="1" ht="10.199999999999999">
      <c r="B112" s="194"/>
      <c r="C112" s="195"/>
      <c r="D112" s="196" t="s">
        <v>136</v>
      </c>
      <c r="E112" s="197" t="s">
        <v>18</v>
      </c>
      <c r="F112" s="198" t="s">
        <v>167</v>
      </c>
      <c r="G112" s="195"/>
      <c r="H112" s="197" t="s">
        <v>18</v>
      </c>
      <c r="I112" s="199"/>
      <c r="J112" s="195"/>
      <c r="K112" s="195"/>
      <c r="L112" s="200"/>
      <c r="M112" s="201"/>
      <c r="N112" s="202"/>
      <c r="O112" s="202"/>
      <c r="P112" s="202"/>
      <c r="Q112" s="202"/>
      <c r="R112" s="202"/>
      <c r="S112" s="202"/>
      <c r="T112" s="203"/>
      <c r="AT112" s="204" t="s">
        <v>136</v>
      </c>
      <c r="AU112" s="204" t="s">
        <v>80</v>
      </c>
      <c r="AV112" s="13" t="s">
        <v>78</v>
      </c>
      <c r="AW112" s="13" t="s">
        <v>32</v>
      </c>
      <c r="AX112" s="13" t="s">
        <v>70</v>
      </c>
      <c r="AY112" s="204" t="s">
        <v>126</v>
      </c>
    </row>
    <row r="113" spans="1:65" s="14" customFormat="1" ht="10.199999999999999">
      <c r="B113" s="205"/>
      <c r="C113" s="206"/>
      <c r="D113" s="196" t="s">
        <v>136</v>
      </c>
      <c r="E113" s="207" t="s">
        <v>18</v>
      </c>
      <c r="F113" s="208" t="s">
        <v>168</v>
      </c>
      <c r="G113" s="206"/>
      <c r="H113" s="209">
        <v>60</v>
      </c>
      <c r="I113" s="210"/>
      <c r="J113" s="206"/>
      <c r="K113" s="206"/>
      <c r="L113" s="211"/>
      <c r="M113" s="212"/>
      <c r="N113" s="213"/>
      <c r="O113" s="213"/>
      <c r="P113" s="213"/>
      <c r="Q113" s="213"/>
      <c r="R113" s="213"/>
      <c r="S113" s="213"/>
      <c r="T113" s="214"/>
      <c r="AT113" s="215" t="s">
        <v>136</v>
      </c>
      <c r="AU113" s="215" t="s">
        <v>80</v>
      </c>
      <c r="AV113" s="14" t="s">
        <v>80</v>
      </c>
      <c r="AW113" s="14" t="s">
        <v>32</v>
      </c>
      <c r="AX113" s="14" t="s">
        <v>70</v>
      </c>
      <c r="AY113" s="215" t="s">
        <v>126</v>
      </c>
    </row>
    <row r="114" spans="1:65" s="13" customFormat="1" ht="10.199999999999999">
      <c r="B114" s="194"/>
      <c r="C114" s="195"/>
      <c r="D114" s="196" t="s">
        <v>136</v>
      </c>
      <c r="E114" s="197" t="s">
        <v>18</v>
      </c>
      <c r="F114" s="198" t="s">
        <v>169</v>
      </c>
      <c r="G114" s="195"/>
      <c r="H114" s="197" t="s">
        <v>18</v>
      </c>
      <c r="I114" s="199"/>
      <c r="J114" s="195"/>
      <c r="K114" s="195"/>
      <c r="L114" s="200"/>
      <c r="M114" s="201"/>
      <c r="N114" s="202"/>
      <c r="O114" s="202"/>
      <c r="P114" s="202"/>
      <c r="Q114" s="202"/>
      <c r="R114" s="202"/>
      <c r="S114" s="202"/>
      <c r="T114" s="203"/>
      <c r="AT114" s="204" t="s">
        <v>136</v>
      </c>
      <c r="AU114" s="204" t="s">
        <v>80</v>
      </c>
      <c r="AV114" s="13" t="s">
        <v>78</v>
      </c>
      <c r="AW114" s="13" t="s">
        <v>32</v>
      </c>
      <c r="AX114" s="13" t="s">
        <v>70</v>
      </c>
      <c r="AY114" s="204" t="s">
        <v>126</v>
      </c>
    </row>
    <row r="115" spans="1:65" s="14" customFormat="1" ht="10.199999999999999">
      <c r="B115" s="205"/>
      <c r="C115" s="206"/>
      <c r="D115" s="196" t="s">
        <v>136</v>
      </c>
      <c r="E115" s="207" t="s">
        <v>18</v>
      </c>
      <c r="F115" s="208" t="s">
        <v>170</v>
      </c>
      <c r="G115" s="206"/>
      <c r="H115" s="209">
        <v>40</v>
      </c>
      <c r="I115" s="210"/>
      <c r="J115" s="206"/>
      <c r="K115" s="206"/>
      <c r="L115" s="211"/>
      <c r="M115" s="212"/>
      <c r="N115" s="213"/>
      <c r="O115" s="213"/>
      <c r="P115" s="213"/>
      <c r="Q115" s="213"/>
      <c r="R115" s="213"/>
      <c r="S115" s="213"/>
      <c r="T115" s="214"/>
      <c r="AT115" s="215" t="s">
        <v>136</v>
      </c>
      <c r="AU115" s="215" t="s">
        <v>80</v>
      </c>
      <c r="AV115" s="14" t="s">
        <v>80</v>
      </c>
      <c r="AW115" s="14" t="s">
        <v>32</v>
      </c>
      <c r="AX115" s="14" t="s">
        <v>70</v>
      </c>
      <c r="AY115" s="215" t="s">
        <v>126</v>
      </c>
    </row>
    <row r="116" spans="1:65" s="15" customFormat="1" ht="10.199999999999999">
      <c r="B116" s="216"/>
      <c r="C116" s="217"/>
      <c r="D116" s="196" t="s">
        <v>136</v>
      </c>
      <c r="E116" s="218" t="s">
        <v>18</v>
      </c>
      <c r="F116" s="219" t="s">
        <v>139</v>
      </c>
      <c r="G116" s="217"/>
      <c r="H116" s="220">
        <v>100</v>
      </c>
      <c r="I116" s="221"/>
      <c r="J116" s="217"/>
      <c r="K116" s="217"/>
      <c r="L116" s="222"/>
      <c r="M116" s="223"/>
      <c r="N116" s="224"/>
      <c r="O116" s="224"/>
      <c r="P116" s="224"/>
      <c r="Q116" s="224"/>
      <c r="R116" s="224"/>
      <c r="S116" s="224"/>
      <c r="T116" s="225"/>
      <c r="AT116" s="226" t="s">
        <v>136</v>
      </c>
      <c r="AU116" s="226" t="s">
        <v>80</v>
      </c>
      <c r="AV116" s="15" t="s">
        <v>133</v>
      </c>
      <c r="AW116" s="15" t="s">
        <v>32</v>
      </c>
      <c r="AX116" s="15" t="s">
        <v>78</v>
      </c>
      <c r="AY116" s="226" t="s">
        <v>126</v>
      </c>
    </row>
    <row r="117" spans="1:65" s="2" customFormat="1" ht="22.2" customHeight="1">
      <c r="A117" s="37"/>
      <c r="B117" s="38"/>
      <c r="C117" s="176" t="s">
        <v>149</v>
      </c>
      <c r="D117" s="176" t="s">
        <v>128</v>
      </c>
      <c r="E117" s="177" t="s">
        <v>171</v>
      </c>
      <c r="F117" s="178" t="s">
        <v>172</v>
      </c>
      <c r="G117" s="179" t="s">
        <v>162</v>
      </c>
      <c r="H117" s="180">
        <v>29.4</v>
      </c>
      <c r="I117" s="181"/>
      <c r="J117" s="182">
        <f>ROUND(I117*H117,2)</f>
        <v>0</v>
      </c>
      <c r="K117" s="178" t="s">
        <v>132</v>
      </c>
      <c r="L117" s="42"/>
      <c r="M117" s="183" t="s">
        <v>18</v>
      </c>
      <c r="N117" s="184" t="s">
        <v>41</v>
      </c>
      <c r="O117" s="67"/>
      <c r="P117" s="185">
        <f>O117*H117</f>
        <v>0</v>
      </c>
      <c r="Q117" s="185">
        <v>8.0000000000000004E-4</v>
      </c>
      <c r="R117" s="185">
        <f>Q117*H117</f>
        <v>2.3519999999999999E-2</v>
      </c>
      <c r="S117" s="185">
        <v>0</v>
      </c>
      <c r="T117" s="186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7" t="s">
        <v>133</v>
      </c>
      <c r="AT117" s="187" t="s">
        <v>128</v>
      </c>
      <c r="AU117" s="187" t="s">
        <v>80</v>
      </c>
      <c r="AY117" s="20" t="s">
        <v>126</v>
      </c>
      <c r="BE117" s="188">
        <f>IF(N117="základní",J117,0)</f>
        <v>0</v>
      </c>
      <c r="BF117" s="188">
        <f>IF(N117="snížená",J117,0)</f>
        <v>0</v>
      </c>
      <c r="BG117" s="188">
        <f>IF(N117="zákl. přenesená",J117,0)</f>
        <v>0</v>
      </c>
      <c r="BH117" s="188">
        <f>IF(N117="sníž. přenesená",J117,0)</f>
        <v>0</v>
      </c>
      <c r="BI117" s="188">
        <f>IF(N117="nulová",J117,0)</f>
        <v>0</v>
      </c>
      <c r="BJ117" s="20" t="s">
        <v>78</v>
      </c>
      <c r="BK117" s="188">
        <f>ROUND(I117*H117,2)</f>
        <v>0</v>
      </c>
      <c r="BL117" s="20" t="s">
        <v>133</v>
      </c>
      <c r="BM117" s="187" t="s">
        <v>8</v>
      </c>
    </row>
    <row r="118" spans="1:65" s="2" customFormat="1" ht="10.199999999999999">
      <c r="A118" s="37"/>
      <c r="B118" s="38"/>
      <c r="C118" s="39"/>
      <c r="D118" s="189" t="s">
        <v>134</v>
      </c>
      <c r="E118" s="39"/>
      <c r="F118" s="190" t="s">
        <v>173</v>
      </c>
      <c r="G118" s="39"/>
      <c r="H118" s="39"/>
      <c r="I118" s="191"/>
      <c r="J118" s="39"/>
      <c r="K118" s="39"/>
      <c r="L118" s="42"/>
      <c r="M118" s="192"/>
      <c r="N118" s="193"/>
      <c r="O118" s="67"/>
      <c r="P118" s="67"/>
      <c r="Q118" s="67"/>
      <c r="R118" s="67"/>
      <c r="S118" s="67"/>
      <c r="T118" s="68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20" t="s">
        <v>134</v>
      </c>
      <c r="AU118" s="20" t="s">
        <v>80</v>
      </c>
    </row>
    <row r="119" spans="1:65" s="14" customFormat="1" ht="10.199999999999999">
      <c r="B119" s="205"/>
      <c r="C119" s="206"/>
      <c r="D119" s="196" t="s">
        <v>136</v>
      </c>
      <c r="E119" s="207" t="s">
        <v>18</v>
      </c>
      <c r="F119" s="208" t="s">
        <v>174</v>
      </c>
      <c r="G119" s="206"/>
      <c r="H119" s="209">
        <v>29.4</v>
      </c>
      <c r="I119" s="210"/>
      <c r="J119" s="206"/>
      <c r="K119" s="206"/>
      <c r="L119" s="211"/>
      <c r="M119" s="212"/>
      <c r="N119" s="213"/>
      <c r="O119" s="213"/>
      <c r="P119" s="213"/>
      <c r="Q119" s="213"/>
      <c r="R119" s="213"/>
      <c r="S119" s="213"/>
      <c r="T119" s="214"/>
      <c r="AT119" s="215" t="s">
        <v>136</v>
      </c>
      <c r="AU119" s="215" t="s">
        <v>80</v>
      </c>
      <c r="AV119" s="14" t="s">
        <v>80</v>
      </c>
      <c r="AW119" s="14" t="s">
        <v>32</v>
      </c>
      <c r="AX119" s="14" t="s">
        <v>70</v>
      </c>
      <c r="AY119" s="215" t="s">
        <v>126</v>
      </c>
    </row>
    <row r="120" spans="1:65" s="15" customFormat="1" ht="10.199999999999999">
      <c r="B120" s="216"/>
      <c r="C120" s="217"/>
      <c r="D120" s="196" t="s">
        <v>136</v>
      </c>
      <c r="E120" s="218" t="s">
        <v>18</v>
      </c>
      <c r="F120" s="219" t="s">
        <v>139</v>
      </c>
      <c r="G120" s="217"/>
      <c r="H120" s="220">
        <v>29.4</v>
      </c>
      <c r="I120" s="221"/>
      <c r="J120" s="217"/>
      <c r="K120" s="217"/>
      <c r="L120" s="222"/>
      <c r="M120" s="223"/>
      <c r="N120" s="224"/>
      <c r="O120" s="224"/>
      <c r="P120" s="224"/>
      <c r="Q120" s="224"/>
      <c r="R120" s="224"/>
      <c r="S120" s="224"/>
      <c r="T120" s="225"/>
      <c r="AT120" s="226" t="s">
        <v>136</v>
      </c>
      <c r="AU120" s="226" t="s">
        <v>80</v>
      </c>
      <c r="AV120" s="15" t="s">
        <v>133</v>
      </c>
      <c r="AW120" s="15" t="s">
        <v>32</v>
      </c>
      <c r="AX120" s="15" t="s">
        <v>78</v>
      </c>
      <c r="AY120" s="226" t="s">
        <v>126</v>
      </c>
    </row>
    <row r="121" spans="1:65" s="2" customFormat="1" ht="22.2" customHeight="1">
      <c r="A121" s="37"/>
      <c r="B121" s="38"/>
      <c r="C121" s="176" t="s">
        <v>175</v>
      </c>
      <c r="D121" s="176" t="s">
        <v>128</v>
      </c>
      <c r="E121" s="177" t="s">
        <v>176</v>
      </c>
      <c r="F121" s="178" t="s">
        <v>177</v>
      </c>
      <c r="G121" s="179" t="s">
        <v>148</v>
      </c>
      <c r="H121" s="180">
        <v>7</v>
      </c>
      <c r="I121" s="181"/>
      <c r="J121" s="182">
        <f>ROUND(I121*H121,2)</f>
        <v>0</v>
      </c>
      <c r="K121" s="178" t="s">
        <v>132</v>
      </c>
      <c r="L121" s="42"/>
      <c r="M121" s="183" t="s">
        <v>18</v>
      </c>
      <c r="N121" s="184" t="s">
        <v>41</v>
      </c>
      <c r="O121" s="67"/>
      <c r="P121" s="185">
        <f>O121*H121</f>
        <v>0</v>
      </c>
      <c r="Q121" s="185">
        <v>5.5640000000000002E-2</v>
      </c>
      <c r="R121" s="185">
        <f>Q121*H121</f>
        <v>0.38947999999999999</v>
      </c>
      <c r="S121" s="185">
        <v>0</v>
      </c>
      <c r="T121" s="186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87" t="s">
        <v>133</v>
      </c>
      <c r="AT121" s="187" t="s">
        <v>128</v>
      </c>
      <c r="AU121" s="187" t="s">
        <v>80</v>
      </c>
      <c r="AY121" s="20" t="s">
        <v>126</v>
      </c>
      <c r="BE121" s="188">
        <f>IF(N121="základní",J121,0)</f>
        <v>0</v>
      </c>
      <c r="BF121" s="188">
        <f>IF(N121="snížená",J121,0)</f>
        <v>0</v>
      </c>
      <c r="BG121" s="188">
        <f>IF(N121="zákl. přenesená",J121,0)</f>
        <v>0</v>
      </c>
      <c r="BH121" s="188">
        <f>IF(N121="sníž. přenesená",J121,0)</f>
        <v>0</v>
      </c>
      <c r="BI121" s="188">
        <f>IF(N121="nulová",J121,0)</f>
        <v>0</v>
      </c>
      <c r="BJ121" s="20" t="s">
        <v>78</v>
      </c>
      <c r="BK121" s="188">
        <f>ROUND(I121*H121,2)</f>
        <v>0</v>
      </c>
      <c r="BL121" s="20" t="s">
        <v>133</v>
      </c>
      <c r="BM121" s="187" t="s">
        <v>178</v>
      </c>
    </row>
    <row r="122" spans="1:65" s="2" customFormat="1" ht="10.199999999999999">
      <c r="A122" s="37"/>
      <c r="B122" s="38"/>
      <c r="C122" s="39"/>
      <c r="D122" s="189" t="s">
        <v>134</v>
      </c>
      <c r="E122" s="39"/>
      <c r="F122" s="190" t="s">
        <v>179</v>
      </c>
      <c r="G122" s="39"/>
      <c r="H122" s="39"/>
      <c r="I122" s="191"/>
      <c r="J122" s="39"/>
      <c r="K122" s="39"/>
      <c r="L122" s="42"/>
      <c r="M122" s="192"/>
      <c r="N122" s="193"/>
      <c r="O122" s="67"/>
      <c r="P122" s="67"/>
      <c r="Q122" s="67"/>
      <c r="R122" s="67"/>
      <c r="S122" s="67"/>
      <c r="T122" s="68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20" t="s">
        <v>134</v>
      </c>
      <c r="AU122" s="20" t="s">
        <v>80</v>
      </c>
    </row>
    <row r="123" spans="1:65" s="2" customFormat="1" ht="22.2" customHeight="1">
      <c r="A123" s="37"/>
      <c r="B123" s="38"/>
      <c r="C123" s="176" t="s">
        <v>153</v>
      </c>
      <c r="D123" s="176" t="s">
        <v>128</v>
      </c>
      <c r="E123" s="177" t="s">
        <v>180</v>
      </c>
      <c r="F123" s="178" t="s">
        <v>181</v>
      </c>
      <c r="G123" s="179" t="s">
        <v>148</v>
      </c>
      <c r="H123" s="180">
        <v>30</v>
      </c>
      <c r="I123" s="181"/>
      <c r="J123" s="182">
        <f>ROUND(I123*H123,2)</f>
        <v>0</v>
      </c>
      <c r="K123" s="178" t="s">
        <v>182</v>
      </c>
      <c r="L123" s="42"/>
      <c r="M123" s="183" t="s">
        <v>18</v>
      </c>
      <c r="N123" s="184" t="s">
        <v>41</v>
      </c>
      <c r="O123" s="67"/>
      <c r="P123" s="185">
        <f>O123*H123</f>
        <v>0</v>
      </c>
      <c r="Q123" s="185">
        <v>0</v>
      </c>
      <c r="R123" s="185">
        <f>Q123*H123</f>
        <v>0</v>
      </c>
      <c r="S123" s="185">
        <v>0</v>
      </c>
      <c r="T123" s="186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7" t="s">
        <v>133</v>
      </c>
      <c r="AT123" s="187" t="s">
        <v>128</v>
      </c>
      <c r="AU123" s="187" t="s">
        <v>80</v>
      </c>
      <c r="AY123" s="20" t="s">
        <v>126</v>
      </c>
      <c r="BE123" s="188">
        <f>IF(N123="základní",J123,0)</f>
        <v>0</v>
      </c>
      <c r="BF123" s="188">
        <f>IF(N123="snížená",J123,0)</f>
        <v>0</v>
      </c>
      <c r="BG123" s="188">
        <f>IF(N123="zákl. přenesená",J123,0)</f>
        <v>0</v>
      </c>
      <c r="BH123" s="188">
        <f>IF(N123="sníž. přenesená",J123,0)</f>
        <v>0</v>
      </c>
      <c r="BI123" s="188">
        <f>IF(N123="nulová",J123,0)</f>
        <v>0</v>
      </c>
      <c r="BJ123" s="20" t="s">
        <v>78</v>
      </c>
      <c r="BK123" s="188">
        <f>ROUND(I123*H123,2)</f>
        <v>0</v>
      </c>
      <c r="BL123" s="20" t="s">
        <v>133</v>
      </c>
      <c r="BM123" s="187" t="s">
        <v>183</v>
      </c>
    </row>
    <row r="124" spans="1:65" s="13" customFormat="1" ht="10.199999999999999">
      <c r="B124" s="194"/>
      <c r="C124" s="195"/>
      <c r="D124" s="196" t="s">
        <v>136</v>
      </c>
      <c r="E124" s="197" t="s">
        <v>18</v>
      </c>
      <c r="F124" s="198" t="s">
        <v>184</v>
      </c>
      <c r="G124" s="195"/>
      <c r="H124" s="197" t="s">
        <v>18</v>
      </c>
      <c r="I124" s="199"/>
      <c r="J124" s="195"/>
      <c r="K124" s="195"/>
      <c r="L124" s="200"/>
      <c r="M124" s="201"/>
      <c r="N124" s="202"/>
      <c r="O124" s="202"/>
      <c r="P124" s="202"/>
      <c r="Q124" s="202"/>
      <c r="R124" s="202"/>
      <c r="S124" s="202"/>
      <c r="T124" s="203"/>
      <c r="AT124" s="204" t="s">
        <v>136</v>
      </c>
      <c r="AU124" s="204" t="s">
        <v>80</v>
      </c>
      <c r="AV124" s="13" t="s">
        <v>78</v>
      </c>
      <c r="AW124" s="13" t="s">
        <v>32</v>
      </c>
      <c r="AX124" s="13" t="s">
        <v>70</v>
      </c>
      <c r="AY124" s="204" t="s">
        <v>126</v>
      </c>
    </row>
    <row r="125" spans="1:65" s="14" customFormat="1" ht="10.199999999999999">
      <c r="B125" s="205"/>
      <c r="C125" s="206"/>
      <c r="D125" s="196" t="s">
        <v>136</v>
      </c>
      <c r="E125" s="207" t="s">
        <v>18</v>
      </c>
      <c r="F125" s="208" t="s">
        <v>185</v>
      </c>
      <c r="G125" s="206"/>
      <c r="H125" s="209">
        <v>30</v>
      </c>
      <c r="I125" s="210"/>
      <c r="J125" s="206"/>
      <c r="K125" s="206"/>
      <c r="L125" s="211"/>
      <c r="M125" s="212"/>
      <c r="N125" s="213"/>
      <c r="O125" s="213"/>
      <c r="P125" s="213"/>
      <c r="Q125" s="213"/>
      <c r="R125" s="213"/>
      <c r="S125" s="213"/>
      <c r="T125" s="214"/>
      <c r="AT125" s="215" t="s">
        <v>136</v>
      </c>
      <c r="AU125" s="215" t="s">
        <v>80</v>
      </c>
      <c r="AV125" s="14" t="s">
        <v>80</v>
      </c>
      <c r="AW125" s="14" t="s">
        <v>32</v>
      </c>
      <c r="AX125" s="14" t="s">
        <v>70</v>
      </c>
      <c r="AY125" s="215" t="s">
        <v>126</v>
      </c>
    </row>
    <row r="126" spans="1:65" s="15" customFormat="1" ht="10.199999999999999">
      <c r="B126" s="216"/>
      <c r="C126" s="217"/>
      <c r="D126" s="196" t="s">
        <v>136</v>
      </c>
      <c r="E126" s="218" t="s">
        <v>18</v>
      </c>
      <c r="F126" s="219" t="s">
        <v>139</v>
      </c>
      <c r="G126" s="217"/>
      <c r="H126" s="220">
        <v>30</v>
      </c>
      <c r="I126" s="221"/>
      <c r="J126" s="217"/>
      <c r="K126" s="217"/>
      <c r="L126" s="222"/>
      <c r="M126" s="223"/>
      <c r="N126" s="224"/>
      <c r="O126" s="224"/>
      <c r="P126" s="224"/>
      <c r="Q126" s="224"/>
      <c r="R126" s="224"/>
      <c r="S126" s="224"/>
      <c r="T126" s="225"/>
      <c r="AT126" s="226" t="s">
        <v>136</v>
      </c>
      <c r="AU126" s="226" t="s">
        <v>80</v>
      </c>
      <c r="AV126" s="15" t="s">
        <v>133</v>
      </c>
      <c r="AW126" s="15" t="s">
        <v>32</v>
      </c>
      <c r="AX126" s="15" t="s">
        <v>78</v>
      </c>
      <c r="AY126" s="226" t="s">
        <v>126</v>
      </c>
    </row>
    <row r="127" spans="1:65" s="2" customFormat="1" ht="30" customHeight="1">
      <c r="A127" s="37"/>
      <c r="B127" s="38"/>
      <c r="C127" s="176" t="s">
        <v>186</v>
      </c>
      <c r="D127" s="176" t="s">
        <v>128</v>
      </c>
      <c r="E127" s="177" t="s">
        <v>187</v>
      </c>
      <c r="F127" s="178" t="s">
        <v>188</v>
      </c>
      <c r="G127" s="179" t="s">
        <v>148</v>
      </c>
      <c r="H127" s="180">
        <v>20</v>
      </c>
      <c r="I127" s="181"/>
      <c r="J127" s="182">
        <f>ROUND(I127*H127,2)</f>
        <v>0</v>
      </c>
      <c r="K127" s="178" t="s">
        <v>182</v>
      </c>
      <c r="L127" s="42"/>
      <c r="M127" s="183" t="s">
        <v>18</v>
      </c>
      <c r="N127" s="184" t="s">
        <v>41</v>
      </c>
      <c r="O127" s="67"/>
      <c r="P127" s="185">
        <f>O127*H127</f>
        <v>0</v>
      </c>
      <c r="Q127" s="185">
        <v>0</v>
      </c>
      <c r="R127" s="185">
        <f>Q127*H127</f>
        <v>0</v>
      </c>
      <c r="S127" s="185">
        <v>0</v>
      </c>
      <c r="T127" s="186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7" t="s">
        <v>133</v>
      </c>
      <c r="AT127" s="187" t="s">
        <v>128</v>
      </c>
      <c r="AU127" s="187" t="s">
        <v>80</v>
      </c>
      <c r="AY127" s="20" t="s">
        <v>126</v>
      </c>
      <c r="BE127" s="188">
        <f>IF(N127="základní",J127,0)</f>
        <v>0</v>
      </c>
      <c r="BF127" s="188">
        <f>IF(N127="snížená",J127,0)</f>
        <v>0</v>
      </c>
      <c r="BG127" s="188">
        <f>IF(N127="zákl. přenesená",J127,0)</f>
        <v>0</v>
      </c>
      <c r="BH127" s="188">
        <f>IF(N127="sníž. přenesená",J127,0)</f>
        <v>0</v>
      </c>
      <c r="BI127" s="188">
        <f>IF(N127="nulová",J127,0)</f>
        <v>0</v>
      </c>
      <c r="BJ127" s="20" t="s">
        <v>78</v>
      </c>
      <c r="BK127" s="188">
        <f>ROUND(I127*H127,2)</f>
        <v>0</v>
      </c>
      <c r="BL127" s="20" t="s">
        <v>133</v>
      </c>
      <c r="BM127" s="187" t="s">
        <v>189</v>
      </c>
    </row>
    <row r="128" spans="1:65" s="13" customFormat="1" ht="10.199999999999999">
      <c r="B128" s="194"/>
      <c r="C128" s="195"/>
      <c r="D128" s="196" t="s">
        <v>136</v>
      </c>
      <c r="E128" s="197" t="s">
        <v>18</v>
      </c>
      <c r="F128" s="198" t="s">
        <v>190</v>
      </c>
      <c r="G128" s="195"/>
      <c r="H128" s="197" t="s">
        <v>18</v>
      </c>
      <c r="I128" s="199"/>
      <c r="J128" s="195"/>
      <c r="K128" s="195"/>
      <c r="L128" s="200"/>
      <c r="M128" s="201"/>
      <c r="N128" s="202"/>
      <c r="O128" s="202"/>
      <c r="P128" s="202"/>
      <c r="Q128" s="202"/>
      <c r="R128" s="202"/>
      <c r="S128" s="202"/>
      <c r="T128" s="203"/>
      <c r="AT128" s="204" t="s">
        <v>136</v>
      </c>
      <c r="AU128" s="204" t="s">
        <v>80</v>
      </c>
      <c r="AV128" s="13" t="s">
        <v>78</v>
      </c>
      <c r="AW128" s="13" t="s">
        <v>32</v>
      </c>
      <c r="AX128" s="13" t="s">
        <v>70</v>
      </c>
      <c r="AY128" s="204" t="s">
        <v>126</v>
      </c>
    </row>
    <row r="129" spans="1:65" s="14" customFormat="1" ht="10.199999999999999">
      <c r="B129" s="205"/>
      <c r="C129" s="206"/>
      <c r="D129" s="196" t="s">
        <v>136</v>
      </c>
      <c r="E129" s="207" t="s">
        <v>18</v>
      </c>
      <c r="F129" s="208" t="s">
        <v>191</v>
      </c>
      <c r="G129" s="206"/>
      <c r="H129" s="209">
        <v>20</v>
      </c>
      <c r="I129" s="210"/>
      <c r="J129" s="206"/>
      <c r="K129" s="206"/>
      <c r="L129" s="211"/>
      <c r="M129" s="212"/>
      <c r="N129" s="213"/>
      <c r="O129" s="213"/>
      <c r="P129" s="213"/>
      <c r="Q129" s="213"/>
      <c r="R129" s="213"/>
      <c r="S129" s="213"/>
      <c r="T129" s="214"/>
      <c r="AT129" s="215" t="s">
        <v>136</v>
      </c>
      <c r="AU129" s="215" t="s">
        <v>80</v>
      </c>
      <c r="AV129" s="14" t="s">
        <v>80</v>
      </c>
      <c r="AW129" s="14" t="s">
        <v>32</v>
      </c>
      <c r="AX129" s="14" t="s">
        <v>70</v>
      </c>
      <c r="AY129" s="215" t="s">
        <v>126</v>
      </c>
    </row>
    <row r="130" spans="1:65" s="15" customFormat="1" ht="10.199999999999999">
      <c r="B130" s="216"/>
      <c r="C130" s="217"/>
      <c r="D130" s="196" t="s">
        <v>136</v>
      </c>
      <c r="E130" s="218" t="s">
        <v>18</v>
      </c>
      <c r="F130" s="219" t="s">
        <v>139</v>
      </c>
      <c r="G130" s="217"/>
      <c r="H130" s="220">
        <v>20</v>
      </c>
      <c r="I130" s="221"/>
      <c r="J130" s="217"/>
      <c r="K130" s="217"/>
      <c r="L130" s="222"/>
      <c r="M130" s="223"/>
      <c r="N130" s="224"/>
      <c r="O130" s="224"/>
      <c r="P130" s="224"/>
      <c r="Q130" s="224"/>
      <c r="R130" s="224"/>
      <c r="S130" s="224"/>
      <c r="T130" s="225"/>
      <c r="AT130" s="226" t="s">
        <v>136</v>
      </c>
      <c r="AU130" s="226" t="s">
        <v>80</v>
      </c>
      <c r="AV130" s="15" t="s">
        <v>133</v>
      </c>
      <c r="AW130" s="15" t="s">
        <v>32</v>
      </c>
      <c r="AX130" s="15" t="s">
        <v>78</v>
      </c>
      <c r="AY130" s="226" t="s">
        <v>126</v>
      </c>
    </row>
    <row r="131" spans="1:65" s="2" customFormat="1" ht="22.2" customHeight="1">
      <c r="A131" s="37"/>
      <c r="B131" s="38"/>
      <c r="C131" s="176" t="s">
        <v>163</v>
      </c>
      <c r="D131" s="176" t="s">
        <v>128</v>
      </c>
      <c r="E131" s="177" t="s">
        <v>192</v>
      </c>
      <c r="F131" s="178" t="s">
        <v>193</v>
      </c>
      <c r="G131" s="179" t="s">
        <v>148</v>
      </c>
      <c r="H131" s="180">
        <v>5</v>
      </c>
      <c r="I131" s="181"/>
      <c r="J131" s="182">
        <f>ROUND(I131*H131,2)</f>
        <v>0</v>
      </c>
      <c r="K131" s="178" t="s">
        <v>132</v>
      </c>
      <c r="L131" s="42"/>
      <c r="M131" s="183" t="s">
        <v>18</v>
      </c>
      <c r="N131" s="184" t="s">
        <v>41</v>
      </c>
      <c r="O131" s="67"/>
      <c r="P131" s="185">
        <f>O131*H131</f>
        <v>0</v>
      </c>
      <c r="Q131" s="185">
        <v>0</v>
      </c>
      <c r="R131" s="185">
        <f>Q131*H131</f>
        <v>0</v>
      </c>
      <c r="S131" s="185">
        <v>0</v>
      </c>
      <c r="T131" s="186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7" t="s">
        <v>133</v>
      </c>
      <c r="AT131" s="187" t="s">
        <v>128</v>
      </c>
      <c r="AU131" s="187" t="s">
        <v>80</v>
      </c>
      <c r="AY131" s="20" t="s">
        <v>126</v>
      </c>
      <c r="BE131" s="188">
        <f>IF(N131="základní",J131,0)</f>
        <v>0</v>
      </c>
      <c r="BF131" s="188">
        <f>IF(N131="snížená",J131,0)</f>
        <v>0</v>
      </c>
      <c r="BG131" s="188">
        <f>IF(N131="zákl. přenesená",J131,0)</f>
        <v>0</v>
      </c>
      <c r="BH131" s="188">
        <f>IF(N131="sníž. přenesená",J131,0)</f>
        <v>0</v>
      </c>
      <c r="BI131" s="188">
        <f>IF(N131="nulová",J131,0)</f>
        <v>0</v>
      </c>
      <c r="BJ131" s="20" t="s">
        <v>78</v>
      </c>
      <c r="BK131" s="188">
        <f>ROUND(I131*H131,2)</f>
        <v>0</v>
      </c>
      <c r="BL131" s="20" t="s">
        <v>133</v>
      </c>
      <c r="BM131" s="187" t="s">
        <v>191</v>
      </c>
    </row>
    <row r="132" spans="1:65" s="2" customFormat="1" ht="10.199999999999999">
      <c r="A132" s="37"/>
      <c r="B132" s="38"/>
      <c r="C132" s="39"/>
      <c r="D132" s="189" t="s">
        <v>134</v>
      </c>
      <c r="E132" s="39"/>
      <c r="F132" s="190" t="s">
        <v>194</v>
      </c>
      <c r="G132" s="39"/>
      <c r="H132" s="39"/>
      <c r="I132" s="191"/>
      <c r="J132" s="39"/>
      <c r="K132" s="39"/>
      <c r="L132" s="42"/>
      <c r="M132" s="192"/>
      <c r="N132" s="193"/>
      <c r="O132" s="67"/>
      <c r="P132" s="67"/>
      <c r="Q132" s="67"/>
      <c r="R132" s="67"/>
      <c r="S132" s="67"/>
      <c r="T132" s="68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20" t="s">
        <v>134</v>
      </c>
      <c r="AU132" s="20" t="s">
        <v>80</v>
      </c>
    </row>
    <row r="133" spans="1:65" s="2" customFormat="1" ht="14.4" customHeight="1">
      <c r="A133" s="37"/>
      <c r="B133" s="38"/>
      <c r="C133" s="176" t="s">
        <v>195</v>
      </c>
      <c r="D133" s="176" t="s">
        <v>128</v>
      </c>
      <c r="E133" s="177" t="s">
        <v>196</v>
      </c>
      <c r="F133" s="178" t="s">
        <v>197</v>
      </c>
      <c r="G133" s="179" t="s">
        <v>198</v>
      </c>
      <c r="H133" s="180">
        <v>116.48</v>
      </c>
      <c r="I133" s="181"/>
      <c r="J133" s="182">
        <f>ROUND(I133*H133,2)</f>
        <v>0</v>
      </c>
      <c r="K133" s="178" t="s">
        <v>132</v>
      </c>
      <c r="L133" s="42"/>
      <c r="M133" s="183" t="s">
        <v>18</v>
      </c>
      <c r="N133" s="184" t="s">
        <v>41</v>
      </c>
      <c r="O133" s="67"/>
      <c r="P133" s="185">
        <f>O133*H133</f>
        <v>0</v>
      </c>
      <c r="Q133" s="185">
        <v>0</v>
      </c>
      <c r="R133" s="185">
        <f>Q133*H133</f>
        <v>0</v>
      </c>
      <c r="S133" s="185">
        <v>0</v>
      </c>
      <c r="T133" s="186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7" t="s">
        <v>133</v>
      </c>
      <c r="AT133" s="187" t="s">
        <v>128</v>
      </c>
      <c r="AU133" s="187" t="s">
        <v>80</v>
      </c>
      <c r="AY133" s="20" t="s">
        <v>126</v>
      </c>
      <c r="BE133" s="188">
        <f>IF(N133="základní",J133,0)</f>
        <v>0</v>
      </c>
      <c r="BF133" s="188">
        <f>IF(N133="snížená",J133,0)</f>
        <v>0</v>
      </c>
      <c r="BG133" s="188">
        <f>IF(N133="zákl. přenesená",J133,0)</f>
        <v>0</v>
      </c>
      <c r="BH133" s="188">
        <f>IF(N133="sníž. přenesená",J133,0)</f>
        <v>0</v>
      </c>
      <c r="BI133" s="188">
        <f>IF(N133="nulová",J133,0)</f>
        <v>0</v>
      </c>
      <c r="BJ133" s="20" t="s">
        <v>78</v>
      </c>
      <c r="BK133" s="188">
        <f>ROUND(I133*H133,2)</f>
        <v>0</v>
      </c>
      <c r="BL133" s="20" t="s">
        <v>133</v>
      </c>
      <c r="BM133" s="187" t="s">
        <v>199</v>
      </c>
    </row>
    <row r="134" spans="1:65" s="2" customFormat="1" ht="10.199999999999999">
      <c r="A134" s="37"/>
      <c r="B134" s="38"/>
      <c r="C134" s="39"/>
      <c r="D134" s="189" t="s">
        <v>134</v>
      </c>
      <c r="E134" s="39"/>
      <c r="F134" s="190" t="s">
        <v>200</v>
      </c>
      <c r="G134" s="39"/>
      <c r="H134" s="39"/>
      <c r="I134" s="191"/>
      <c r="J134" s="39"/>
      <c r="K134" s="39"/>
      <c r="L134" s="42"/>
      <c r="M134" s="192"/>
      <c r="N134" s="193"/>
      <c r="O134" s="67"/>
      <c r="P134" s="67"/>
      <c r="Q134" s="67"/>
      <c r="R134" s="67"/>
      <c r="S134" s="67"/>
      <c r="T134" s="68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20" t="s">
        <v>134</v>
      </c>
      <c r="AU134" s="20" t="s">
        <v>80</v>
      </c>
    </row>
    <row r="135" spans="1:65" s="14" customFormat="1" ht="10.199999999999999">
      <c r="B135" s="205"/>
      <c r="C135" s="206"/>
      <c r="D135" s="196" t="s">
        <v>136</v>
      </c>
      <c r="E135" s="207" t="s">
        <v>18</v>
      </c>
      <c r="F135" s="208" t="s">
        <v>201</v>
      </c>
      <c r="G135" s="206"/>
      <c r="H135" s="209">
        <v>116.48</v>
      </c>
      <c r="I135" s="210"/>
      <c r="J135" s="206"/>
      <c r="K135" s="206"/>
      <c r="L135" s="211"/>
      <c r="M135" s="212"/>
      <c r="N135" s="213"/>
      <c r="O135" s="213"/>
      <c r="P135" s="213"/>
      <c r="Q135" s="213"/>
      <c r="R135" s="213"/>
      <c r="S135" s="213"/>
      <c r="T135" s="214"/>
      <c r="AT135" s="215" t="s">
        <v>136</v>
      </c>
      <c r="AU135" s="215" t="s">
        <v>80</v>
      </c>
      <c r="AV135" s="14" t="s">
        <v>80</v>
      </c>
      <c r="AW135" s="14" t="s">
        <v>32</v>
      </c>
      <c r="AX135" s="14" t="s">
        <v>70</v>
      </c>
      <c r="AY135" s="215" t="s">
        <v>126</v>
      </c>
    </row>
    <row r="136" spans="1:65" s="15" customFormat="1" ht="10.199999999999999">
      <c r="B136" s="216"/>
      <c r="C136" s="217"/>
      <c r="D136" s="196" t="s">
        <v>136</v>
      </c>
      <c r="E136" s="218" t="s">
        <v>18</v>
      </c>
      <c r="F136" s="219" t="s">
        <v>139</v>
      </c>
      <c r="G136" s="217"/>
      <c r="H136" s="220">
        <v>116.48</v>
      </c>
      <c r="I136" s="221"/>
      <c r="J136" s="217"/>
      <c r="K136" s="217"/>
      <c r="L136" s="222"/>
      <c r="M136" s="223"/>
      <c r="N136" s="224"/>
      <c r="O136" s="224"/>
      <c r="P136" s="224"/>
      <c r="Q136" s="224"/>
      <c r="R136" s="224"/>
      <c r="S136" s="224"/>
      <c r="T136" s="225"/>
      <c r="AT136" s="226" t="s">
        <v>136</v>
      </c>
      <c r="AU136" s="226" t="s">
        <v>80</v>
      </c>
      <c r="AV136" s="15" t="s">
        <v>133</v>
      </c>
      <c r="AW136" s="15" t="s">
        <v>32</v>
      </c>
      <c r="AX136" s="15" t="s">
        <v>78</v>
      </c>
      <c r="AY136" s="226" t="s">
        <v>126</v>
      </c>
    </row>
    <row r="137" spans="1:65" s="2" customFormat="1" ht="14.4" customHeight="1">
      <c r="A137" s="37"/>
      <c r="B137" s="38"/>
      <c r="C137" s="228" t="s">
        <v>8</v>
      </c>
      <c r="D137" s="228" t="s">
        <v>202</v>
      </c>
      <c r="E137" s="229" t="s">
        <v>203</v>
      </c>
      <c r="F137" s="230" t="s">
        <v>204</v>
      </c>
      <c r="G137" s="231" t="s">
        <v>198</v>
      </c>
      <c r="H137" s="232">
        <v>139.77600000000001</v>
      </c>
      <c r="I137" s="233"/>
      <c r="J137" s="234">
        <f>ROUND(I137*H137,2)</f>
        <v>0</v>
      </c>
      <c r="K137" s="230" t="s">
        <v>132</v>
      </c>
      <c r="L137" s="235"/>
      <c r="M137" s="236" t="s">
        <v>18</v>
      </c>
      <c r="N137" s="237" t="s">
        <v>41</v>
      </c>
      <c r="O137" s="67"/>
      <c r="P137" s="185">
        <f>O137*H137</f>
        <v>0</v>
      </c>
      <c r="Q137" s="185">
        <v>1.65E-3</v>
      </c>
      <c r="R137" s="185">
        <f>Q137*H137</f>
        <v>0.23063040000000001</v>
      </c>
      <c r="S137" s="185">
        <v>0</v>
      </c>
      <c r="T137" s="186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7" t="s">
        <v>153</v>
      </c>
      <c r="AT137" s="187" t="s">
        <v>202</v>
      </c>
      <c r="AU137" s="187" t="s">
        <v>80</v>
      </c>
      <c r="AY137" s="20" t="s">
        <v>126</v>
      </c>
      <c r="BE137" s="188">
        <f>IF(N137="základní",J137,0)</f>
        <v>0</v>
      </c>
      <c r="BF137" s="188">
        <f>IF(N137="snížená",J137,0)</f>
        <v>0</v>
      </c>
      <c r="BG137" s="188">
        <f>IF(N137="zákl. přenesená",J137,0)</f>
        <v>0</v>
      </c>
      <c r="BH137" s="188">
        <f>IF(N137="sníž. přenesená",J137,0)</f>
        <v>0</v>
      </c>
      <c r="BI137" s="188">
        <f>IF(N137="nulová",J137,0)</f>
        <v>0</v>
      </c>
      <c r="BJ137" s="20" t="s">
        <v>78</v>
      </c>
      <c r="BK137" s="188">
        <f>ROUND(I137*H137,2)</f>
        <v>0</v>
      </c>
      <c r="BL137" s="20" t="s">
        <v>133</v>
      </c>
      <c r="BM137" s="187" t="s">
        <v>205</v>
      </c>
    </row>
    <row r="138" spans="1:65" s="14" customFormat="1" ht="10.199999999999999">
      <c r="B138" s="205"/>
      <c r="C138" s="206"/>
      <c r="D138" s="196" t="s">
        <v>136</v>
      </c>
      <c r="E138" s="207" t="s">
        <v>18</v>
      </c>
      <c r="F138" s="208" t="s">
        <v>206</v>
      </c>
      <c r="G138" s="206"/>
      <c r="H138" s="209">
        <v>139.77600000000001</v>
      </c>
      <c r="I138" s="210"/>
      <c r="J138" s="206"/>
      <c r="K138" s="206"/>
      <c r="L138" s="211"/>
      <c r="M138" s="212"/>
      <c r="N138" s="213"/>
      <c r="O138" s="213"/>
      <c r="P138" s="213"/>
      <c r="Q138" s="213"/>
      <c r="R138" s="213"/>
      <c r="S138" s="213"/>
      <c r="T138" s="214"/>
      <c r="AT138" s="215" t="s">
        <v>136</v>
      </c>
      <c r="AU138" s="215" t="s">
        <v>80</v>
      </c>
      <c r="AV138" s="14" t="s">
        <v>80</v>
      </c>
      <c r="AW138" s="14" t="s">
        <v>32</v>
      </c>
      <c r="AX138" s="14" t="s">
        <v>70</v>
      </c>
      <c r="AY138" s="215" t="s">
        <v>126</v>
      </c>
    </row>
    <row r="139" spans="1:65" s="15" customFormat="1" ht="10.199999999999999">
      <c r="B139" s="216"/>
      <c r="C139" s="217"/>
      <c r="D139" s="196" t="s">
        <v>136</v>
      </c>
      <c r="E139" s="218" t="s">
        <v>18</v>
      </c>
      <c r="F139" s="219" t="s">
        <v>139</v>
      </c>
      <c r="G139" s="217"/>
      <c r="H139" s="220">
        <v>139.77600000000001</v>
      </c>
      <c r="I139" s="221"/>
      <c r="J139" s="217"/>
      <c r="K139" s="217"/>
      <c r="L139" s="222"/>
      <c r="M139" s="223"/>
      <c r="N139" s="224"/>
      <c r="O139" s="224"/>
      <c r="P139" s="224"/>
      <c r="Q139" s="224"/>
      <c r="R139" s="224"/>
      <c r="S139" s="224"/>
      <c r="T139" s="225"/>
      <c r="AT139" s="226" t="s">
        <v>136</v>
      </c>
      <c r="AU139" s="226" t="s">
        <v>80</v>
      </c>
      <c r="AV139" s="15" t="s">
        <v>133</v>
      </c>
      <c r="AW139" s="15" t="s">
        <v>32</v>
      </c>
      <c r="AX139" s="15" t="s">
        <v>78</v>
      </c>
      <c r="AY139" s="226" t="s">
        <v>126</v>
      </c>
    </row>
    <row r="140" spans="1:65" s="2" customFormat="1" ht="22.2" customHeight="1">
      <c r="A140" s="37"/>
      <c r="B140" s="38"/>
      <c r="C140" s="176" t="s">
        <v>207</v>
      </c>
      <c r="D140" s="176" t="s">
        <v>128</v>
      </c>
      <c r="E140" s="177" t="s">
        <v>208</v>
      </c>
      <c r="F140" s="178" t="s">
        <v>209</v>
      </c>
      <c r="G140" s="179" t="s">
        <v>162</v>
      </c>
      <c r="H140" s="180">
        <v>36.4</v>
      </c>
      <c r="I140" s="181"/>
      <c r="J140" s="182">
        <f>ROUND(I140*H140,2)</f>
        <v>0</v>
      </c>
      <c r="K140" s="178" t="s">
        <v>132</v>
      </c>
      <c r="L140" s="42"/>
      <c r="M140" s="183" t="s">
        <v>18</v>
      </c>
      <c r="N140" s="184" t="s">
        <v>41</v>
      </c>
      <c r="O140" s="67"/>
      <c r="P140" s="185">
        <f>O140*H140</f>
        <v>0</v>
      </c>
      <c r="Q140" s="185">
        <v>2.0000000000000002E-5</v>
      </c>
      <c r="R140" s="185">
        <f>Q140*H140</f>
        <v>7.2800000000000002E-4</v>
      </c>
      <c r="S140" s="185">
        <v>0</v>
      </c>
      <c r="T140" s="186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7" t="s">
        <v>133</v>
      </c>
      <c r="AT140" s="187" t="s">
        <v>128</v>
      </c>
      <c r="AU140" s="187" t="s">
        <v>80</v>
      </c>
      <c r="AY140" s="20" t="s">
        <v>126</v>
      </c>
      <c r="BE140" s="188">
        <f>IF(N140="základní",J140,0)</f>
        <v>0</v>
      </c>
      <c r="BF140" s="188">
        <f>IF(N140="snížená",J140,0)</f>
        <v>0</v>
      </c>
      <c r="BG140" s="188">
        <f>IF(N140="zákl. přenesená",J140,0)</f>
        <v>0</v>
      </c>
      <c r="BH140" s="188">
        <f>IF(N140="sníž. přenesená",J140,0)</f>
        <v>0</v>
      </c>
      <c r="BI140" s="188">
        <f>IF(N140="nulová",J140,0)</f>
        <v>0</v>
      </c>
      <c r="BJ140" s="20" t="s">
        <v>78</v>
      </c>
      <c r="BK140" s="188">
        <f>ROUND(I140*H140,2)</f>
        <v>0</v>
      </c>
      <c r="BL140" s="20" t="s">
        <v>133</v>
      </c>
      <c r="BM140" s="187" t="s">
        <v>210</v>
      </c>
    </row>
    <row r="141" spans="1:65" s="2" customFormat="1" ht="10.199999999999999">
      <c r="A141" s="37"/>
      <c r="B141" s="38"/>
      <c r="C141" s="39"/>
      <c r="D141" s="189" t="s">
        <v>134</v>
      </c>
      <c r="E141" s="39"/>
      <c r="F141" s="190" t="s">
        <v>211</v>
      </c>
      <c r="G141" s="39"/>
      <c r="H141" s="39"/>
      <c r="I141" s="191"/>
      <c r="J141" s="39"/>
      <c r="K141" s="39"/>
      <c r="L141" s="42"/>
      <c r="M141" s="192"/>
      <c r="N141" s="193"/>
      <c r="O141" s="67"/>
      <c r="P141" s="67"/>
      <c r="Q141" s="67"/>
      <c r="R141" s="67"/>
      <c r="S141" s="67"/>
      <c r="T141" s="68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20" t="s">
        <v>134</v>
      </c>
      <c r="AU141" s="20" t="s">
        <v>80</v>
      </c>
    </row>
    <row r="142" spans="1:65" s="14" customFormat="1" ht="10.199999999999999">
      <c r="B142" s="205"/>
      <c r="C142" s="206"/>
      <c r="D142" s="196" t="s">
        <v>136</v>
      </c>
      <c r="E142" s="207" t="s">
        <v>18</v>
      </c>
      <c r="F142" s="208" t="s">
        <v>212</v>
      </c>
      <c r="G142" s="206"/>
      <c r="H142" s="209">
        <v>36.4</v>
      </c>
      <c r="I142" s="210"/>
      <c r="J142" s="206"/>
      <c r="K142" s="206"/>
      <c r="L142" s="211"/>
      <c r="M142" s="212"/>
      <c r="N142" s="213"/>
      <c r="O142" s="213"/>
      <c r="P142" s="213"/>
      <c r="Q142" s="213"/>
      <c r="R142" s="213"/>
      <c r="S142" s="213"/>
      <c r="T142" s="214"/>
      <c r="AT142" s="215" t="s">
        <v>136</v>
      </c>
      <c r="AU142" s="215" t="s">
        <v>80</v>
      </c>
      <c r="AV142" s="14" t="s">
        <v>80</v>
      </c>
      <c r="AW142" s="14" t="s">
        <v>32</v>
      </c>
      <c r="AX142" s="14" t="s">
        <v>70</v>
      </c>
      <c r="AY142" s="215" t="s">
        <v>126</v>
      </c>
    </row>
    <row r="143" spans="1:65" s="15" customFormat="1" ht="10.199999999999999">
      <c r="B143" s="216"/>
      <c r="C143" s="217"/>
      <c r="D143" s="196" t="s">
        <v>136</v>
      </c>
      <c r="E143" s="218" t="s">
        <v>18</v>
      </c>
      <c r="F143" s="219" t="s">
        <v>139</v>
      </c>
      <c r="G143" s="217"/>
      <c r="H143" s="220">
        <v>36.4</v>
      </c>
      <c r="I143" s="221"/>
      <c r="J143" s="217"/>
      <c r="K143" s="217"/>
      <c r="L143" s="222"/>
      <c r="M143" s="223"/>
      <c r="N143" s="224"/>
      <c r="O143" s="224"/>
      <c r="P143" s="224"/>
      <c r="Q143" s="224"/>
      <c r="R143" s="224"/>
      <c r="S143" s="224"/>
      <c r="T143" s="225"/>
      <c r="AT143" s="226" t="s">
        <v>136</v>
      </c>
      <c r="AU143" s="226" t="s">
        <v>80</v>
      </c>
      <c r="AV143" s="15" t="s">
        <v>133</v>
      </c>
      <c r="AW143" s="15" t="s">
        <v>32</v>
      </c>
      <c r="AX143" s="15" t="s">
        <v>78</v>
      </c>
      <c r="AY143" s="226" t="s">
        <v>126</v>
      </c>
    </row>
    <row r="144" spans="1:65" s="2" customFormat="1" ht="14.4" customHeight="1">
      <c r="A144" s="37"/>
      <c r="B144" s="38"/>
      <c r="C144" s="228" t="s">
        <v>178</v>
      </c>
      <c r="D144" s="228" t="s">
        <v>202</v>
      </c>
      <c r="E144" s="229" t="s">
        <v>213</v>
      </c>
      <c r="F144" s="230" t="s">
        <v>214</v>
      </c>
      <c r="G144" s="231" t="s">
        <v>162</v>
      </c>
      <c r="H144" s="232">
        <v>43.68</v>
      </c>
      <c r="I144" s="233"/>
      <c r="J144" s="234">
        <f>ROUND(I144*H144,2)</f>
        <v>0</v>
      </c>
      <c r="K144" s="230" t="s">
        <v>132</v>
      </c>
      <c r="L144" s="235"/>
      <c r="M144" s="236" t="s">
        <v>18</v>
      </c>
      <c r="N144" s="237" t="s">
        <v>41</v>
      </c>
      <c r="O144" s="67"/>
      <c r="P144" s="185">
        <f>O144*H144</f>
        <v>0</v>
      </c>
      <c r="Q144" s="185">
        <v>5.9999999999999995E-4</v>
      </c>
      <c r="R144" s="185">
        <f>Q144*H144</f>
        <v>2.6207999999999999E-2</v>
      </c>
      <c r="S144" s="185">
        <v>0</v>
      </c>
      <c r="T144" s="186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87" t="s">
        <v>153</v>
      </c>
      <c r="AT144" s="187" t="s">
        <v>202</v>
      </c>
      <c r="AU144" s="187" t="s">
        <v>80</v>
      </c>
      <c r="AY144" s="20" t="s">
        <v>126</v>
      </c>
      <c r="BE144" s="188">
        <f>IF(N144="základní",J144,0)</f>
        <v>0</v>
      </c>
      <c r="BF144" s="188">
        <f>IF(N144="snížená",J144,0)</f>
        <v>0</v>
      </c>
      <c r="BG144" s="188">
        <f>IF(N144="zákl. přenesená",J144,0)</f>
        <v>0</v>
      </c>
      <c r="BH144" s="188">
        <f>IF(N144="sníž. přenesená",J144,0)</f>
        <v>0</v>
      </c>
      <c r="BI144" s="188">
        <f>IF(N144="nulová",J144,0)</f>
        <v>0</v>
      </c>
      <c r="BJ144" s="20" t="s">
        <v>78</v>
      </c>
      <c r="BK144" s="188">
        <f>ROUND(I144*H144,2)</f>
        <v>0</v>
      </c>
      <c r="BL144" s="20" t="s">
        <v>133</v>
      </c>
      <c r="BM144" s="187" t="s">
        <v>215</v>
      </c>
    </row>
    <row r="145" spans="1:65" s="14" customFormat="1" ht="10.199999999999999">
      <c r="B145" s="205"/>
      <c r="C145" s="206"/>
      <c r="D145" s="196" t="s">
        <v>136</v>
      </c>
      <c r="E145" s="207" t="s">
        <v>18</v>
      </c>
      <c r="F145" s="208" t="s">
        <v>216</v>
      </c>
      <c r="G145" s="206"/>
      <c r="H145" s="209">
        <v>43.68</v>
      </c>
      <c r="I145" s="210"/>
      <c r="J145" s="206"/>
      <c r="K145" s="206"/>
      <c r="L145" s="211"/>
      <c r="M145" s="212"/>
      <c r="N145" s="213"/>
      <c r="O145" s="213"/>
      <c r="P145" s="213"/>
      <c r="Q145" s="213"/>
      <c r="R145" s="213"/>
      <c r="S145" s="213"/>
      <c r="T145" s="214"/>
      <c r="AT145" s="215" t="s">
        <v>136</v>
      </c>
      <c r="AU145" s="215" t="s">
        <v>80</v>
      </c>
      <c r="AV145" s="14" t="s">
        <v>80</v>
      </c>
      <c r="AW145" s="14" t="s">
        <v>32</v>
      </c>
      <c r="AX145" s="14" t="s">
        <v>70</v>
      </c>
      <c r="AY145" s="215" t="s">
        <v>126</v>
      </c>
    </row>
    <row r="146" spans="1:65" s="15" customFormat="1" ht="10.199999999999999">
      <c r="B146" s="216"/>
      <c r="C146" s="217"/>
      <c r="D146" s="196" t="s">
        <v>136</v>
      </c>
      <c r="E146" s="218" t="s">
        <v>18</v>
      </c>
      <c r="F146" s="219" t="s">
        <v>139</v>
      </c>
      <c r="G146" s="217"/>
      <c r="H146" s="220">
        <v>43.68</v>
      </c>
      <c r="I146" s="221"/>
      <c r="J146" s="217"/>
      <c r="K146" s="217"/>
      <c r="L146" s="222"/>
      <c r="M146" s="223"/>
      <c r="N146" s="224"/>
      <c r="O146" s="224"/>
      <c r="P146" s="224"/>
      <c r="Q146" s="224"/>
      <c r="R146" s="224"/>
      <c r="S146" s="224"/>
      <c r="T146" s="225"/>
      <c r="AT146" s="226" t="s">
        <v>136</v>
      </c>
      <c r="AU146" s="226" t="s">
        <v>80</v>
      </c>
      <c r="AV146" s="15" t="s">
        <v>133</v>
      </c>
      <c r="AW146" s="15" t="s">
        <v>32</v>
      </c>
      <c r="AX146" s="15" t="s">
        <v>78</v>
      </c>
      <c r="AY146" s="226" t="s">
        <v>126</v>
      </c>
    </row>
    <row r="147" spans="1:65" s="2" customFormat="1" ht="30" customHeight="1">
      <c r="A147" s="37"/>
      <c r="B147" s="38"/>
      <c r="C147" s="176" t="s">
        <v>217</v>
      </c>
      <c r="D147" s="176" t="s">
        <v>128</v>
      </c>
      <c r="E147" s="177" t="s">
        <v>218</v>
      </c>
      <c r="F147" s="178" t="s">
        <v>219</v>
      </c>
      <c r="G147" s="179" t="s">
        <v>131</v>
      </c>
      <c r="H147" s="180">
        <v>37.020000000000003</v>
      </c>
      <c r="I147" s="181"/>
      <c r="J147" s="182">
        <f>ROUND(I147*H147,2)</f>
        <v>0</v>
      </c>
      <c r="K147" s="178" t="s">
        <v>132</v>
      </c>
      <c r="L147" s="42"/>
      <c r="M147" s="183" t="s">
        <v>18</v>
      </c>
      <c r="N147" s="184" t="s">
        <v>41</v>
      </c>
      <c r="O147" s="67"/>
      <c r="P147" s="185">
        <f>O147*H147</f>
        <v>0</v>
      </c>
      <c r="Q147" s="185">
        <v>0</v>
      </c>
      <c r="R147" s="185">
        <f>Q147*H147</f>
        <v>0</v>
      </c>
      <c r="S147" s="185">
        <v>0</v>
      </c>
      <c r="T147" s="186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7" t="s">
        <v>133</v>
      </c>
      <c r="AT147" s="187" t="s">
        <v>128</v>
      </c>
      <c r="AU147" s="187" t="s">
        <v>80</v>
      </c>
      <c r="AY147" s="20" t="s">
        <v>126</v>
      </c>
      <c r="BE147" s="188">
        <f>IF(N147="základní",J147,0)</f>
        <v>0</v>
      </c>
      <c r="BF147" s="188">
        <f>IF(N147="snížená",J147,0)</f>
        <v>0</v>
      </c>
      <c r="BG147" s="188">
        <f>IF(N147="zákl. přenesená",J147,0)</f>
        <v>0</v>
      </c>
      <c r="BH147" s="188">
        <f>IF(N147="sníž. přenesená",J147,0)</f>
        <v>0</v>
      </c>
      <c r="BI147" s="188">
        <f>IF(N147="nulová",J147,0)</f>
        <v>0</v>
      </c>
      <c r="BJ147" s="20" t="s">
        <v>78</v>
      </c>
      <c r="BK147" s="188">
        <f>ROUND(I147*H147,2)</f>
        <v>0</v>
      </c>
      <c r="BL147" s="20" t="s">
        <v>133</v>
      </c>
      <c r="BM147" s="187" t="s">
        <v>185</v>
      </c>
    </row>
    <row r="148" spans="1:65" s="2" customFormat="1" ht="10.199999999999999">
      <c r="A148" s="37"/>
      <c r="B148" s="38"/>
      <c r="C148" s="39"/>
      <c r="D148" s="189" t="s">
        <v>134</v>
      </c>
      <c r="E148" s="39"/>
      <c r="F148" s="190" t="s">
        <v>220</v>
      </c>
      <c r="G148" s="39"/>
      <c r="H148" s="39"/>
      <c r="I148" s="191"/>
      <c r="J148" s="39"/>
      <c r="K148" s="39"/>
      <c r="L148" s="42"/>
      <c r="M148" s="192"/>
      <c r="N148" s="193"/>
      <c r="O148" s="67"/>
      <c r="P148" s="67"/>
      <c r="Q148" s="67"/>
      <c r="R148" s="67"/>
      <c r="S148" s="67"/>
      <c r="T148" s="68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20" t="s">
        <v>134</v>
      </c>
      <c r="AU148" s="20" t="s">
        <v>80</v>
      </c>
    </row>
    <row r="149" spans="1:65" s="14" customFormat="1" ht="10.199999999999999">
      <c r="B149" s="205"/>
      <c r="C149" s="206"/>
      <c r="D149" s="196" t="s">
        <v>136</v>
      </c>
      <c r="E149" s="207" t="s">
        <v>18</v>
      </c>
      <c r="F149" s="208" t="s">
        <v>221</v>
      </c>
      <c r="G149" s="206"/>
      <c r="H149" s="209">
        <v>9.75</v>
      </c>
      <c r="I149" s="210"/>
      <c r="J149" s="206"/>
      <c r="K149" s="206"/>
      <c r="L149" s="211"/>
      <c r="M149" s="212"/>
      <c r="N149" s="213"/>
      <c r="O149" s="213"/>
      <c r="P149" s="213"/>
      <c r="Q149" s="213"/>
      <c r="R149" s="213"/>
      <c r="S149" s="213"/>
      <c r="T149" s="214"/>
      <c r="AT149" s="215" t="s">
        <v>136</v>
      </c>
      <c r="AU149" s="215" t="s">
        <v>80</v>
      </c>
      <c r="AV149" s="14" t="s">
        <v>80</v>
      </c>
      <c r="AW149" s="14" t="s">
        <v>32</v>
      </c>
      <c r="AX149" s="14" t="s">
        <v>70</v>
      </c>
      <c r="AY149" s="215" t="s">
        <v>126</v>
      </c>
    </row>
    <row r="150" spans="1:65" s="14" customFormat="1" ht="10.199999999999999">
      <c r="B150" s="205"/>
      <c r="C150" s="206"/>
      <c r="D150" s="196" t="s">
        <v>136</v>
      </c>
      <c r="E150" s="207" t="s">
        <v>18</v>
      </c>
      <c r="F150" s="208" t="s">
        <v>222</v>
      </c>
      <c r="G150" s="206"/>
      <c r="H150" s="209">
        <v>9.9</v>
      </c>
      <c r="I150" s="210"/>
      <c r="J150" s="206"/>
      <c r="K150" s="206"/>
      <c r="L150" s="211"/>
      <c r="M150" s="212"/>
      <c r="N150" s="213"/>
      <c r="O150" s="213"/>
      <c r="P150" s="213"/>
      <c r="Q150" s="213"/>
      <c r="R150" s="213"/>
      <c r="S150" s="213"/>
      <c r="T150" s="214"/>
      <c r="AT150" s="215" t="s">
        <v>136</v>
      </c>
      <c r="AU150" s="215" t="s">
        <v>80</v>
      </c>
      <c r="AV150" s="14" t="s">
        <v>80</v>
      </c>
      <c r="AW150" s="14" t="s">
        <v>32</v>
      </c>
      <c r="AX150" s="14" t="s">
        <v>70</v>
      </c>
      <c r="AY150" s="215" t="s">
        <v>126</v>
      </c>
    </row>
    <row r="151" spans="1:65" s="14" customFormat="1" ht="10.199999999999999">
      <c r="B151" s="205"/>
      <c r="C151" s="206"/>
      <c r="D151" s="196" t="s">
        <v>136</v>
      </c>
      <c r="E151" s="207" t="s">
        <v>18</v>
      </c>
      <c r="F151" s="208" t="s">
        <v>223</v>
      </c>
      <c r="G151" s="206"/>
      <c r="H151" s="209">
        <v>17</v>
      </c>
      <c r="I151" s="210"/>
      <c r="J151" s="206"/>
      <c r="K151" s="206"/>
      <c r="L151" s="211"/>
      <c r="M151" s="212"/>
      <c r="N151" s="213"/>
      <c r="O151" s="213"/>
      <c r="P151" s="213"/>
      <c r="Q151" s="213"/>
      <c r="R151" s="213"/>
      <c r="S151" s="213"/>
      <c r="T151" s="214"/>
      <c r="AT151" s="215" t="s">
        <v>136</v>
      </c>
      <c r="AU151" s="215" t="s">
        <v>80</v>
      </c>
      <c r="AV151" s="14" t="s">
        <v>80</v>
      </c>
      <c r="AW151" s="14" t="s">
        <v>32</v>
      </c>
      <c r="AX151" s="14" t="s">
        <v>70</v>
      </c>
      <c r="AY151" s="215" t="s">
        <v>126</v>
      </c>
    </row>
    <row r="152" spans="1:65" s="14" customFormat="1" ht="10.199999999999999">
      <c r="B152" s="205"/>
      <c r="C152" s="206"/>
      <c r="D152" s="196" t="s">
        <v>136</v>
      </c>
      <c r="E152" s="207" t="s">
        <v>18</v>
      </c>
      <c r="F152" s="208" t="s">
        <v>224</v>
      </c>
      <c r="G152" s="206"/>
      <c r="H152" s="209">
        <v>0.246</v>
      </c>
      <c r="I152" s="210"/>
      <c r="J152" s="206"/>
      <c r="K152" s="206"/>
      <c r="L152" s="211"/>
      <c r="M152" s="212"/>
      <c r="N152" s="213"/>
      <c r="O152" s="213"/>
      <c r="P152" s="213"/>
      <c r="Q152" s="213"/>
      <c r="R152" s="213"/>
      <c r="S152" s="213"/>
      <c r="T152" s="214"/>
      <c r="AT152" s="215" t="s">
        <v>136</v>
      </c>
      <c r="AU152" s="215" t="s">
        <v>80</v>
      </c>
      <c r="AV152" s="14" t="s">
        <v>80</v>
      </c>
      <c r="AW152" s="14" t="s">
        <v>32</v>
      </c>
      <c r="AX152" s="14" t="s">
        <v>70</v>
      </c>
      <c r="AY152" s="215" t="s">
        <v>126</v>
      </c>
    </row>
    <row r="153" spans="1:65" s="14" customFormat="1" ht="10.199999999999999">
      <c r="B153" s="205"/>
      <c r="C153" s="206"/>
      <c r="D153" s="196" t="s">
        <v>136</v>
      </c>
      <c r="E153" s="207" t="s">
        <v>18</v>
      </c>
      <c r="F153" s="208" t="s">
        <v>225</v>
      </c>
      <c r="G153" s="206"/>
      <c r="H153" s="209">
        <v>0.124</v>
      </c>
      <c r="I153" s="210"/>
      <c r="J153" s="206"/>
      <c r="K153" s="206"/>
      <c r="L153" s="211"/>
      <c r="M153" s="212"/>
      <c r="N153" s="213"/>
      <c r="O153" s="213"/>
      <c r="P153" s="213"/>
      <c r="Q153" s="213"/>
      <c r="R153" s="213"/>
      <c r="S153" s="213"/>
      <c r="T153" s="214"/>
      <c r="AT153" s="215" t="s">
        <v>136</v>
      </c>
      <c r="AU153" s="215" t="s">
        <v>80</v>
      </c>
      <c r="AV153" s="14" t="s">
        <v>80</v>
      </c>
      <c r="AW153" s="14" t="s">
        <v>32</v>
      </c>
      <c r="AX153" s="14" t="s">
        <v>70</v>
      </c>
      <c r="AY153" s="215" t="s">
        <v>126</v>
      </c>
    </row>
    <row r="154" spans="1:65" s="15" customFormat="1" ht="10.199999999999999">
      <c r="B154" s="216"/>
      <c r="C154" s="217"/>
      <c r="D154" s="196" t="s">
        <v>136</v>
      </c>
      <c r="E154" s="218" t="s">
        <v>18</v>
      </c>
      <c r="F154" s="219" t="s">
        <v>139</v>
      </c>
      <c r="G154" s="217"/>
      <c r="H154" s="220">
        <v>37.020000000000003</v>
      </c>
      <c r="I154" s="221"/>
      <c r="J154" s="217"/>
      <c r="K154" s="217"/>
      <c r="L154" s="222"/>
      <c r="M154" s="223"/>
      <c r="N154" s="224"/>
      <c r="O154" s="224"/>
      <c r="P154" s="224"/>
      <c r="Q154" s="224"/>
      <c r="R154" s="224"/>
      <c r="S154" s="224"/>
      <c r="T154" s="225"/>
      <c r="AT154" s="226" t="s">
        <v>136</v>
      </c>
      <c r="AU154" s="226" t="s">
        <v>80</v>
      </c>
      <c r="AV154" s="15" t="s">
        <v>133</v>
      </c>
      <c r="AW154" s="15" t="s">
        <v>32</v>
      </c>
      <c r="AX154" s="15" t="s">
        <v>78</v>
      </c>
      <c r="AY154" s="226" t="s">
        <v>126</v>
      </c>
    </row>
    <row r="155" spans="1:65" s="2" customFormat="1" ht="22.2" customHeight="1">
      <c r="A155" s="37"/>
      <c r="B155" s="38"/>
      <c r="C155" s="176" t="s">
        <v>183</v>
      </c>
      <c r="D155" s="176" t="s">
        <v>128</v>
      </c>
      <c r="E155" s="177" t="s">
        <v>226</v>
      </c>
      <c r="F155" s="178" t="s">
        <v>227</v>
      </c>
      <c r="G155" s="179" t="s">
        <v>131</v>
      </c>
      <c r="H155" s="180">
        <v>17.37</v>
      </c>
      <c r="I155" s="181"/>
      <c r="J155" s="182">
        <f>ROUND(I155*H155,2)</f>
        <v>0</v>
      </c>
      <c r="K155" s="178" t="s">
        <v>132</v>
      </c>
      <c r="L155" s="42"/>
      <c r="M155" s="183" t="s">
        <v>18</v>
      </c>
      <c r="N155" s="184" t="s">
        <v>41</v>
      </c>
      <c r="O155" s="67"/>
      <c r="P155" s="185">
        <f>O155*H155</f>
        <v>0</v>
      </c>
      <c r="Q155" s="185">
        <v>0</v>
      </c>
      <c r="R155" s="185">
        <f>Q155*H155</f>
        <v>0</v>
      </c>
      <c r="S155" s="185">
        <v>0</v>
      </c>
      <c r="T155" s="186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7" t="s">
        <v>133</v>
      </c>
      <c r="AT155" s="187" t="s">
        <v>128</v>
      </c>
      <c r="AU155" s="187" t="s">
        <v>80</v>
      </c>
      <c r="AY155" s="20" t="s">
        <v>126</v>
      </c>
      <c r="BE155" s="188">
        <f>IF(N155="základní",J155,0)</f>
        <v>0</v>
      </c>
      <c r="BF155" s="188">
        <f>IF(N155="snížená",J155,0)</f>
        <v>0</v>
      </c>
      <c r="BG155" s="188">
        <f>IF(N155="zákl. přenesená",J155,0)</f>
        <v>0</v>
      </c>
      <c r="BH155" s="188">
        <f>IF(N155="sníž. přenesená",J155,0)</f>
        <v>0</v>
      </c>
      <c r="BI155" s="188">
        <f>IF(N155="nulová",J155,0)</f>
        <v>0</v>
      </c>
      <c r="BJ155" s="20" t="s">
        <v>78</v>
      </c>
      <c r="BK155" s="188">
        <f>ROUND(I155*H155,2)</f>
        <v>0</v>
      </c>
      <c r="BL155" s="20" t="s">
        <v>133</v>
      </c>
      <c r="BM155" s="187" t="s">
        <v>228</v>
      </c>
    </row>
    <row r="156" spans="1:65" s="2" customFormat="1" ht="10.199999999999999">
      <c r="A156" s="37"/>
      <c r="B156" s="38"/>
      <c r="C156" s="39"/>
      <c r="D156" s="189" t="s">
        <v>134</v>
      </c>
      <c r="E156" s="39"/>
      <c r="F156" s="190" t="s">
        <v>229</v>
      </c>
      <c r="G156" s="39"/>
      <c r="H156" s="39"/>
      <c r="I156" s="191"/>
      <c r="J156" s="39"/>
      <c r="K156" s="39"/>
      <c r="L156" s="42"/>
      <c r="M156" s="192"/>
      <c r="N156" s="193"/>
      <c r="O156" s="67"/>
      <c r="P156" s="67"/>
      <c r="Q156" s="67"/>
      <c r="R156" s="67"/>
      <c r="S156" s="67"/>
      <c r="T156" s="68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20" t="s">
        <v>134</v>
      </c>
      <c r="AU156" s="20" t="s">
        <v>80</v>
      </c>
    </row>
    <row r="157" spans="1:65" s="14" customFormat="1" ht="10.199999999999999">
      <c r="B157" s="205"/>
      <c r="C157" s="206"/>
      <c r="D157" s="196" t="s">
        <v>136</v>
      </c>
      <c r="E157" s="207" t="s">
        <v>18</v>
      </c>
      <c r="F157" s="208" t="s">
        <v>223</v>
      </c>
      <c r="G157" s="206"/>
      <c r="H157" s="209">
        <v>17</v>
      </c>
      <c r="I157" s="210"/>
      <c r="J157" s="206"/>
      <c r="K157" s="206"/>
      <c r="L157" s="211"/>
      <c r="M157" s="212"/>
      <c r="N157" s="213"/>
      <c r="O157" s="213"/>
      <c r="P157" s="213"/>
      <c r="Q157" s="213"/>
      <c r="R157" s="213"/>
      <c r="S157" s="213"/>
      <c r="T157" s="214"/>
      <c r="AT157" s="215" t="s">
        <v>136</v>
      </c>
      <c r="AU157" s="215" t="s">
        <v>80</v>
      </c>
      <c r="AV157" s="14" t="s">
        <v>80</v>
      </c>
      <c r="AW157" s="14" t="s">
        <v>32</v>
      </c>
      <c r="AX157" s="14" t="s">
        <v>70</v>
      </c>
      <c r="AY157" s="215" t="s">
        <v>126</v>
      </c>
    </row>
    <row r="158" spans="1:65" s="14" customFormat="1" ht="10.199999999999999">
      <c r="B158" s="205"/>
      <c r="C158" s="206"/>
      <c r="D158" s="196" t="s">
        <v>136</v>
      </c>
      <c r="E158" s="207" t="s">
        <v>18</v>
      </c>
      <c r="F158" s="208" t="s">
        <v>224</v>
      </c>
      <c r="G158" s="206"/>
      <c r="H158" s="209">
        <v>0.246</v>
      </c>
      <c r="I158" s="210"/>
      <c r="J158" s="206"/>
      <c r="K158" s="206"/>
      <c r="L158" s="211"/>
      <c r="M158" s="212"/>
      <c r="N158" s="213"/>
      <c r="O158" s="213"/>
      <c r="P158" s="213"/>
      <c r="Q158" s="213"/>
      <c r="R158" s="213"/>
      <c r="S158" s="213"/>
      <c r="T158" s="214"/>
      <c r="AT158" s="215" t="s">
        <v>136</v>
      </c>
      <c r="AU158" s="215" t="s">
        <v>80</v>
      </c>
      <c r="AV158" s="14" t="s">
        <v>80</v>
      </c>
      <c r="AW158" s="14" t="s">
        <v>32</v>
      </c>
      <c r="AX158" s="14" t="s">
        <v>70</v>
      </c>
      <c r="AY158" s="215" t="s">
        <v>126</v>
      </c>
    </row>
    <row r="159" spans="1:65" s="14" customFormat="1" ht="10.199999999999999">
      <c r="B159" s="205"/>
      <c r="C159" s="206"/>
      <c r="D159" s="196" t="s">
        <v>136</v>
      </c>
      <c r="E159" s="207" t="s">
        <v>18</v>
      </c>
      <c r="F159" s="208" t="s">
        <v>225</v>
      </c>
      <c r="G159" s="206"/>
      <c r="H159" s="209">
        <v>0.124</v>
      </c>
      <c r="I159" s="210"/>
      <c r="J159" s="206"/>
      <c r="K159" s="206"/>
      <c r="L159" s="211"/>
      <c r="M159" s="212"/>
      <c r="N159" s="213"/>
      <c r="O159" s="213"/>
      <c r="P159" s="213"/>
      <c r="Q159" s="213"/>
      <c r="R159" s="213"/>
      <c r="S159" s="213"/>
      <c r="T159" s="214"/>
      <c r="AT159" s="215" t="s">
        <v>136</v>
      </c>
      <c r="AU159" s="215" t="s">
        <v>80</v>
      </c>
      <c r="AV159" s="14" t="s">
        <v>80</v>
      </c>
      <c r="AW159" s="14" t="s">
        <v>32</v>
      </c>
      <c r="AX159" s="14" t="s">
        <v>70</v>
      </c>
      <c r="AY159" s="215" t="s">
        <v>126</v>
      </c>
    </row>
    <row r="160" spans="1:65" s="15" customFormat="1" ht="10.199999999999999">
      <c r="B160" s="216"/>
      <c r="C160" s="217"/>
      <c r="D160" s="196" t="s">
        <v>136</v>
      </c>
      <c r="E160" s="218" t="s">
        <v>18</v>
      </c>
      <c r="F160" s="219" t="s">
        <v>139</v>
      </c>
      <c r="G160" s="217"/>
      <c r="H160" s="220">
        <v>17.369999999999997</v>
      </c>
      <c r="I160" s="221"/>
      <c r="J160" s="217"/>
      <c r="K160" s="217"/>
      <c r="L160" s="222"/>
      <c r="M160" s="223"/>
      <c r="N160" s="224"/>
      <c r="O160" s="224"/>
      <c r="P160" s="224"/>
      <c r="Q160" s="224"/>
      <c r="R160" s="224"/>
      <c r="S160" s="224"/>
      <c r="T160" s="225"/>
      <c r="AT160" s="226" t="s">
        <v>136</v>
      </c>
      <c r="AU160" s="226" t="s">
        <v>80</v>
      </c>
      <c r="AV160" s="15" t="s">
        <v>133</v>
      </c>
      <c r="AW160" s="15" t="s">
        <v>32</v>
      </c>
      <c r="AX160" s="15" t="s">
        <v>78</v>
      </c>
      <c r="AY160" s="226" t="s">
        <v>126</v>
      </c>
    </row>
    <row r="161" spans="1:65" s="2" customFormat="1" ht="22.2" customHeight="1">
      <c r="A161" s="37"/>
      <c r="B161" s="38"/>
      <c r="C161" s="176" t="s">
        <v>230</v>
      </c>
      <c r="D161" s="176" t="s">
        <v>128</v>
      </c>
      <c r="E161" s="177" t="s">
        <v>231</v>
      </c>
      <c r="F161" s="178" t="s">
        <v>232</v>
      </c>
      <c r="G161" s="179" t="s">
        <v>233</v>
      </c>
      <c r="H161" s="180">
        <v>74.040000000000006</v>
      </c>
      <c r="I161" s="181"/>
      <c r="J161" s="182">
        <f>ROUND(I161*H161,2)</f>
        <v>0</v>
      </c>
      <c r="K161" s="178" t="s">
        <v>132</v>
      </c>
      <c r="L161" s="42"/>
      <c r="M161" s="183" t="s">
        <v>18</v>
      </c>
      <c r="N161" s="184" t="s">
        <v>41</v>
      </c>
      <c r="O161" s="67"/>
      <c r="P161" s="185">
        <f>O161*H161</f>
        <v>0</v>
      </c>
      <c r="Q161" s="185">
        <v>0</v>
      </c>
      <c r="R161" s="185">
        <f>Q161*H161</f>
        <v>0</v>
      </c>
      <c r="S161" s="185">
        <v>0</v>
      </c>
      <c r="T161" s="186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7" t="s">
        <v>133</v>
      </c>
      <c r="AT161" s="187" t="s">
        <v>128</v>
      </c>
      <c r="AU161" s="187" t="s">
        <v>80</v>
      </c>
      <c r="AY161" s="20" t="s">
        <v>126</v>
      </c>
      <c r="BE161" s="188">
        <f>IF(N161="základní",J161,0)</f>
        <v>0</v>
      </c>
      <c r="BF161" s="188">
        <f>IF(N161="snížená",J161,0)</f>
        <v>0</v>
      </c>
      <c r="BG161" s="188">
        <f>IF(N161="zákl. přenesená",J161,0)</f>
        <v>0</v>
      </c>
      <c r="BH161" s="188">
        <f>IF(N161="sníž. přenesená",J161,0)</f>
        <v>0</v>
      </c>
      <c r="BI161" s="188">
        <f>IF(N161="nulová",J161,0)</f>
        <v>0</v>
      </c>
      <c r="BJ161" s="20" t="s">
        <v>78</v>
      </c>
      <c r="BK161" s="188">
        <f>ROUND(I161*H161,2)</f>
        <v>0</v>
      </c>
      <c r="BL161" s="20" t="s">
        <v>133</v>
      </c>
      <c r="BM161" s="187" t="s">
        <v>234</v>
      </c>
    </row>
    <row r="162" spans="1:65" s="2" customFormat="1" ht="10.199999999999999">
      <c r="A162" s="37"/>
      <c r="B162" s="38"/>
      <c r="C162" s="39"/>
      <c r="D162" s="189" t="s">
        <v>134</v>
      </c>
      <c r="E162" s="39"/>
      <c r="F162" s="190" t="s">
        <v>235</v>
      </c>
      <c r="G162" s="39"/>
      <c r="H162" s="39"/>
      <c r="I162" s="191"/>
      <c r="J162" s="39"/>
      <c r="K162" s="39"/>
      <c r="L162" s="42"/>
      <c r="M162" s="192"/>
      <c r="N162" s="193"/>
      <c r="O162" s="67"/>
      <c r="P162" s="67"/>
      <c r="Q162" s="67"/>
      <c r="R162" s="67"/>
      <c r="S162" s="67"/>
      <c r="T162" s="68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20" t="s">
        <v>134</v>
      </c>
      <c r="AU162" s="20" t="s">
        <v>80</v>
      </c>
    </row>
    <row r="163" spans="1:65" s="14" customFormat="1" ht="10.199999999999999">
      <c r="B163" s="205"/>
      <c r="C163" s="206"/>
      <c r="D163" s="196" t="s">
        <v>136</v>
      </c>
      <c r="E163" s="207" t="s">
        <v>18</v>
      </c>
      <c r="F163" s="208" t="s">
        <v>236</v>
      </c>
      <c r="G163" s="206"/>
      <c r="H163" s="209">
        <v>74.040000000000006</v>
      </c>
      <c r="I163" s="210"/>
      <c r="J163" s="206"/>
      <c r="K163" s="206"/>
      <c r="L163" s="211"/>
      <c r="M163" s="212"/>
      <c r="N163" s="213"/>
      <c r="O163" s="213"/>
      <c r="P163" s="213"/>
      <c r="Q163" s="213"/>
      <c r="R163" s="213"/>
      <c r="S163" s="213"/>
      <c r="T163" s="214"/>
      <c r="AT163" s="215" t="s">
        <v>136</v>
      </c>
      <c r="AU163" s="215" t="s">
        <v>80</v>
      </c>
      <c r="AV163" s="14" t="s">
        <v>80</v>
      </c>
      <c r="AW163" s="14" t="s">
        <v>32</v>
      </c>
      <c r="AX163" s="14" t="s">
        <v>70</v>
      </c>
      <c r="AY163" s="215" t="s">
        <v>126</v>
      </c>
    </row>
    <row r="164" spans="1:65" s="15" customFormat="1" ht="10.199999999999999">
      <c r="B164" s="216"/>
      <c r="C164" s="217"/>
      <c r="D164" s="196" t="s">
        <v>136</v>
      </c>
      <c r="E164" s="218" t="s">
        <v>18</v>
      </c>
      <c r="F164" s="219" t="s">
        <v>139</v>
      </c>
      <c r="G164" s="217"/>
      <c r="H164" s="220">
        <v>74.040000000000006</v>
      </c>
      <c r="I164" s="221"/>
      <c r="J164" s="217"/>
      <c r="K164" s="217"/>
      <c r="L164" s="222"/>
      <c r="M164" s="223"/>
      <c r="N164" s="224"/>
      <c r="O164" s="224"/>
      <c r="P164" s="224"/>
      <c r="Q164" s="224"/>
      <c r="R164" s="224"/>
      <c r="S164" s="224"/>
      <c r="T164" s="225"/>
      <c r="AT164" s="226" t="s">
        <v>136</v>
      </c>
      <c r="AU164" s="226" t="s">
        <v>80</v>
      </c>
      <c r="AV164" s="15" t="s">
        <v>133</v>
      </c>
      <c r="AW164" s="15" t="s">
        <v>32</v>
      </c>
      <c r="AX164" s="15" t="s">
        <v>78</v>
      </c>
      <c r="AY164" s="226" t="s">
        <v>126</v>
      </c>
    </row>
    <row r="165" spans="1:65" s="12" customFormat="1" ht="22.8" customHeight="1">
      <c r="B165" s="160"/>
      <c r="C165" s="161"/>
      <c r="D165" s="162" t="s">
        <v>69</v>
      </c>
      <c r="E165" s="174" t="s">
        <v>80</v>
      </c>
      <c r="F165" s="174" t="s">
        <v>237</v>
      </c>
      <c r="G165" s="161"/>
      <c r="H165" s="161"/>
      <c r="I165" s="164"/>
      <c r="J165" s="175">
        <f>BK165</f>
        <v>0</v>
      </c>
      <c r="K165" s="161"/>
      <c r="L165" s="166"/>
      <c r="M165" s="167"/>
      <c r="N165" s="168"/>
      <c r="O165" s="168"/>
      <c r="P165" s="169">
        <f>SUM(P166:P174)</f>
        <v>0</v>
      </c>
      <c r="Q165" s="168"/>
      <c r="R165" s="169">
        <f>SUM(R166:R174)</f>
        <v>29.722215599999998</v>
      </c>
      <c r="S165" s="168"/>
      <c r="T165" s="170">
        <f>SUM(T166:T174)</f>
        <v>0</v>
      </c>
      <c r="AR165" s="171" t="s">
        <v>78</v>
      </c>
      <c r="AT165" s="172" t="s">
        <v>69</v>
      </c>
      <c r="AU165" s="172" t="s">
        <v>78</v>
      </c>
      <c r="AY165" s="171" t="s">
        <v>126</v>
      </c>
      <c r="BK165" s="173">
        <f>SUM(BK166:BK174)</f>
        <v>0</v>
      </c>
    </row>
    <row r="166" spans="1:65" s="2" customFormat="1" ht="19.8" customHeight="1">
      <c r="A166" s="37"/>
      <c r="B166" s="38"/>
      <c r="C166" s="176" t="s">
        <v>189</v>
      </c>
      <c r="D166" s="176" t="s">
        <v>128</v>
      </c>
      <c r="E166" s="177" t="s">
        <v>238</v>
      </c>
      <c r="F166" s="178" t="s">
        <v>239</v>
      </c>
      <c r="G166" s="179" t="s">
        <v>131</v>
      </c>
      <c r="H166" s="180">
        <v>1.9139999999999999</v>
      </c>
      <c r="I166" s="181"/>
      <c r="J166" s="182">
        <f>ROUND(I166*H166,2)</f>
        <v>0</v>
      </c>
      <c r="K166" s="178" t="s">
        <v>182</v>
      </c>
      <c r="L166" s="42"/>
      <c r="M166" s="183" t="s">
        <v>18</v>
      </c>
      <c r="N166" s="184" t="s">
        <v>41</v>
      </c>
      <c r="O166" s="67"/>
      <c r="P166" s="185">
        <f>O166*H166</f>
        <v>0</v>
      </c>
      <c r="Q166" s="185">
        <v>0</v>
      </c>
      <c r="R166" s="185">
        <f>Q166*H166</f>
        <v>0</v>
      </c>
      <c r="S166" s="185">
        <v>0</v>
      </c>
      <c r="T166" s="186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87" t="s">
        <v>133</v>
      </c>
      <c r="AT166" s="187" t="s">
        <v>128</v>
      </c>
      <c r="AU166" s="187" t="s">
        <v>80</v>
      </c>
      <c r="AY166" s="20" t="s">
        <v>126</v>
      </c>
      <c r="BE166" s="188">
        <f>IF(N166="základní",J166,0)</f>
        <v>0</v>
      </c>
      <c r="BF166" s="188">
        <f>IF(N166="snížená",J166,0)</f>
        <v>0</v>
      </c>
      <c r="BG166" s="188">
        <f>IF(N166="zákl. přenesená",J166,0)</f>
        <v>0</v>
      </c>
      <c r="BH166" s="188">
        <f>IF(N166="sníž. přenesená",J166,0)</f>
        <v>0</v>
      </c>
      <c r="BI166" s="188">
        <f>IF(N166="nulová",J166,0)</f>
        <v>0</v>
      </c>
      <c r="BJ166" s="20" t="s">
        <v>78</v>
      </c>
      <c r="BK166" s="188">
        <f>ROUND(I166*H166,2)</f>
        <v>0</v>
      </c>
      <c r="BL166" s="20" t="s">
        <v>133</v>
      </c>
      <c r="BM166" s="187" t="s">
        <v>240</v>
      </c>
    </row>
    <row r="167" spans="1:65" s="13" customFormat="1" ht="10.199999999999999">
      <c r="B167" s="194"/>
      <c r="C167" s="195"/>
      <c r="D167" s="196" t="s">
        <v>136</v>
      </c>
      <c r="E167" s="197" t="s">
        <v>18</v>
      </c>
      <c r="F167" s="198" t="s">
        <v>241</v>
      </c>
      <c r="G167" s="195"/>
      <c r="H167" s="197" t="s">
        <v>18</v>
      </c>
      <c r="I167" s="199"/>
      <c r="J167" s="195"/>
      <c r="K167" s="195"/>
      <c r="L167" s="200"/>
      <c r="M167" s="201"/>
      <c r="N167" s="202"/>
      <c r="O167" s="202"/>
      <c r="P167" s="202"/>
      <c r="Q167" s="202"/>
      <c r="R167" s="202"/>
      <c r="S167" s="202"/>
      <c r="T167" s="203"/>
      <c r="AT167" s="204" t="s">
        <v>136</v>
      </c>
      <c r="AU167" s="204" t="s">
        <v>80</v>
      </c>
      <c r="AV167" s="13" t="s">
        <v>78</v>
      </c>
      <c r="AW167" s="13" t="s">
        <v>32</v>
      </c>
      <c r="AX167" s="13" t="s">
        <v>70</v>
      </c>
      <c r="AY167" s="204" t="s">
        <v>126</v>
      </c>
    </row>
    <row r="168" spans="1:65" s="14" customFormat="1" ht="10.199999999999999">
      <c r="B168" s="205"/>
      <c r="C168" s="206"/>
      <c r="D168" s="196" t="s">
        <v>136</v>
      </c>
      <c r="E168" s="207" t="s">
        <v>18</v>
      </c>
      <c r="F168" s="208" t="s">
        <v>242</v>
      </c>
      <c r="G168" s="206"/>
      <c r="H168" s="209">
        <v>1.9139999999999999</v>
      </c>
      <c r="I168" s="210"/>
      <c r="J168" s="206"/>
      <c r="K168" s="206"/>
      <c r="L168" s="211"/>
      <c r="M168" s="212"/>
      <c r="N168" s="213"/>
      <c r="O168" s="213"/>
      <c r="P168" s="213"/>
      <c r="Q168" s="213"/>
      <c r="R168" s="213"/>
      <c r="S168" s="213"/>
      <c r="T168" s="214"/>
      <c r="AT168" s="215" t="s">
        <v>136</v>
      </c>
      <c r="AU168" s="215" t="s">
        <v>80</v>
      </c>
      <c r="AV168" s="14" t="s">
        <v>80</v>
      </c>
      <c r="AW168" s="14" t="s">
        <v>32</v>
      </c>
      <c r="AX168" s="14" t="s">
        <v>70</v>
      </c>
      <c r="AY168" s="215" t="s">
        <v>126</v>
      </c>
    </row>
    <row r="169" spans="1:65" s="15" customFormat="1" ht="10.199999999999999">
      <c r="B169" s="216"/>
      <c r="C169" s="217"/>
      <c r="D169" s="196" t="s">
        <v>136</v>
      </c>
      <c r="E169" s="218" t="s">
        <v>18</v>
      </c>
      <c r="F169" s="219" t="s">
        <v>139</v>
      </c>
      <c r="G169" s="217"/>
      <c r="H169" s="220">
        <v>1.9139999999999999</v>
      </c>
      <c r="I169" s="221"/>
      <c r="J169" s="217"/>
      <c r="K169" s="217"/>
      <c r="L169" s="222"/>
      <c r="M169" s="223"/>
      <c r="N169" s="224"/>
      <c r="O169" s="224"/>
      <c r="P169" s="224"/>
      <c r="Q169" s="224"/>
      <c r="R169" s="224"/>
      <c r="S169" s="224"/>
      <c r="T169" s="225"/>
      <c r="AT169" s="226" t="s">
        <v>136</v>
      </c>
      <c r="AU169" s="226" t="s">
        <v>80</v>
      </c>
      <c r="AV169" s="15" t="s">
        <v>133</v>
      </c>
      <c r="AW169" s="15" t="s">
        <v>32</v>
      </c>
      <c r="AX169" s="15" t="s">
        <v>78</v>
      </c>
      <c r="AY169" s="226" t="s">
        <v>126</v>
      </c>
    </row>
    <row r="170" spans="1:65" s="2" customFormat="1" ht="14.4" customHeight="1">
      <c r="A170" s="37"/>
      <c r="B170" s="38"/>
      <c r="C170" s="176" t="s">
        <v>243</v>
      </c>
      <c r="D170" s="176" t="s">
        <v>128</v>
      </c>
      <c r="E170" s="177" t="s">
        <v>244</v>
      </c>
      <c r="F170" s="178" t="s">
        <v>245</v>
      </c>
      <c r="G170" s="179" t="s">
        <v>131</v>
      </c>
      <c r="H170" s="180">
        <v>11.88</v>
      </c>
      <c r="I170" s="181"/>
      <c r="J170" s="182">
        <f>ROUND(I170*H170,2)</f>
        <v>0</v>
      </c>
      <c r="K170" s="178" t="s">
        <v>132</v>
      </c>
      <c r="L170" s="42"/>
      <c r="M170" s="183" t="s">
        <v>18</v>
      </c>
      <c r="N170" s="184" t="s">
        <v>41</v>
      </c>
      <c r="O170" s="67"/>
      <c r="P170" s="185">
        <f>O170*H170</f>
        <v>0</v>
      </c>
      <c r="Q170" s="185">
        <v>2.5018699999999998</v>
      </c>
      <c r="R170" s="185">
        <f>Q170*H170</f>
        <v>29.722215599999998</v>
      </c>
      <c r="S170" s="185">
        <v>0</v>
      </c>
      <c r="T170" s="186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87" t="s">
        <v>133</v>
      </c>
      <c r="AT170" s="187" t="s">
        <v>128</v>
      </c>
      <c r="AU170" s="187" t="s">
        <v>80</v>
      </c>
      <c r="AY170" s="20" t="s">
        <v>126</v>
      </c>
      <c r="BE170" s="188">
        <f>IF(N170="základní",J170,0)</f>
        <v>0</v>
      </c>
      <c r="BF170" s="188">
        <f>IF(N170="snížená",J170,0)</f>
        <v>0</v>
      </c>
      <c r="BG170" s="188">
        <f>IF(N170="zákl. přenesená",J170,0)</f>
        <v>0</v>
      </c>
      <c r="BH170" s="188">
        <f>IF(N170="sníž. přenesená",J170,0)</f>
        <v>0</v>
      </c>
      <c r="BI170" s="188">
        <f>IF(N170="nulová",J170,0)</f>
        <v>0</v>
      </c>
      <c r="BJ170" s="20" t="s">
        <v>78</v>
      </c>
      <c r="BK170" s="188">
        <f>ROUND(I170*H170,2)</f>
        <v>0</v>
      </c>
      <c r="BL170" s="20" t="s">
        <v>133</v>
      </c>
      <c r="BM170" s="187" t="s">
        <v>246</v>
      </c>
    </row>
    <row r="171" spans="1:65" s="2" customFormat="1" ht="10.199999999999999">
      <c r="A171" s="37"/>
      <c r="B171" s="38"/>
      <c r="C171" s="39"/>
      <c r="D171" s="189" t="s">
        <v>134</v>
      </c>
      <c r="E171" s="39"/>
      <c r="F171" s="190" t="s">
        <v>247</v>
      </c>
      <c r="G171" s="39"/>
      <c r="H171" s="39"/>
      <c r="I171" s="191"/>
      <c r="J171" s="39"/>
      <c r="K171" s="39"/>
      <c r="L171" s="42"/>
      <c r="M171" s="192"/>
      <c r="N171" s="193"/>
      <c r="O171" s="67"/>
      <c r="P171" s="67"/>
      <c r="Q171" s="67"/>
      <c r="R171" s="67"/>
      <c r="S171" s="67"/>
      <c r="T171" s="68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20" t="s">
        <v>134</v>
      </c>
      <c r="AU171" s="20" t="s">
        <v>80</v>
      </c>
    </row>
    <row r="172" spans="1:65" s="13" customFormat="1" ht="10.199999999999999">
      <c r="B172" s="194"/>
      <c r="C172" s="195"/>
      <c r="D172" s="196" t="s">
        <v>136</v>
      </c>
      <c r="E172" s="197" t="s">
        <v>18</v>
      </c>
      <c r="F172" s="198" t="s">
        <v>248</v>
      </c>
      <c r="G172" s="195"/>
      <c r="H172" s="197" t="s">
        <v>18</v>
      </c>
      <c r="I172" s="199"/>
      <c r="J172" s="195"/>
      <c r="K172" s="195"/>
      <c r="L172" s="200"/>
      <c r="M172" s="201"/>
      <c r="N172" s="202"/>
      <c r="O172" s="202"/>
      <c r="P172" s="202"/>
      <c r="Q172" s="202"/>
      <c r="R172" s="202"/>
      <c r="S172" s="202"/>
      <c r="T172" s="203"/>
      <c r="AT172" s="204" t="s">
        <v>136</v>
      </c>
      <c r="AU172" s="204" t="s">
        <v>80</v>
      </c>
      <c r="AV172" s="13" t="s">
        <v>78</v>
      </c>
      <c r="AW172" s="13" t="s">
        <v>32</v>
      </c>
      <c r="AX172" s="13" t="s">
        <v>70</v>
      </c>
      <c r="AY172" s="204" t="s">
        <v>126</v>
      </c>
    </row>
    <row r="173" spans="1:65" s="14" customFormat="1" ht="10.199999999999999">
      <c r="B173" s="205"/>
      <c r="C173" s="206"/>
      <c r="D173" s="196" t="s">
        <v>136</v>
      </c>
      <c r="E173" s="207" t="s">
        <v>18</v>
      </c>
      <c r="F173" s="208" t="s">
        <v>249</v>
      </c>
      <c r="G173" s="206"/>
      <c r="H173" s="209">
        <v>11.88</v>
      </c>
      <c r="I173" s="210"/>
      <c r="J173" s="206"/>
      <c r="K173" s="206"/>
      <c r="L173" s="211"/>
      <c r="M173" s="212"/>
      <c r="N173" s="213"/>
      <c r="O173" s="213"/>
      <c r="P173" s="213"/>
      <c r="Q173" s="213"/>
      <c r="R173" s="213"/>
      <c r="S173" s="213"/>
      <c r="T173" s="214"/>
      <c r="AT173" s="215" t="s">
        <v>136</v>
      </c>
      <c r="AU173" s="215" t="s">
        <v>80</v>
      </c>
      <c r="AV173" s="14" t="s">
        <v>80</v>
      </c>
      <c r="AW173" s="14" t="s">
        <v>32</v>
      </c>
      <c r="AX173" s="14" t="s">
        <v>70</v>
      </c>
      <c r="AY173" s="215" t="s">
        <v>126</v>
      </c>
    </row>
    <row r="174" spans="1:65" s="15" customFormat="1" ht="10.199999999999999">
      <c r="B174" s="216"/>
      <c r="C174" s="217"/>
      <c r="D174" s="196" t="s">
        <v>136</v>
      </c>
      <c r="E174" s="218" t="s">
        <v>18</v>
      </c>
      <c r="F174" s="219" t="s">
        <v>139</v>
      </c>
      <c r="G174" s="217"/>
      <c r="H174" s="220">
        <v>11.88</v>
      </c>
      <c r="I174" s="221"/>
      <c r="J174" s="217"/>
      <c r="K174" s="217"/>
      <c r="L174" s="222"/>
      <c r="M174" s="223"/>
      <c r="N174" s="224"/>
      <c r="O174" s="224"/>
      <c r="P174" s="224"/>
      <c r="Q174" s="224"/>
      <c r="R174" s="224"/>
      <c r="S174" s="224"/>
      <c r="T174" s="225"/>
      <c r="AT174" s="226" t="s">
        <v>136</v>
      </c>
      <c r="AU174" s="226" t="s">
        <v>80</v>
      </c>
      <c r="AV174" s="15" t="s">
        <v>133</v>
      </c>
      <c r="AW174" s="15" t="s">
        <v>32</v>
      </c>
      <c r="AX174" s="15" t="s">
        <v>78</v>
      </c>
      <c r="AY174" s="226" t="s">
        <v>126</v>
      </c>
    </row>
    <row r="175" spans="1:65" s="12" customFormat="1" ht="22.8" customHeight="1">
      <c r="B175" s="160"/>
      <c r="C175" s="161"/>
      <c r="D175" s="162" t="s">
        <v>69</v>
      </c>
      <c r="E175" s="174" t="s">
        <v>145</v>
      </c>
      <c r="F175" s="174" t="s">
        <v>250</v>
      </c>
      <c r="G175" s="161"/>
      <c r="H175" s="161"/>
      <c r="I175" s="164"/>
      <c r="J175" s="175">
        <f>BK175</f>
        <v>0</v>
      </c>
      <c r="K175" s="161"/>
      <c r="L175" s="166"/>
      <c r="M175" s="167"/>
      <c r="N175" s="168"/>
      <c r="O175" s="168"/>
      <c r="P175" s="169">
        <f>SUM(P176:P179)</f>
        <v>0</v>
      </c>
      <c r="Q175" s="168"/>
      <c r="R175" s="169">
        <f>SUM(R176:R179)</f>
        <v>22.720104000000003</v>
      </c>
      <c r="S175" s="168"/>
      <c r="T175" s="170">
        <f>SUM(T176:T179)</f>
        <v>0</v>
      </c>
      <c r="AR175" s="171" t="s">
        <v>78</v>
      </c>
      <c r="AT175" s="172" t="s">
        <v>69</v>
      </c>
      <c r="AU175" s="172" t="s">
        <v>78</v>
      </c>
      <c r="AY175" s="171" t="s">
        <v>126</v>
      </c>
      <c r="BK175" s="173">
        <f>SUM(BK176:BK179)</f>
        <v>0</v>
      </c>
    </row>
    <row r="176" spans="1:65" s="2" customFormat="1" ht="22.2" customHeight="1">
      <c r="A176" s="37"/>
      <c r="B176" s="38"/>
      <c r="C176" s="176" t="s">
        <v>191</v>
      </c>
      <c r="D176" s="176" t="s">
        <v>128</v>
      </c>
      <c r="E176" s="177" t="s">
        <v>251</v>
      </c>
      <c r="F176" s="178" t="s">
        <v>252</v>
      </c>
      <c r="G176" s="179" t="s">
        <v>131</v>
      </c>
      <c r="H176" s="180">
        <v>9.9</v>
      </c>
      <c r="I176" s="181"/>
      <c r="J176" s="182">
        <f>ROUND(I176*H176,2)</f>
        <v>0</v>
      </c>
      <c r="K176" s="178" t="s">
        <v>132</v>
      </c>
      <c r="L176" s="42"/>
      <c r="M176" s="183" t="s">
        <v>18</v>
      </c>
      <c r="N176" s="184" t="s">
        <v>41</v>
      </c>
      <c r="O176" s="67"/>
      <c r="P176" s="185">
        <f>O176*H176</f>
        <v>0</v>
      </c>
      <c r="Q176" s="185">
        <v>2.2949600000000001</v>
      </c>
      <c r="R176" s="185">
        <f>Q176*H176</f>
        <v>22.720104000000003</v>
      </c>
      <c r="S176" s="185">
        <v>0</v>
      </c>
      <c r="T176" s="186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87" t="s">
        <v>133</v>
      </c>
      <c r="AT176" s="187" t="s">
        <v>128</v>
      </c>
      <c r="AU176" s="187" t="s">
        <v>80</v>
      </c>
      <c r="AY176" s="20" t="s">
        <v>126</v>
      </c>
      <c r="BE176" s="188">
        <f>IF(N176="základní",J176,0)</f>
        <v>0</v>
      </c>
      <c r="BF176" s="188">
        <f>IF(N176="snížená",J176,0)</f>
        <v>0</v>
      </c>
      <c r="BG176" s="188">
        <f>IF(N176="zákl. přenesená",J176,0)</f>
        <v>0</v>
      </c>
      <c r="BH176" s="188">
        <f>IF(N176="sníž. přenesená",J176,0)</f>
        <v>0</v>
      </c>
      <c r="BI176" s="188">
        <f>IF(N176="nulová",J176,0)</f>
        <v>0</v>
      </c>
      <c r="BJ176" s="20" t="s">
        <v>78</v>
      </c>
      <c r="BK176" s="188">
        <f>ROUND(I176*H176,2)</f>
        <v>0</v>
      </c>
      <c r="BL176" s="20" t="s">
        <v>133</v>
      </c>
      <c r="BM176" s="187" t="s">
        <v>253</v>
      </c>
    </row>
    <row r="177" spans="1:65" s="2" customFormat="1" ht="10.199999999999999">
      <c r="A177" s="37"/>
      <c r="B177" s="38"/>
      <c r="C177" s="39"/>
      <c r="D177" s="189" t="s">
        <v>134</v>
      </c>
      <c r="E177" s="39"/>
      <c r="F177" s="190" t="s">
        <v>254</v>
      </c>
      <c r="G177" s="39"/>
      <c r="H177" s="39"/>
      <c r="I177" s="191"/>
      <c r="J177" s="39"/>
      <c r="K177" s="39"/>
      <c r="L177" s="42"/>
      <c r="M177" s="192"/>
      <c r="N177" s="193"/>
      <c r="O177" s="67"/>
      <c r="P177" s="67"/>
      <c r="Q177" s="67"/>
      <c r="R177" s="67"/>
      <c r="S177" s="67"/>
      <c r="T177" s="68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20" t="s">
        <v>134</v>
      </c>
      <c r="AU177" s="20" t="s">
        <v>80</v>
      </c>
    </row>
    <row r="178" spans="1:65" s="14" customFormat="1" ht="10.199999999999999">
      <c r="B178" s="205"/>
      <c r="C178" s="206"/>
      <c r="D178" s="196" t="s">
        <v>136</v>
      </c>
      <c r="E178" s="207" t="s">
        <v>18</v>
      </c>
      <c r="F178" s="208" t="s">
        <v>255</v>
      </c>
      <c r="G178" s="206"/>
      <c r="H178" s="209">
        <v>9.9</v>
      </c>
      <c r="I178" s="210"/>
      <c r="J178" s="206"/>
      <c r="K178" s="206"/>
      <c r="L178" s="211"/>
      <c r="M178" s="212"/>
      <c r="N178" s="213"/>
      <c r="O178" s="213"/>
      <c r="P178" s="213"/>
      <c r="Q178" s="213"/>
      <c r="R178" s="213"/>
      <c r="S178" s="213"/>
      <c r="T178" s="214"/>
      <c r="AT178" s="215" t="s">
        <v>136</v>
      </c>
      <c r="AU178" s="215" t="s">
        <v>80</v>
      </c>
      <c r="AV178" s="14" t="s">
        <v>80</v>
      </c>
      <c r="AW178" s="14" t="s">
        <v>32</v>
      </c>
      <c r="AX178" s="14" t="s">
        <v>70</v>
      </c>
      <c r="AY178" s="215" t="s">
        <v>126</v>
      </c>
    </row>
    <row r="179" spans="1:65" s="15" customFormat="1" ht="10.199999999999999">
      <c r="B179" s="216"/>
      <c r="C179" s="217"/>
      <c r="D179" s="196" t="s">
        <v>136</v>
      </c>
      <c r="E179" s="218" t="s">
        <v>18</v>
      </c>
      <c r="F179" s="219" t="s">
        <v>139</v>
      </c>
      <c r="G179" s="217"/>
      <c r="H179" s="220">
        <v>9.9</v>
      </c>
      <c r="I179" s="221"/>
      <c r="J179" s="217"/>
      <c r="K179" s="217"/>
      <c r="L179" s="222"/>
      <c r="M179" s="223"/>
      <c r="N179" s="224"/>
      <c r="O179" s="224"/>
      <c r="P179" s="224"/>
      <c r="Q179" s="224"/>
      <c r="R179" s="224"/>
      <c r="S179" s="224"/>
      <c r="T179" s="225"/>
      <c r="AT179" s="226" t="s">
        <v>136</v>
      </c>
      <c r="AU179" s="226" t="s">
        <v>80</v>
      </c>
      <c r="AV179" s="15" t="s">
        <v>133</v>
      </c>
      <c r="AW179" s="15" t="s">
        <v>32</v>
      </c>
      <c r="AX179" s="15" t="s">
        <v>78</v>
      </c>
      <c r="AY179" s="226" t="s">
        <v>126</v>
      </c>
    </row>
    <row r="180" spans="1:65" s="12" customFormat="1" ht="22.8" customHeight="1">
      <c r="B180" s="160"/>
      <c r="C180" s="161"/>
      <c r="D180" s="162" t="s">
        <v>69</v>
      </c>
      <c r="E180" s="174" t="s">
        <v>186</v>
      </c>
      <c r="F180" s="174" t="s">
        <v>256</v>
      </c>
      <c r="G180" s="161"/>
      <c r="H180" s="161"/>
      <c r="I180" s="164"/>
      <c r="J180" s="175">
        <f>BK180</f>
        <v>0</v>
      </c>
      <c r="K180" s="161"/>
      <c r="L180" s="166"/>
      <c r="M180" s="167"/>
      <c r="N180" s="168"/>
      <c r="O180" s="168"/>
      <c r="P180" s="169">
        <f>P181+P197</f>
        <v>0</v>
      </c>
      <c r="Q180" s="168"/>
      <c r="R180" s="169">
        <f>R181+R197</f>
        <v>4.1009999999999998E-2</v>
      </c>
      <c r="S180" s="168"/>
      <c r="T180" s="170">
        <f>T181+T197</f>
        <v>0</v>
      </c>
      <c r="AR180" s="171" t="s">
        <v>78</v>
      </c>
      <c r="AT180" s="172" t="s">
        <v>69</v>
      </c>
      <c r="AU180" s="172" t="s">
        <v>78</v>
      </c>
      <c r="AY180" s="171" t="s">
        <v>126</v>
      </c>
      <c r="BK180" s="173">
        <f>BK181+BK197</f>
        <v>0</v>
      </c>
    </row>
    <row r="181" spans="1:65" s="12" customFormat="1" ht="20.85" customHeight="1">
      <c r="B181" s="160"/>
      <c r="C181" s="161"/>
      <c r="D181" s="162" t="s">
        <v>69</v>
      </c>
      <c r="E181" s="174" t="s">
        <v>257</v>
      </c>
      <c r="F181" s="174" t="s">
        <v>258</v>
      </c>
      <c r="G181" s="161"/>
      <c r="H181" s="161"/>
      <c r="I181" s="164"/>
      <c r="J181" s="175">
        <f>BK181</f>
        <v>0</v>
      </c>
      <c r="K181" s="161"/>
      <c r="L181" s="166"/>
      <c r="M181" s="167"/>
      <c r="N181" s="168"/>
      <c r="O181" s="168"/>
      <c r="P181" s="169">
        <f>SUM(P182:P196)</f>
        <v>0</v>
      </c>
      <c r="Q181" s="168"/>
      <c r="R181" s="169">
        <f>SUM(R182:R196)</f>
        <v>4.1009999999999998E-2</v>
      </c>
      <c r="S181" s="168"/>
      <c r="T181" s="170">
        <f>SUM(T182:T196)</f>
        <v>0</v>
      </c>
      <c r="AR181" s="171" t="s">
        <v>78</v>
      </c>
      <c r="AT181" s="172" t="s">
        <v>69</v>
      </c>
      <c r="AU181" s="172" t="s">
        <v>80</v>
      </c>
      <c r="AY181" s="171" t="s">
        <v>126</v>
      </c>
      <c r="BK181" s="173">
        <f>SUM(BK182:BK196)</f>
        <v>0</v>
      </c>
    </row>
    <row r="182" spans="1:65" s="2" customFormat="1" ht="14.4" customHeight="1">
      <c r="A182" s="37"/>
      <c r="B182" s="38"/>
      <c r="C182" s="176" t="s">
        <v>7</v>
      </c>
      <c r="D182" s="176" t="s">
        <v>128</v>
      </c>
      <c r="E182" s="177" t="s">
        <v>259</v>
      </c>
      <c r="F182" s="178" t="s">
        <v>260</v>
      </c>
      <c r="G182" s="179" t="s">
        <v>198</v>
      </c>
      <c r="H182" s="180">
        <v>56.1</v>
      </c>
      <c r="I182" s="181"/>
      <c r="J182" s="182">
        <f>ROUND(I182*H182,2)</f>
        <v>0</v>
      </c>
      <c r="K182" s="178" t="s">
        <v>132</v>
      </c>
      <c r="L182" s="42"/>
      <c r="M182" s="183" t="s">
        <v>18</v>
      </c>
      <c r="N182" s="184" t="s">
        <v>41</v>
      </c>
      <c r="O182" s="67"/>
      <c r="P182" s="185">
        <f>O182*H182</f>
        <v>0</v>
      </c>
      <c r="Q182" s="185">
        <v>0</v>
      </c>
      <c r="R182" s="185">
        <f>Q182*H182</f>
        <v>0</v>
      </c>
      <c r="S182" s="185">
        <v>0</v>
      </c>
      <c r="T182" s="186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87" t="s">
        <v>133</v>
      </c>
      <c r="AT182" s="187" t="s">
        <v>128</v>
      </c>
      <c r="AU182" s="187" t="s">
        <v>145</v>
      </c>
      <c r="AY182" s="20" t="s">
        <v>126</v>
      </c>
      <c r="BE182" s="188">
        <f>IF(N182="základní",J182,0)</f>
        <v>0</v>
      </c>
      <c r="BF182" s="188">
        <f>IF(N182="snížená",J182,0)</f>
        <v>0</v>
      </c>
      <c r="BG182" s="188">
        <f>IF(N182="zákl. přenesená",J182,0)</f>
        <v>0</v>
      </c>
      <c r="BH182" s="188">
        <f>IF(N182="sníž. přenesená",J182,0)</f>
        <v>0</v>
      </c>
      <c r="BI182" s="188">
        <f>IF(N182="nulová",J182,0)</f>
        <v>0</v>
      </c>
      <c r="BJ182" s="20" t="s">
        <v>78</v>
      </c>
      <c r="BK182" s="188">
        <f>ROUND(I182*H182,2)</f>
        <v>0</v>
      </c>
      <c r="BL182" s="20" t="s">
        <v>133</v>
      </c>
      <c r="BM182" s="187" t="s">
        <v>261</v>
      </c>
    </row>
    <row r="183" spans="1:65" s="2" customFormat="1" ht="10.199999999999999">
      <c r="A183" s="37"/>
      <c r="B183" s="38"/>
      <c r="C183" s="39"/>
      <c r="D183" s="189" t="s">
        <v>134</v>
      </c>
      <c r="E183" s="39"/>
      <c r="F183" s="190" t="s">
        <v>262</v>
      </c>
      <c r="G183" s="39"/>
      <c r="H183" s="39"/>
      <c r="I183" s="191"/>
      <c r="J183" s="39"/>
      <c r="K183" s="39"/>
      <c r="L183" s="42"/>
      <c r="M183" s="192"/>
      <c r="N183" s="193"/>
      <c r="O183" s="67"/>
      <c r="P183" s="67"/>
      <c r="Q183" s="67"/>
      <c r="R183" s="67"/>
      <c r="S183" s="67"/>
      <c r="T183" s="68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20" t="s">
        <v>134</v>
      </c>
      <c r="AU183" s="20" t="s">
        <v>145</v>
      </c>
    </row>
    <row r="184" spans="1:65" s="13" customFormat="1" ht="10.199999999999999">
      <c r="B184" s="194"/>
      <c r="C184" s="195"/>
      <c r="D184" s="196" t="s">
        <v>136</v>
      </c>
      <c r="E184" s="197" t="s">
        <v>18</v>
      </c>
      <c r="F184" s="198" t="s">
        <v>263</v>
      </c>
      <c r="G184" s="195"/>
      <c r="H184" s="197" t="s">
        <v>18</v>
      </c>
      <c r="I184" s="199"/>
      <c r="J184" s="195"/>
      <c r="K184" s="195"/>
      <c r="L184" s="200"/>
      <c r="M184" s="201"/>
      <c r="N184" s="202"/>
      <c r="O184" s="202"/>
      <c r="P184" s="202"/>
      <c r="Q184" s="202"/>
      <c r="R184" s="202"/>
      <c r="S184" s="202"/>
      <c r="T184" s="203"/>
      <c r="AT184" s="204" t="s">
        <v>136</v>
      </c>
      <c r="AU184" s="204" t="s">
        <v>145</v>
      </c>
      <c r="AV184" s="13" t="s">
        <v>78</v>
      </c>
      <c r="AW184" s="13" t="s">
        <v>32</v>
      </c>
      <c r="AX184" s="13" t="s">
        <v>70</v>
      </c>
      <c r="AY184" s="204" t="s">
        <v>126</v>
      </c>
    </row>
    <row r="185" spans="1:65" s="14" customFormat="1" ht="10.199999999999999">
      <c r="B185" s="205"/>
      <c r="C185" s="206"/>
      <c r="D185" s="196" t="s">
        <v>136</v>
      </c>
      <c r="E185" s="207" t="s">
        <v>18</v>
      </c>
      <c r="F185" s="208" t="s">
        <v>264</v>
      </c>
      <c r="G185" s="206"/>
      <c r="H185" s="209">
        <v>56.1</v>
      </c>
      <c r="I185" s="210"/>
      <c r="J185" s="206"/>
      <c r="K185" s="206"/>
      <c r="L185" s="211"/>
      <c r="M185" s="212"/>
      <c r="N185" s="213"/>
      <c r="O185" s="213"/>
      <c r="P185" s="213"/>
      <c r="Q185" s="213"/>
      <c r="R185" s="213"/>
      <c r="S185" s="213"/>
      <c r="T185" s="214"/>
      <c r="AT185" s="215" t="s">
        <v>136</v>
      </c>
      <c r="AU185" s="215" t="s">
        <v>145</v>
      </c>
      <c r="AV185" s="14" t="s">
        <v>80</v>
      </c>
      <c r="AW185" s="14" t="s">
        <v>32</v>
      </c>
      <c r="AX185" s="14" t="s">
        <v>70</v>
      </c>
      <c r="AY185" s="215" t="s">
        <v>126</v>
      </c>
    </row>
    <row r="186" spans="1:65" s="15" customFormat="1" ht="10.199999999999999">
      <c r="B186" s="216"/>
      <c r="C186" s="217"/>
      <c r="D186" s="196" t="s">
        <v>136</v>
      </c>
      <c r="E186" s="218" t="s">
        <v>18</v>
      </c>
      <c r="F186" s="219" t="s">
        <v>139</v>
      </c>
      <c r="G186" s="217"/>
      <c r="H186" s="220">
        <v>56.1</v>
      </c>
      <c r="I186" s="221"/>
      <c r="J186" s="217"/>
      <c r="K186" s="217"/>
      <c r="L186" s="222"/>
      <c r="M186" s="223"/>
      <c r="N186" s="224"/>
      <c r="O186" s="224"/>
      <c r="P186" s="224"/>
      <c r="Q186" s="224"/>
      <c r="R186" s="224"/>
      <c r="S186" s="224"/>
      <c r="T186" s="225"/>
      <c r="AT186" s="226" t="s">
        <v>136</v>
      </c>
      <c r="AU186" s="226" t="s">
        <v>145</v>
      </c>
      <c r="AV186" s="15" t="s">
        <v>133</v>
      </c>
      <c r="AW186" s="15" t="s">
        <v>32</v>
      </c>
      <c r="AX186" s="15" t="s">
        <v>78</v>
      </c>
      <c r="AY186" s="226" t="s">
        <v>126</v>
      </c>
    </row>
    <row r="187" spans="1:65" s="2" customFormat="1" ht="22.2" customHeight="1">
      <c r="A187" s="37"/>
      <c r="B187" s="38"/>
      <c r="C187" s="176" t="s">
        <v>199</v>
      </c>
      <c r="D187" s="176" t="s">
        <v>128</v>
      </c>
      <c r="E187" s="177" t="s">
        <v>265</v>
      </c>
      <c r="F187" s="178" t="s">
        <v>266</v>
      </c>
      <c r="G187" s="179" t="s">
        <v>162</v>
      </c>
      <c r="H187" s="180">
        <v>1</v>
      </c>
      <c r="I187" s="181"/>
      <c r="J187" s="182">
        <f>ROUND(I187*H187,2)</f>
        <v>0</v>
      </c>
      <c r="K187" s="178" t="s">
        <v>132</v>
      </c>
      <c r="L187" s="42"/>
      <c r="M187" s="183" t="s">
        <v>18</v>
      </c>
      <c r="N187" s="184" t="s">
        <v>41</v>
      </c>
      <c r="O187" s="67"/>
      <c r="P187" s="185">
        <f>O187*H187</f>
        <v>0</v>
      </c>
      <c r="Q187" s="185">
        <v>1.01E-3</v>
      </c>
      <c r="R187" s="185">
        <f>Q187*H187</f>
        <v>1.01E-3</v>
      </c>
      <c r="S187" s="185">
        <v>0</v>
      </c>
      <c r="T187" s="186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87" t="s">
        <v>133</v>
      </c>
      <c r="AT187" s="187" t="s">
        <v>128</v>
      </c>
      <c r="AU187" s="187" t="s">
        <v>145</v>
      </c>
      <c r="AY187" s="20" t="s">
        <v>126</v>
      </c>
      <c r="BE187" s="188">
        <f>IF(N187="základní",J187,0)</f>
        <v>0</v>
      </c>
      <c r="BF187" s="188">
        <f>IF(N187="snížená",J187,0)</f>
        <v>0</v>
      </c>
      <c r="BG187" s="188">
        <f>IF(N187="zákl. přenesená",J187,0)</f>
        <v>0</v>
      </c>
      <c r="BH187" s="188">
        <f>IF(N187="sníž. přenesená",J187,0)</f>
        <v>0</v>
      </c>
      <c r="BI187" s="188">
        <f>IF(N187="nulová",J187,0)</f>
        <v>0</v>
      </c>
      <c r="BJ187" s="20" t="s">
        <v>78</v>
      </c>
      <c r="BK187" s="188">
        <f>ROUND(I187*H187,2)</f>
        <v>0</v>
      </c>
      <c r="BL187" s="20" t="s">
        <v>133</v>
      </c>
      <c r="BM187" s="187" t="s">
        <v>267</v>
      </c>
    </row>
    <row r="188" spans="1:65" s="2" customFormat="1" ht="10.199999999999999">
      <c r="A188" s="37"/>
      <c r="B188" s="38"/>
      <c r="C188" s="39"/>
      <c r="D188" s="189" t="s">
        <v>134</v>
      </c>
      <c r="E188" s="39"/>
      <c r="F188" s="190" t="s">
        <v>268</v>
      </c>
      <c r="G188" s="39"/>
      <c r="H188" s="39"/>
      <c r="I188" s="191"/>
      <c r="J188" s="39"/>
      <c r="K188" s="39"/>
      <c r="L188" s="42"/>
      <c r="M188" s="192"/>
      <c r="N188" s="193"/>
      <c r="O188" s="67"/>
      <c r="P188" s="67"/>
      <c r="Q188" s="67"/>
      <c r="R188" s="67"/>
      <c r="S188" s="67"/>
      <c r="T188" s="68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20" t="s">
        <v>134</v>
      </c>
      <c r="AU188" s="20" t="s">
        <v>145</v>
      </c>
    </row>
    <row r="189" spans="1:65" s="13" customFormat="1" ht="10.199999999999999">
      <c r="B189" s="194"/>
      <c r="C189" s="195"/>
      <c r="D189" s="196" t="s">
        <v>136</v>
      </c>
      <c r="E189" s="197" t="s">
        <v>18</v>
      </c>
      <c r="F189" s="198" t="s">
        <v>269</v>
      </c>
      <c r="G189" s="195"/>
      <c r="H189" s="197" t="s">
        <v>18</v>
      </c>
      <c r="I189" s="199"/>
      <c r="J189" s="195"/>
      <c r="K189" s="195"/>
      <c r="L189" s="200"/>
      <c r="M189" s="201"/>
      <c r="N189" s="202"/>
      <c r="O189" s="202"/>
      <c r="P189" s="202"/>
      <c r="Q189" s="202"/>
      <c r="R189" s="202"/>
      <c r="S189" s="202"/>
      <c r="T189" s="203"/>
      <c r="AT189" s="204" t="s">
        <v>136</v>
      </c>
      <c r="AU189" s="204" t="s">
        <v>145</v>
      </c>
      <c r="AV189" s="13" t="s">
        <v>78</v>
      </c>
      <c r="AW189" s="13" t="s">
        <v>32</v>
      </c>
      <c r="AX189" s="13" t="s">
        <v>70</v>
      </c>
      <c r="AY189" s="204" t="s">
        <v>126</v>
      </c>
    </row>
    <row r="190" spans="1:65" s="14" customFormat="1" ht="10.199999999999999">
      <c r="B190" s="205"/>
      <c r="C190" s="206"/>
      <c r="D190" s="196" t="s">
        <v>136</v>
      </c>
      <c r="E190" s="207" t="s">
        <v>18</v>
      </c>
      <c r="F190" s="208" t="s">
        <v>270</v>
      </c>
      <c r="G190" s="206"/>
      <c r="H190" s="209">
        <v>1</v>
      </c>
      <c r="I190" s="210"/>
      <c r="J190" s="206"/>
      <c r="K190" s="206"/>
      <c r="L190" s="211"/>
      <c r="M190" s="212"/>
      <c r="N190" s="213"/>
      <c r="O190" s="213"/>
      <c r="P190" s="213"/>
      <c r="Q190" s="213"/>
      <c r="R190" s="213"/>
      <c r="S190" s="213"/>
      <c r="T190" s="214"/>
      <c r="AT190" s="215" t="s">
        <v>136</v>
      </c>
      <c r="AU190" s="215" t="s">
        <v>145</v>
      </c>
      <c r="AV190" s="14" t="s">
        <v>80</v>
      </c>
      <c r="AW190" s="14" t="s">
        <v>32</v>
      </c>
      <c r="AX190" s="14" t="s">
        <v>70</v>
      </c>
      <c r="AY190" s="215" t="s">
        <v>126</v>
      </c>
    </row>
    <row r="191" spans="1:65" s="15" customFormat="1" ht="10.199999999999999">
      <c r="B191" s="216"/>
      <c r="C191" s="217"/>
      <c r="D191" s="196" t="s">
        <v>136</v>
      </c>
      <c r="E191" s="218" t="s">
        <v>18</v>
      </c>
      <c r="F191" s="219" t="s">
        <v>139</v>
      </c>
      <c r="G191" s="217"/>
      <c r="H191" s="220">
        <v>1</v>
      </c>
      <c r="I191" s="221"/>
      <c r="J191" s="217"/>
      <c r="K191" s="217"/>
      <c r="L191" s="222"/>
      <c r="M191" s="223"/>
      <c r="N191" s="224"/>
      <c r="O191" s="224"/>
      <c r="P191" s="224"/>
      <c r="Q191" s="224"/>
      <c r="R191" s="224"/>
      <c r="S191" s="224"/>
      <c r="T191" s="225"/>
      <c r="AT191" s="226" t="s">
        <v>136</v>
      </c>
      <c r="AU191" s="226" t="s">
        <v>145</v>
      </c>
      <c r="AV191" s="15" t="s">
        <v>133</v>
      </c>
      <c r="AW191" s="15" t="s">
        <v>32</v>
      </c>
      <c r="AX191" s="15" t="s">
        <v>78</v>
      </c>
      <c r="AY191" s="226" t="s">
        <v>126</v>
      </c>
    </row>
    <row r="192" spans="1:65" s="2" customFormat="1" ht="14.4" customHeight="1">
      <c r="A192" s="37"/>
      <c r="B192" s="38"/>
      <c r="C192" s="228" t="s">
        <v>271</v>
      </c>
      <c r="D192" s="228" t="s">
        <v>202</v>
      </c>
      <c r="E192" s="229" t="s">
        <v>272</v>
      </c>
      <c r="F192" s="230" t="s">
        <v>273</v>
      </c>
      <c r="G192" s="231" t="s">
        <v>233</v>
      </c>
      <c r="H192" s="232">
        <v>0.04</v>
      </c>
      <c r="I192" s="233"/>
      <c r="J192" s="234">
        <f>ROUND(I192*H192,2)</f>
        <v>0</v>
      </c>
      <c r="K192" s="230" t="s">
        <v>132</v>
      </c>
      <c r="L192" s="235"/>
      <c r="M192" s="236" t="s">
        <v>18</v>
      </c>
      <c r="N192" s="237" t="s">
        <v>41</v>
      </c>
      <c r="O192" s="67"/>
      <c r="P192" s="185">
        <f>O192*H192</f>
        <v>0</v>
      </c>
      <c r="Q192" s="185">
        <v>1</v>
      </c>
      <c r="R192" s="185">
        <f>Q192*H192</f>
        <v>0.04</v>
      </c>
      <c r="S192" s="185">
        <v>0</v>
      </c>
      <c r="T192" s="186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7" t="s">
        <v>153</v>
      </c>
      <c r="AT192" s="187" t="s">
        <v>202</v>
      </c>
      <c r="AU192" s="187" t="s">
        <v>145</v>
      </c>
      <c r="AY192" s="20" t="s">
        <v>126</v>
      </c>
      <c r="BE192" s="188">
        <f>IF(N192="základní",J192,0)</f>
        <v>0</v>
      </c>
      <c r="BF192" s="188">
        <f>IF(N192="snížená",J192,0)</f>
        <v>0</v>
      </c>
      <c r="BG192" s="188">
        <f>IF(N192="zákl. přenesená",J192,0)</f>
        <v>0</v>
      </c>
      <c r="BH192" s="188">
        <f>IF(N192="sníž. přenesená",J192,0)</f>
        <v>0</v>
      </c>
      <c r="BI192" s="188">
        <f>IF(N192="nulová",J192,0)</f>
        <v>0</v>
      </c>
      <c r="BJ192" s="20" t="s">
        <v>78</v>
      </c>
      <c r="BK192" s="188">
        <f>ROUND(I192*H192,2)</f>
        <v>0</v>
      </c>
      <c r="BL192" s="20" t="s">
        <v>133</v>
      </c>
      <c r="BM192" s="187" t="s">
        <v>274</v>
      </c>
    </row>
    <row r="193" spans="1:65" s="13" customFormat="1" ht="10.199999999999999">
      <c r="B193" s="194"/>
      <c r="C193" s="195"/>
      <c r="D193" s="196" t="s">
        <v>136</v>
      </c>
      <c r="E193" s="197" t="s">
        <v>18</v>
      </c>
      <c r="F193" s="198" t="s">
        <v>275</v>
      </c>
      <c r="G193" s="195"/>
      <c r="H193" s="197" t="s">
        <v>18</v>
      </c>
      <c r="I193" s="199"/>
      <c r="J193" s="195"/>
      <c r="K193" s="195"/>
      <c r="L193" s="200"/>
      <c r="M193" s="201"/>
      <c r="N193" s="202"/>
      <c r="O193" s="202"/>
      <c r="P193" s="202"/>
      <c r="Q193" s="202"/>
      <c r="R193" s="202"/>
      <c r="S193" s="202"/>
      <c r="T193" s="203"/>
      <c r="AT193" s="204" t="s">
        <v>136</v>
      </c>
      <c r="AU193" s="204" t="s">
        <v>145</v>
      </c>
      <c r="AV193" s="13" t="s">
        <v>78</v>
      </c>
      <c r="AW193" s="13" t="s">
        <v>32</v>
      </c>
      <c r="AX193" s="13" t="s">
        <v>70</v>
      </c>
      <c r="AY193" s="204" t="s">
        <v>126</v>
      </c>
    </row>
    <row r="194" spans="1:65" s="13" customFormat="1" ht="10.199999999999999">
      <c r="B194" s="194"/>
      <c r="C194" s="195"/>
      <c r="D194" s="196" t="s">
        <v>136</v>
      </c>
      <c r="E194" s="197" t="s">
        <v>18</v>
      </c>
      <c r="F194" s="198" t="s">
        <v>276</v>
      </c>
      <c r="G194" s="195"/>
      <c r="H194" s="197" t="s">
        <v>18</v>
      </c>
      <c r="I194" s="199"/>
      <c r="J194" s="195"/>
      <c r="K194" s="195"/>
      <c r="L194" s="200"/>
      <c r="M194" s="201"/>
      <c r="N194" s="202"/>
      <c r="O194" s="202"/>
      <c r="P194" s="202"/>
      <c r="Q194" s="202"/>
      <c r="R194" s="202"/>
      <c r="S194" s="202"/>
      <c r="T194" s="203"/>
      <c r="AT194" s="204" t="s">
        <v>136</v>
      </c>
      <c r="AU194" s="204" t="s">
        <v>145</v>
      </c>
      <c r="AV194" s="13" t="s">
        <v>78</v>
      </c>
      <c r="AW194" s="13" t="s">
        <v>32</v>
      </c>
      <c r="AX194" s="13" t="s">
        <v>70</v>
      </c>
      <c r="AY194" s="204" t="s">
        <v>126</v>
      </c>
    </row>
    <row r="195" spans="1:65" s="14" customFormat="1" ht="10.199999999999999">
      <c r="B195" s="205"/>
      <c r="C195" s="206"/>
      <c r="D195" s="196" t="s">
        <v>136</v>
      </c>
      <c r="E195" s="207" t="s">
        <v>18</v>
      </c>
      <c r="F195" s="208" t="s">
        <v>277</v>
      </c>
      <c r="G195" s="206"/>
      <c r="H195" s="209">
        <v>0.04</v>
      </c>
      <c r="I195" s="210"/>
      <c r="J195" s="206"/>
      <c r="K195" s="206"/>
      <c r="L195" s="211"/>
      <c r="M195" s="212"/>
      <c r="N195" s="213"/>
      <c r="O195" s="213"/>
      <c r="P195" s="213"/>
      <c r="Q195" s="213"/>
      <c r="R195" s="213"/>
      <c r="S195" s="213"/>
      <c r="T195" s="214"/>
      <c r="AT195" s="215" t="s">
        <v>136</v>
      </c>
      <c r="AU195" s="215" t="s">
        <v>145</v>
      </c>
      <c r="AV195" s="14" t="s">
        <v>80</v>
      </c>
      <c r="AW195" s="14" t="s">
        <v>32</v>
      </c>
      <c r="AX195" s="14" t="s">
        <v>70</v>
      </c>
      <c r="AY195" s="215" t="s">
        <v>126</v>
      </c>
    </row>
    <row r="196" spans="1:65" s="15" customFormat="1" ht="10.199999999999999">
      <c r="B196" s="216"/>
      <c r="C196" s="217"/>
      <c r="D196" s="196" t="s">
        <v>136</v>
      </c>
      <c r="E196" s="218" t="s">
        <v>18</v>
      </c>
      <c r="F196" s="219" t="s">
        <v>139</v>
      </c>
      <c r="G196" s="217"/>
      <c r="H196" s="220">
        <v>0.04</v>
      </c>
      <c r="I196" s="221"/>
      <c r="J196" s="217"/>
      <c r="K196" s="217"/>
      <c r="L196" s="222"/>
      <c r="M196" s="223"/>
      <c r="N196" s="224"/>
      <c r="O196" s="224"/>
      <c r="P196" s="224"/>
      <c r="Q196" s="224"/>
      <c r="R196" s="224"/>
      <c r="S196" s="224"/>
      <c r="T196" s="225"/>
      <c r="AT196" s="226" t="s">
        <v>136</v>
      </c>
      <c r="AU196" s="226" t="s">
        <v>145</v>
      </c>
      <c r="AV196" s="15" t="s">
        <v>133</v>
      </c>
      <c r="AW196" s="15" t="s">
        <v>32</v>
      </c>
      <c r="AX196" s="15" t="s">
        <v>78</v>
      </c>
      <c r="AY196" s="226" t="s">
        <v>126</v>
      </c>
    </row>
    <row r="197" spans="1:65" s="12" customFormat="1" ht="20.85" customHeight="1">
      <c r="B197" s="160"/>
      <c r="C197" s="161"/>
      <c r="D197" s="162" t="s">
        <v>69</v>
      </c>
      <c r="E197" s="174" t="s">
        <v>278</v>
      </c>
      <c r="F197" s="174" t="s">
        <v>279</v>
      </c>
      <c r="G197" s="161"/>
      <c r="H197" s="161"/>
      <c r="I197" s="164"/>
      <c r="J197" s="175">
        <f>BK197</f>
        <v>0</v>
      </c>
      <c r="K197" s="161"/>
      <c r="L197" s="166"/>
      <c r="M197" s="167"/>
      <c r="N197" s="168"/>
      <c r="O197" s="168"/>
      <c r="P197" s="169">
        <f>P198</f>
        <v>0</v>
      </c>
      <c r="Q197" s="168"/>
      <c r="R197" s="169">
        <f>R198</f>
        <v>0</v>
      </c>
      <c r="S197" s="168"/>
      <c r="T197" s="170">
        <f>T198</f>
        <v>0</v>
      </c>
      <c r="AR197" s="171" t="s">
        <v>78</v>
      </c>
      <c r="AT197" s="172" t="s">
        <v>69</v>
      </c>
      <c r="AU197" s="172" t="s">
        <v>80</v>
      </c>
      <c r="AY197" s="171" t="s">
        <v>126</v>
      </c>
      <c r="BK197" s="173">
        <f>BK198</f>
        <v>0</v>
      </c>
    </row>
    <row r="198" spans="1:65" s="16" customFormat="1" ht="20.85" customHeight="1">
      <c r="B198" s="238"/>
      <c r="C198" s="239"/>
      <c r="D198" s="240" t="s">
        <v>69</v>
      </c>
      <c r="E198" s="240" t="s">
        <v>280</v>
      </c>
      <c r="F198" s="240" t="s">
        <v>281</v>
      </c>
      <c r="G198" s="239"/>
      <c r="H198" s="239"/>
      <c r="I198" s="241"/>
      <c r="J198" s="242">
        <f>BK198</f>
        <v>0</v>
      </c>
      <c r="K198" s="239"/>
      <c r="L198" s="243"/>
      <c r="M198" s="244"/>
      <c r="N198" s="245"/>
      <c r="O198" s="245"/>
      <c r="P198" s="246">
        <f>SUM(P199:P200)</f>
        <v>0</v>
      </c>
      <c r="Q198" s="245"/>
      <c r="R198" s="246">
        <f>SUM(R199:R200)</f>
        <v>0</v>
      </c>
      <c r="S198" s="245"/>
      <c r="T198" s="247">
        <f>SUM(T199:T200)</f>
        <v>0</v>
      </c>
      <c r="AR198" s="248" t="s">
        <v>78</v>
      </c>
      <c r="AT198" s="249" t="s">
        <v>69</v>
      </c>
      <c r="AU198" s="249" t="s">
        <v>145</v>
      </c>
      <c r="AY198" s="248" t="s">
        <v>126</v>
      </c>
      <c r="BK198" s="250">
        <f>SUM(BK199:BK200)</f>
        <v>0</v>
      </c>
    </row>
    <row r="199" spans="1:65" s="2" customFormat="1" ht="14.4" customHeight="1">
      <c r="A199" s="37"/>
      <c r="B199" s="38"/>
      <c r="C199" s="176" t="s">
        <v>205</v>
      </c>
      <c r="D199" s="176" t="s">
        <v>128</v>
      </c>
      <c r="E199" s="177" t="s">
        <v>282</v>
      </c>
      <c r="F199" s="178" t="s">
        <v>283</v>
      </c>
      <c r="G199" s="179" t="s">
        <v>233</v>
      </c>
      <c r="H199" s="180">
        <v>53.195999999999998</v>
      </c>
      <c r="I199" s="181"/>
      <c r="J199" s="182">
        <f>ROUND(I199*H199,2)</f>
        <v>0</v>
      </c>
      <c r="K199" s="178" t="s">
        <v>132</v>
      </c>
      <c r="L199" s="42"/>
      <c r="M199" s="183" t="s">
        <v>18</v>
      </c>
      <c r="N199" s="184" t="s">
        <v>41</v>
      </c>
      <c r="O199" s="67"/>
      <c r="P199" s="185">
        <f>O199*H199</f>
        <v>0</v>
      </c>
      <c r="Q199" s="185">
        <v>0</v>
      </c>
      <c r="R199" s="185">
        <f>Q199*H199</f>
        <v>0</v>
      </c>
      <c r="S199" s="185">
        <v>0</v>
      </c>
      <c r="T199" s="186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87" t="s">
        <v>133</v>
      </c>
      <c r="AT199" s="187" t="s">
        <v>128</v>
      </c>
      <c r="AU199" s="187" t="s">
        <v>133</v>
      </c>
      <c r="AY199" s="20" t="s">
        <v>126</v>
      </c>
      <c r="BE199" s="188">
        <f>IF(N199="základní",J199,0)</f>
        <v>0</v>
      </c>
      <c r="BF199" s="188">
        <f>IF(N199="snížená",J199,0)</f>
        <v>0</v>
      </c>
      <c r="BG199" s="188">
        <f>IF(N199="zákl. přenesená",J199,0)</f>
        <v>0</v>
      </c>
      <c r="BH199" s="188">
        <f>IF(N199="sníž. přenesená",J199,0)</f>
        <v>0</v>
      </c>
      <c r="BI199" s="188">
        <f>IF(N199="nulová",J199,0)</f>
        <v>0</v>
      </c>
      <c r="BJ199" s="20" t="s">
        <v>78</v>
      </c>
      <c r="BK199" s="188">
        <f>ROUND(I199*H199,2)</f>
        <v>0</v>
      </c>
      <c r="BL199" s="20" t="s">
        <v>133</v>
      </c>
      <c r="BM199" s="187" t="s">
        <v>284</v>
      </c>
    </row>
    <row r="200" spans="1:65" s="2" customFormat="1" ht="10.199999999999999">
      <c r="A200" s="37"/>
      <c r="B200" s="38"/>
      <c r="C200" s="39"/>
      <c r="D200" s="189" t="s">
        <v>134</v>
      </c>
      <c r="E200" s="39"/>
      <c r="F200" s="190" t="s">
        <v>285</v>
      </c>
      <c r="G200" s="39"/>
      <c r="H200" s="39"/>
      <c r="I200" s="191"/>
      <c r="J200" s="39"/>
      <c r="K200" s="39"/>
      <c r="L200" s="42"/>
      <c r="M200" s="251"/>
      <c r="N200" s="252"/>
      <c r="O200" s="253"/>
      <c r="P200" s="253"/>
      <c r="Q200" s="253"/>
      <c r="R200" s="253"/>
      <c r="S200" s="253"/>
      <c r="T200" s="254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20" t="s">
        <v>134</v>
      </c>
      <c r="AU200" s="20" t="s">
        <v>133</v>
      </c>
    </row>
    <row r="201" spans="1:65" s="2" customFormat="1" ht="6.9" customHeight="1">
      <c r="A201" s="37"/>
      <c r="B201" s="50"/>
      <c r="C201" s="51"/>
      <c r="D201" s="51"/>
      <c r="E201" s="51"/>
      <c r="F201" s="51"/>
      <c r="G201" s="51"/>
      <c r="H201" s="51"/>
      <c r="I201" s="51"/>
      <c r="J201" s="51"/>
      <c r="K201" s="51"/>
      <c r="L201" s="42"/>
      <c r="M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</row>
  </sheetData>
  <sheetProtection algorithmName="SHA-512" hashValue="VnNc5AKJvZzFAHxxzfGfdK7Y9B0OPDBaVCZes+mSM0vDYItZ2vSJST43miXmSwrvf6bXYisGjKHQjOenk8kURA==" saltValue="Oq2+LvmAn1ok6wyJXEn3VErsahcDScy+RHTtbozPdrwdNt+s7Q1PgqBk7Cnj//Wx9wq4hZ1QYcVL+ryosBGytg==" spinCount="100000" sheet="1" objects="1" scenarios="1" formatColumns="0" formatRows="0" autoFilter="0"/>
  <autoFilter ref="C86:K200" xr:uid="{00000000-0009-0000-0000-000001000000}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hyperlinks>
    <hyperlink ref="F91" r:id="rId1" xr:uid="{00000000-0004-0000-0100-000000000000}"/>
    <hyperlink ref="F96" r:id="rId2" xr:uid="{00000000-0004-0000-0100-000001000000}"/>
    <hyperlink ref="F101" r:id="rId3" xr:uid="{00000000-0004-0000-0100-000002000000}"/>
    <hyperlink ref="F103" r:id="rId4" xr:uid="{00000000-0004-0000-0100-000003000000}"/>
    <hyperlink ref="F110" r:id="rId5" xr:uid="{00000000-0004-0000-0100-000004000000}"/>
    <hyperlink ref="F118" r:id="rId6" xr:uid="{00000000-0004-0000-0100-000005000000}"/>
    <hyperlink ref="F122" r:id="rId7" xr:uid="{00000000-0004-0000-0100-000006000000}"/>
    <hyperlink ref="F132" r:id="rId8" xr:uid="{00000000-0004-0000-0100-000007000000}"/>
    <hyperlink ref="F134" r:id="rId9" xr:uid="{00000000-0004-0000-0100-000008000000}"/>
    <hyperlink ref="F141" r:id="rId10" xr:uid="{00000000-0004-0000-0100-000009000000}"/>
    <hyperlink ref="F148" r:id="rId11" xr:uid="{00000000-0004-0000-0100-00000A000000}"/>
    <hyperlink ref="F156" r:id="rId12" xr:uid="{00000000-0004-0000-0100-00000B000000}"/>
    <hyperlink ref="F162" r:id="rId13" xr:uid="{00000000-0004-0000-0100-00000C000000}"/>
    <hyperlink ref="F171" r:id="rId14" xr:uid="{00000000-0004-0000-0100-00000D000000}"/>
    <hyperlink ref="F177" r:id="rId15" xr:uid="{00000000-0004-0000-0100-00000E000000}"/>
    <hyperlink ref="F183" r:id="rId16" xr:uid="{00000000-0004-0000-0100-00000F000000}"/>
    <hyperlink ref="F188" r:id="rId17" xr:uid="{00000000-0004-0000-0100-000010000000}"/>
    <hyperlink ref="F200" r:id="rId18" xr:uid="{00000000-0004-0000-0100-00001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71"/>
  <sheetViews>
    <sheetView showGridLines="0" topLeftCell="A40" workbookViewId="0">
      <selection activeCell="F107" sqref="F107"/>
    </sheetView>
  </sheetViews>
  <sheetFormatPr defaultRowHeight="14.4"/>
  <cols>
    <col min="1" max="1" width="8.85546875" style="1" customWidth="1"/>
    <col min="2" max="2" width="1.140625" style="1" customWidth="1"/>
    <col min="3" max="3" width="4.42578125" style="1" customWidth="1"/>
    <col min="4" max="4" width="4.5703125" style="1" customWidth="1"/>
    <col min="5" max="5" width="18.28515625" style="1" customWidth="1"/>
    <col min="6" max="6" width="108" style="1" customWidth="1"/>
    <col min="7" max="7" width="8" style="1" customWidth="1"/>
    <col min="8" max="8" width="15" style="1" customWidth="1"/>
    <col min="9" max="9" width="16.85546875" style="1" customWidth="1"/>
    <col min="10" max="11" width="23.85546875" style="1" customWidth="1"/>
    <col min="12" max="12" width="10" style="1" customWidth="1"/>
    <col min="13" max="13" width="11.5703125" style="1" hidden="1" customWidth="1"/>
    <col min="14" max="14" width="9.140625" style="1" hidden="1"/>
    <col min="15" max="20" width="15.140625" style="1" hidden="1" customWidth="1"/>
    <col min="21" max="21" width="17.42578125" style="1" hidden="1" customWidth="1"/>
    <col min="22" max="22" width="13.140625" style="1" customWidth="1"/>
    <col min="23" max="23" width="17.42578125" style="1" customWidth="1"/>
    <col min="24" max="24" width="13.140625" style="1" customWidth="1"/>
    <col min="25" max="25" width="16" style="1" customWidth="1"/>
    <col min="26" max="26" width="11.7109375" style="1" customWidth="1"/>
    <col min="27" max="27" width="16" style="1" customWidth="1"/>
    <col min="28" max="28" width="17.42578125" style="1" customWidth="1"/>
    <col min="29" max="29" width="11.7109375" style="1" customWidth="1"/>
    <col min="30" max="30" width="16" style="1" customWidth="1"/>
    <col min="31" max="31" width="17.42578125" style="1" customWidth="1"/>
    <col min="44" max="65" width="9.140625" style="1" hidden="1"/>
  </cols>
  <sheetData>
    <row r="2" spans="1:46" s="1" customFormat="1" ht="36.9" customHeight="1"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384"/>
      <c r="AT2" s="20" t="s">
        <v>83</v>
      </c>
    </row>
    <row r="3" spans="1:46" s="1" customFormat="1" ht="6.9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80</v>
      </c>
    </row>
    <row r="4" spans="1:46" s="1" customFormat="1" ht="24.9" customHeight="1">
      <c r="B4" s="23"/>
      <c r="D4" s="106" t="s">
        <v>96</v>
      </c>
      <c r="L4" s="23"/>
      <c r="M4" s="107" t="s">
        <v>10</v>
      </c>
      <c r="AT4" s="20" t="s">
        <v>4</v>
      </c>
    </row>
    <row r="5" spans="1:46" s="1" customFormat="1" ht="6.9" customHeight="1">
      <c r="B5" s="23"/>
      <c r="L5" s="23"/>
    </row>
    <row r="6" spans="1:46" s="1" customFormat="1" ht="12" customHeight="1">
      <c r="B6" s="23"/>
      <c r="D6" s="108" t="s">
        <v>15</v>
      </c>
      <c r="L6" s="23"/>
    </row>
    <row r="7" spans="1:46" s="1" customFormat="1" ht="14.4" customHeight="1">
      <c r="B7" s="23"/>
      <c r="E7" s="385" t="str">
        <f>'Rekapitulace stavby'!K6</f>
        <v>Sanace svahu _CST</v>
      </c>
      <c r="F7" s="386"/>
      <c r="G7" s="386"/>
      <c r="H7" s="386"/>
      <c r="L7" s="23"/>
    </row>
    <row r="8" spans="1:46" s="2" customFormat="1" ht="12" customHeight="1">
      <c r="A8" s="37"/>
      <c r="B8" s="42"/>
      <c r="C8" s="37"/>
      <c r="D8" s="108" t="s">
        <v>97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5.6" customHeight="1">
      <c r="A9" s="37"/>
      <c r="B9" s="42"/>
      <c r="C9" s="37"/>
      <c r="D9" s="37"/>
      <c r="E9" s="387" t="s">
        <v>286</v>
      </c>
      <c r="F9" s="388"/>
      <c r="G9" s="388"/>
      <c r="H9" s="388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0.199999999999999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17</v>
      </c>
      <c r="E11" s="37"/>
      <c r="F11" s="110" t="s">
        <v>18</v>
      </c>
      <c r="G11" s="37"/>
      <c r="H11" s="37"/>
      <c r="I11" s="108" t="s">
        <v>19</v>
      </c>
      <c r="J11" s="110" t="s">
        <v>18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20</v>
      </c>
      <c r="E12" s="37"/>
      <c r="F12" s="110" t="s">
        <v>21</v>
      </c>
      <c r="G12" s="37"/>
      <c r="H12" s="37"/>
      <c r="I12" s="108" t="s">
        <v>22</v>
      </c>
      <c r="J12" s="111" t="str">
        <f>'Rekapitulace stavby'!AN8</f>
        <v>15. 12. 2025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8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24</v>
      </c>
      <c r="E14" s="37"/>
      <c r="F14" s="37"/>
      <c r="G14" s="37"/>
      <c r="H14" s="37"/>
      <c r="I14" s="108" t="s">
        <v>25</v>
      </c>
      <c r="J14" s="110" t="s">
        <v>18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26</v>
      </c>
      <c r="F15" s="37"/>
      <c r="G15" s="37"/>
      <c r="H15" s="37"/>
      <c r="I15" s="108" t="s">
        <v>27</v>
      </c>
      <c r="J15" s="110" t="s">
        <v>18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28</v>
      </c>
      <c r="E17" s="37"/>
      <c r="F17" s="37"/>
      <c r="G17" s="37"/>
      <c r="H17" s="37"/>
      <c r="I17" s="108" t="s">
        <v>25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89" t="str">
        <f>'Rekapitulace stavby'!E14</f>
        <v>Vyplň údaj</v>
      </c>
      <c r="F18" s="390"/>
      <c r="G18" s="390"/>
      <c r="H18" s="390"/>
      <c r="I18" s="108" t="s">
        <v>27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30</v>
      </c>
      <c r="E20" s="37"/>
      <c r="F20" s="37"/>
      <c r="G20" s="37"/>
      <c r="H20" s="37"/>
      <c r="I20" s="108" t="s">
        <v>25</v>
      </c>
      <c r="J20" s="110" t="str">
        <f>IF('Rekapitulace stavby'!AN16="","",'Rekapitulace stavby'!AN16)</f>
        <v/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tr">
        <f>IF('Rekapitulace stavby'!E17="","",'Rekapitulace stavby'!E17)</f>
        <v xml:space="preserve"> </v>
      </c>
      <c r="F21" s="37"/>
      <c r="G21" s="37"/>
      <c r="H21" s="37"/>
      <c r="I21" s="108" t="s">
        <v>27</v>
      </c>
      <c r="J21" s="110" t="str">
        <f>IF('Rekapitulace stavby'!AN17="","",'Rekapitulace stavby'!AN17)</f>
        <v/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33</v>
      </c>
      <c r="E23" s="37"/>
      <c r="F23" s="37"/>
      <c r="G23" s="37"/>
      <c r="H23" s="37"/>
      <c r="I23" s="108" t="s">
        <v>25</v>
      </c>
      <c r="J23" s="110" t="str">
        <f>IF('Rekapitulace stavby'!AN19="","",'Rekapitulace stavby'!AN19)</f>
        <v/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tr">
        <f>IF('Rekapitulace stavby'!E20="","",'Rekapitulace stavby'!E20)</f>
        <v xml:space="preserve"> </v>
      </c>
      <c r="F24" s="37"/>
      <c r="G24" s="37"/>
      <c r="H24" s="37"/>
      <c r="I24" s="108" t="s">
        <v>27</v>
      </c>
      <c r="J24" s="110" t="str">
        <f>IF('Rekapitulace stavby'!AN20="","",'Rekapitulace stavby'!AN20)</f>
        <v/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34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60" customHeight="1">
      <c r="A27" s="112"/>
      <c r="B27" s="113"/>
      <c r="C27" s="112"/>
      <c r="D27" s="112"/>
      <c r="E27" s="391" t="s">
        <v>35</v>
      </c>
      <c r="F27" s="391"/>
      <c r="G27" s="391"/>
      <c r="H27" s="391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36</v>
      </c>
      <c r="E30" s="37"/>
      <c r="F30" s="37"/>
      <c r="G30" s="37"/>
      <c r="H30" s="37"/>
      <c r="I30" s="37"/>
      <c r="J30" s="117">
        <f>ROUND(J88,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" customHeight="1">
      <c r="A32" s="37"/>
      <c r="B32" s="42"/>
      <c r="C32" s="37"/>
      <c r="D32" s="37"/>
      <c r="E32" s="37"/>
      <c r="F32" s="118" t="s">
        <v>38</v>
      </c>
      <c r="G32" s="37"/>
      <c r="H32" s="37"/>
      <c r="I32" s="118" t="s">
        <v>37</v>
      </c>
      <c r="J32" s="118" t="s">
        <v>39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" customHeight="1">
      <c r="A33" s="37"/>
      <c r="B33" s="42"/>
      <c r="C33" s="37"/>
      <c r="D33" s="119" t="s">
        <v>40</v>
      </c>
      <c r="E33" s="108" t="s">
        <v>41</v>
      </c>
      <c r="F33" s="120">
        <f>ROUND((SUM(BE88:BE170)),  2)</f>
        <v>0</v>
      </c>
      <c r="G33" s="37"/>
      <c r="H33" s="37"/>
      <c r="I33" s="121">
        <v>0.21</v>
      </c>
      <c r="J33" s="120">
        <f>ROUND(((SUM(BE88:BE170))*I33),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" customHeight="1">
      <c r="A34" s="37"/>
      <c r="B34" s="42"/>
      <c r="C34" s="37"/>
      <c r="D34" s="37"/>
      <c r="E34" s="108" t="s">
        <v>42</v>
      </c>
      <c r="F34" s="120">
        <f>ROUND((SUM(BF88:BF170)),  2)</f>
        <v>0</v>
      </c>
      <c r="G34" s="37"/>
      <c r="H34" s="37"/>
      <c r="I34" s="121">
        <v>0.12</v>
      </c>
      <c r="J34" s="120">
        <f>ROUND(((SUM(BF88:BF170))*I34),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" hidden="1" customHeight="1">
      <c r="A35" s="37"/>
      <c r="B35" s="42"/>
      <c r="C35" s="37"/>
      <c r="D35" s="37"/>
      <c r="E35" s="108" t="s">
        <v>43</v>
      </c>
      <c r="F35" s="120">
        <f>ROUND((SUM(BG88:BG170)),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" hidden="1" customHeight="1">
      <c r="A36" s="37"/>
      <c r="B36" s="42"/>
      <c r="C36" s="37"/>
      <c r="D36" s="37"/>
      <c r="E36" s="108" t="s">
        <v>44</v>
      </c>
      <c r="F36" s="120">
        <f>ROUND((SUM(BH88:BH170)),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" hidden="1" customHeight="1">
      <c r="A37" s="37"/>
      <c r="B37" s="42"/>
      <c r="C37" s="37"/>
      <c r="D37" s="37"/>
      <c r="E37" s="108" t="s">
        <v>45</v>
      </c>
      <c r="F37" s="120">
        <f>ROUND((SUM(BI88:BI170)),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46</v>
      </c>
      <c r="E39" s="124"/>
      <c r="F39" s="124"/>
      <c r="G39" s="125" t="s">
        <v>47</v>
      </c>
      <c r="H39" s="126" t="s">
        <v>48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" customHeight="1">
      <c r="A45" s="37"/>
      <c r="B45" s="38"/>
      <c r="C45" s="26" t="s">
        <v>99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15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4.4" customHeight="1">
      <c r="A48" s="37"/>
      <c r="B48" s="38"/>
      <c r="C48" s="39"/>
      <c r="D48" s="39"/>
      <c r="E48" s="392" t="str">
        <f>E7</f>
        <v>Sanace svahu _CST</v>
      </c>
      <c r="F48" s="393"/>
      <c r="G48" s="393"/>
      <c r="H48" s="393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97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5.6" customHeight="1">
      <c r="A50" s="37"/>
      <c r="B50" s="38"/>
      <c r="C50" s="39"/>
      <c r="D50" s="39"/>
      <c r="E50" s="345" t="str">
        <f>E9</f>
        <v>02 - SO 02</v>
      </c>
      <c r="F50" s="394"/>
      <c r="G50" s="394"/>
      <c r="H50" s="394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20</v>
      </c>
      <c r="D52" s="39"/>
      <c r="E52" s="39"/>
      <c r="F52" s="30" t="str">
        <f>F12</f>
        <v>Všeborovice</v>
      </c>
      <c r="G52" s="39"/>
      <c r="H52" s="39"/>
      <c r="I52" s="32" t="s">
        <v>22</v>
      </c>
      <c r="J52" s="62" t="str">
        <f>IF(J12="","",J12)</f>
        <v>15. 12. 2025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5.6" customHeight="1">
      <c r="A54" s="37"/>
      <c r="B54" s="38"/>
      <c r="C54" s="32" t="s">
        <v>24</v>
      </c>
      <c r="D54" s="39"/>
      <c r="E54" s="39"/>
      <c r="F54" s="30" t="str">
        <f>E15</f>
        <v>Karlovarský kraj</v>
      </c>
      <c r="G54" s="39"/>
      <c r="H54" s="39"/>
      <c r="I54" s="32" t="s">
        <v>30</v>
      </c>
      <c r="J54" s="35" t="str">
        <f>E21</f>
        <v xml:space="preserve"> 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6" customHeight="1">
      <c r="A55" s="37"/>
      <c r="B55" s="38"/>
      <c r="C55" s="32" t="s">
        <v>28</v>
      </c>
      <c r="D55" s="39"/>
      <c r="E55" s="39"/>
      <c r="F55" s="30" t="str">
        <f>IF(E18="","",E18)</f>
        <v>Vyplň údaj</v>
      </c>
      <c r="G55" s="39"/>
      <c r="H55" s="39"/>
      <c r="I55" s="32" t="s">
        <v>33</v>
      </c>
      <c r="J55" s="35" t="str">
        <f>E24</f>
        <v xml:space="preserve"> 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100</v>
      </c>
      <c r="D57" s="134"/>
      <c r="E57" s="134"/>
      <c r="F57" s="134"/>
      <c r="G57" s="134"/>
      <c r="H57" s="134"/>
      <c r="I57" s="134"/>
      <c r="J57" s="135" t="s">
        <v>101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8" customHeight="1">
      <c r="A59" s="37"/>
      <c r="B59" s="38"/>
      <c r="C59" s="136" t="s">
        <v>68</v>
      </c>
      <c r="D59" s="39"/>
      <c r="E59" s="39"/>
      <c r="F59" s="39"/>
      <c r="G59" s="39"/>
      <c r="H59" s="39"/>
      <c r="I59" s="39"/>
      <c r="J59" s="80">
        <f>J88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102</v>
      </c>
    </row>
    <row r="60" spans="1:47" s="9" customFormat="1" ht="24.9" customHeight="1">
      <c r="B60" s="137"/>
      <c r="C60" s="138"/>
      <c r="D60" s="139" t="s">
        <v>103</v>
      </c>
      <c r="E60" s="140"/>
      <c r="F60" s="140"/>
      <c r="G60" s="140"/>
      <c r="H60" s="140"/>
      <c r="I60" s="140"/>
      <c r="J60" s="141">
        <f>J89</f>
        <v>0</v>
      </c>
      <c r="K60" s="138"/>
      <c r="L60" s="142"/>
    </row>
    <row r="61" spans="1:47" s="10" customFormat="1" ht="19.95" customHeight="1">
      <c r="B61" s="143"/>
      <c r="C61" s="144"/>
      <c r="D61" s="145" t="s">
        <v>104</v>
      </c>
      <c r="E61" s="146"/>
      <c r="F61" s="146"/>
      <c r="G61" s="146"/>
      <c r="H61" s="146"/>
      <c r="I61" s="146"/>
      <c r="J61" s="147">
        <f>J90</f>
        <v>0</v>
      </c>
      <c r="K61" s="144"/>
      <c r="L61" s="148"/>
    </row>
    <row r="62" spans="1:47" s="10" customFormat="1" ht="19.95" customHeight="1">
      <c r="B62" s="143"/>
      <c r="C62" s="144"/>
      <c r="D62" s="145" t="s">
        <v>105</v>
      </c>
      <c r="E62" s="146"/>
      <c r="F62" s="146"/>
      <c r="G62" s="146"/>
      <c r="H62" s="146"/>
      <c r="I62" s="146"/>
      <c r="J62" s="147">
        <f>J127</f>
        <v>0</v>
      </c>
      <c r="K62" s="144"/>
      <c r="L62" s="148"/>
    </row>
    <row r="63" spans="1:47" s="10" customFormat="1" ht="19.95" customHeight="1">
      <c r="B63" s="143"/>
      <c r="C63" s="144"/>
      <c r="D63" s="145" t="s">
        <v>106</v>
      </c>
      <c r="E63" s="146"/>
      <c r="F63" s="146"/>
      <c r="G63" s="146"/>
      <c r="H63" s="146"/>
      <c r="I63" s="146"/>
      <c r="J63" s="147">
        <f>J137</f>
        <v>0</v>
      </c>
      <c r="K63" s="144"/>
      <c r="L63" s="148"/>
    </row>
    <row r="64" spans="1:47" s="10" customFormat="1" ht="19.95" customHeight="1">
      <c r="B64" s="143"/>
      <c r="C64" s="144"/>
      <c r="D64" s="145" t="s">
        <v>287</v>
      </c>
      <c r="E64" s="146"/>
      <c r="F64" s="146"/>
      <c r="G64" s="146"/>
      <c r="H64" s="146"/>
      <c r="I64" s="146"/>
      <c r="J64" s="147">
        <f>J142</f>
        <v>0</v>
      </c>
      <c r="K64" s="144"/>
      <c r="L64" s="148"/>
    </row>
    <row r="65" spans="1:31" s="10" customFormat="1" ht="19.95" customHeight="1">
      <c r="B65" s="143"/>
      <c r="C65" s="144"/>
      <c r="D65" s="145" t="s">
        <v>107</v>
      </c>
      <c r="E65" s="146"/>
      <c r="F65" s="146"/>
      <c r="G65" s="146"/>
      <c r="H65" s="146"/>
      <c r="I65" s="146"/>
      <c r="J65" s="147">
        <f>J150</f>
        <v>0</v>
      </c>
      <c r="K65" s="144"/>
      <c r="L65" s="148"/>
    </row>
    <row r="66" spans="1:31" s="10" customFormat="1" ht="14.85" customHeight="1">
      <c r="B66" s="143"/>
      <c r="C66" s="144"/>
      <c r="D66" s="145" t="s">
        <v>108</v>
      </c>
      <c r="E66" s="146"/>
      <c r="F66" s="146"/>
      <c r="G66" s="146"/>
      <c r="H66" s="146"/>
      <c r="I66" s="146"/>
      <c r="J66" s="147">
        <f>J151</f>
        <v>0</v>
      </c>
      <c r="K66" s="144"/>
      <c r="L66" s="148"/>
    </row>
    <row r="67" spans="1:31" s="10" customFormat="1" ht="14.85" customHeight="1">
      <c r="B67" s="143"/>
      <c r="C67" s="144"/>
      <c r="D67" s="145" t="s">
        <v>109</v>
      </c>
      <c r="E67" s="146"/>
      <c r="F67" s="146"/>
      <c r="G67" s="146"/>
      <c r="H67" s="146"/>
      <c r="I67" s="146"/>
      <c r="J67" s="147">
        <f>J167</f>
        <v>0</v>
      </c>
      <c r="K67" s="144"/>
      <c r="L67" s="148"/>
    </row>
    <row r="68" spans="1:31" s="10" customFormat="1" ht="21.75" customHeight="1">
      <c r="B68" s="143"/>
      <c r="C68" s="144"/>
      <c r="D68" s="145" t="s">
        <v>110</v>
      </c>
      <c r="E68" s="146"/>
      <c r="F68" s="146"/>
      <c r="G68" s="146"/>
      <c r="H68" s="146"/>
      <c r="I68" s="146"/>
      <c r="J68" s="147">
        <f>J168</f>
        <v>0</v>
      </c>
      <c r="K68" s="144"/>
      <c r="L68" s="148"/>
    </row>
    <row r="69" spans="1:31" s="2" customFormat="1" ht="21.75" customHeight="1">
      <c r="A69" s="37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109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pans="1:31" s="2" customFormat="1" ht="6.9" customHeight="1">
      <c r="A70" s="37"/>
      <c r="B70" s="50"/>
      <c r="C70" s="51"/>
      <c r="D70" s="51"/>
      <c r="E70" s="51"/>
      <c r="F70" s="51"/>
      <c r="G70" s="51"/>
      <c r="H70" s="51"/>
      <c r="I70" s="51"/>
      <c r="J70" s="51"/>
      <c r="K70" s="51"/>
      <c r="L70" s="109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4" spans="1:31" s="2" customFormat="1" ht="6.9" customHeight="1">
      <c r="A74" s="37"/>
      <c r="B74" s="52"/>
      <c r="C74" s="53"/>
      <c r="D74" s="53"/>
      <c r="E74" s="53"/>
      <c r="F74" s="53"/>
      <c r="G74" s="53"/>
      <c r="H74" s="53"/>
      <c r="I74" s="53"/>
      <c r="J74" s="53"/>
      <c r="K74" s="53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24.9" customHeight="1">
      <c r="A75" s="37"/>
      <c r="B75" s="38"/>
      <c r="C75" s="26" t="s">
        <v>111</v>
      </c>
      <c r="D75" s="39"/>
      <c r="E75" s="39"/>
      <c r="F75" s="39"/>
      <c r="G75" s="39"/>
      <c r="H75" s="39"/>
      <c r="I75" s="39"/>
      <c r="J75" s="39"/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6.9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2" customHeight="1">
      <c r="A77" s="37"/>
      <c r="B77" s="38"/>
      <c r="C77" s="32" t="s">
        <v>15</v>
      </c>
      <c r="D77" s="39"/>
      <c r="E77" s="39"/>
      <c r="F77" s="39"/>
      <c r="G77" s="39"/>
      <c r="H77" s="39"/>
      <c r="I77" s="39"/>
      <c r="J77" s="39"/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4.4" customHeight="1">
      <c r="A78" s="37"/>
      <c r="B78" s="38"/>
      <c r="C78" s="39"/>
      <c r="D78" s="39"/>
      <c r="E78" s="392" t="str">
        <f>E7</f>
        <v>Sanace svahu _CST</v>
      </c>
      <c r="F78" s="393"/>
      <c r="G78" s="393"/>
      <c r="H78" s="393"/>
      <c r="I78" s="39"/>
      <c r="J78" s="39"/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2" customHeight="1">
      <c r="A79" s="37"/>
      <c r="B79" s="38"/>
      <c r="C79" s="32" t="s">
        <v>97</v>
      </c>
      <c r="D79" s="39"/>
      <c r="E79" s="39"/>
      <c r="F79" s="39"/>
      <c r="G79" s="39"/>
      <c r="H79" s="39"/>
      <c r="I79" s="39"/>
      <c r="J79" s="39"/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5.6" customHeight="1">
      <c r="A80" s="37"/>
      <c r="B80" s="38"/>
      <c r="C80" s="39"/>
      <c r="D80" s="39"/>
      <c r="E80" s="345" t="str">
        <f>E9</f>
        <v>02 - SO 02</v>
      </c>
      <c r="F80" s="394"/>
      <c r="G80" s="394"/>
      <c r="H80" s="394"/>
      <c r="I80" s="39"/>
      <c r="J80" s="39"/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6.9" customHeight="1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12" customHeight="1">
      <c r="A82" s="37"/>
      <c r="B82" s="38"/>
      <c r="C82" s="32" t="s">
        <v>20</v>
      </c>
      <c r="D82" s="39"/>
      <c r="E82" s="39"/>
      <c r="F82" s="30" t="str">
        <f>F12</f>
        <v>Všeborovice</v>
      </c>
      <c r="G82" s="39"/>
      <c r="H82" s="39"/>
      <c r="I82" s="32" t="s">
        <v>22</v>
      </c>
      <c r="J82" s="62" t="str">
        <f>IF(J12="","",J12)</f>
        <v>15. 12. 2025</v>
      </c>
      <c r="K82" s="39"/>
      <c r="L82" s="10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6.9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10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15.6" customHeight="1">
      <c r="A84" s="37"/>
      <c r="B84" s="38"/>
      <c r="C84" s="32" t="s">
        <v>24</v>
      </c>
      <c r="D84" s="39"/>
      <c r="E84" s="39"/>
      <c r="F84" s="30" t="str">
        <f>E15</f>
        <v>Karlovarský kraj</v>
      </c>
      <c r="G84" s="39"/>
      <c r="H84" s="39"/>
      <c r="I84" s="32" t="s">
        <v>30</v>
      </c>
      <c r="J84" s="35" t="str">
        <f>E21</f>
        <v xml:space="preserve"> </v>
      </c>
      <c r="K84" s="39"/>
      <c r="L84" s="10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15.6" customHeight="1">
      <c r="A85" s="37"/>
      <c r="B85" s="38"/>
      <c r="C85" s="32" t="s">
        <v>28</v>
      </c>
      <c r="D85" s="39"/>
      <c r="E85" s="39"/>
      <c r="F85" s="30" t="str">
        <f>IF(E18="","",E18)</f>
        <v>Vyplň údaj</v>
      </c>
      <c r="G85" s="39"/>
      <c r="H85" s="39"/>
      <c r="I85" s="32" t="s">
        <v>33</v>
      </c>
      <c r="J85" s="35" t="str">
        <f>E24</f>
        <v xml:space="preserve"> </v>
      </c>
      <c r="K85" s="39"/>
      <c r="L85" s="10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2" customFormat="1" ht="10.35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10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5" s="11" customFormat="1" ht="29.25" customHeight="1">
      <c r="A87" s="149"/>
      <c r="B87" s="150"/>
      <c r="C87" s="151" t="s">
        <v>112</v>
      </c>
      <c r="D87" s="152" t="s">
        <v>55</v>
      </c>
      <c r="E87" s="152" t="s">
        <v>51</v>
      </c>
      <c r="F87" s="152" t="s">
        <v>52</v>
      </c>
      <c r="G87" s="152" t="s">
        <v>113</v>
      </c>
      <c r="H87" s="152" t="s">
        <v>114</v>
      </c>
      <c r="I87" s="152" t="s">
        <v>115</v>
      </c>
      <c r="J87" s="152" t="s">
        <v>101</v>
      </c>
      <c r="K87" s="153" t="s">
        <v>116</v>
      </c>
      <c r="L87" s="154"/>
      <c r="M87" s="71" t="s">
        <v>18</v>
      </c>
      <c r="N87" s="72" t="s">
        <v>40</v>
      </c>
      <c r="O87" s="72" t="s">
        <v>117</v>
      </c>
      <c r="P87" s="72" t="s">
        <v>118</v>
      </c>
      <c r="Q87" s="72" t="s">
        <v>119</v>
      </c>
      <c r="R87" s="72" t="s">
        <v>120</v>
      </c>
      <c r="S87" s="72" t="s">
        <v>121</v>
      </c>
      <c r="T87" s="73" t="s">
        <v>122</v>
      </c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</row>
    <row r="88" spans="1:65" s="2" customFormat="1" ht="22.8" customHeight="1">
      <c r="A88" s="37"/>
      <c r="B88" s="38"/>
      <c r="C88" s="78" t="s">
        <v>123</v>
      </c>
      <c r="D88" s="39"/>
      <c r="E88" s="39"/>
      <c r="F88" s="39"/>
      <c r="G88" s="39"/>
      <c r="H88" s="39"/>
      <c r="I88" s="39"/>
      <c r="J88" s="155">
        <f>BK88</f>
        <v>0</v>
      </c>
      <c r="K88" s="39"/>
      <c r="L88" s="42"/>
      <c r="M88" s="74"/>
      <c r="N88" s="156"/>
      <c r="O88" s="75"/>
      <c r="P88" s="157">
        <f>P89</f>
        <v>0</v>
      </c>
      <c r="Q88" s="75"/>
      <c r="R88" s="157">
        <f>R89</f>
        <v>73.698619600000001</v>
      </c>
      <c r="S88" s="75"/>
      <c r="T88" s="158">
        <f>T89</f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T88" s="20" t="s">
        <v>69</v>
      </c>
      <c r="AU88" s="20" t="s">
        <v>102</v>
      </c>
      <c r="BK88" s="159">
        <f>BK89</f>
        <v>0</v>
      </c>
    </row>
    <row r="89" spans="1:65" s="12" customFormat="1" ht="25.95" customHeight="1">
      <c r="B89" s="160"/>
      <c r="C89" s="161"/>
      <c r="D89" s="162" t="s">
        <v>69</v>
      </c>
      <c r="E89" s="163" t="s">
        <v>124</v>
      </c>
      <c r="F89" s="163" t="s">
        <v>125</v>
      </c>
      <c r="G89" s="161"/>
      <c r="H89" s="161"/>
      <c r="I89" s="164"/>
      <c r="J89" s="165">
        <f>BK89</f>
        <v>0</v>
      </c>
      <c r="K89" s="161"/>
      <c r="L89" s="166"/>
      <c r="M89" s="167"/>
      <c r="N89" s="168"/>
      <c r="O89" s="168"/>
      <c r="P89" s="169">
        <f>P90+P127+P137+P142+P150</f>
        <v>0</v>
      </c>
      <c r="Q89" s="168"/>
      <c r="R89" s="169">
        <f>R90+R127+R137+R142+R150</f>
        <v>73.698619600000001</v>
      </c>
      <c r="S89" s="168"/>
      <c r="T89" s="170">
        <f>T90+T127+T137+T142+T150</f>
        <v>0</v>
      </c>
      <c r="AR89" s="171" t="s">
        <v>78</v>
      </c>
      <c r="AT89" s="172" t="s">
        <v>69</v>
      </c>
      <c r="AU89" s="172" t="s">
        <v>70</v>
      </c>
      <c r="AY89" s="171" t="s">
        <v>126</v>
      </c>
      <c r="BK89" s="173">
        <f>BK90+BK127+BK137+BK142+BK150</f>
        <v>0</v>
      </c>
    </row>
    <row r="90" spans="1:65" s="12" customFormat="1" ht="22.8" customHeight="1">
      <c r="B90" s="160"/>
      <c r="C90" s="161"/>
      <c r="D90" s="162" t="s">
        <v>69</v>
      </c>
      <c r="E90" s="174" t="s">
        <v>78</v>
      </c>
      <c r="F90" s="174" t="s">
        <v>127</v>
      </c>
      <c r="G90" s="161"/>
      <c r="H90" s="161"/>
      <c r="I90" s="164"/>
      <c r="J90" s="175">
        <f>BK90</f>
        <v>0</v>
      </c>
      <c r="K90" s="161"/>
      <c r="L90" s="166"/>
      <c r="M90" s="167"/>
      <c r="N90" s="168"/>
      <c r="O90" s="168"/>
      <c r="P90" s="169">
        <f>SUM(P91:P126)</f>
        <v>0</v>
      </c>
      <c r="Q90" s="168"/>
      <c r="R90" s="169">
        <f>SUM(R91:R126)</f>
        <v>38.728425999999999</v>
      </c>
      <c r="S90" s="168"/>
      <c r="T90" s="170">
        <f>SUM(T91:T126)</f>
        <v>0</v>
      </c>
      <c r="AR90" s="171" t="s">
        <v>78</v>
      </c>
      <c r="AT90" s="172" t="s">
        <v>69</v>
      </c>
      <c r="AU90" s="172" t="s">
        <v>78</v>
      </c>
      <c r="AY90" s="171" t="s">
        <v>126</v>
      </c>
      <c r="BK90" s="173">
        <f>SUM(BK91:BK126)</f>
        <v>0</v>
      </c>
    </row>
    <row r="91" spans="1:65" s="2" customFormat="1" ht="14.4" customHeight="1">
      <c r="A91" s="37"/>
      <c r="B91" s="38"/>
      <c r="C91" s="176" t="s">
        <v>78</v>
      </c>
      <c r="D91" s="176" t="s">
        <v>128</v>
      </c>
      <c r="E91" s="177" t="s">
        <v>288</v>
      </c>
      <c r="F91" s="178" t="s">
        <v>289</v>
      </c>
      <c r="G91" s="179" t="s">
        <v>148</v>
      </c>
      <c r="H91" s="180">
        <v>10</v>
      </c>
      <c r="I91" s="181"/>
      <c r="J91" s="182">
        <f>ROUND(I91*H91,2)</f>
        <v>0</v>
      </c>
      <c r="K91" s="178" t="s">
        <v>182</v>
      </c>
      <c r="L91" s="42"/>
      <c r="M91" s="183" t="s">
        <v>18</v>
      </c>
      <c r="N91" s="184" t="s">
        <v>41</v>
      </c>
      <c r="O91" s="67"/>
      <c r="P91" s="185">
        <f>O91*H91</f>
        <v>0</v>
      </c>
      <c r="Q91" s="185">
        <v>0</v>
      </c>
      <c r="R91" s="185">
        <f>Q91*H91</f>
        <v>0</v>
      </c>
      <c r="S91" s="185">
        <v>0</v>
      </c>
      <c r="T91" s="186">
        <f>S91*H91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187" t="s">
        <v>133</v>
      </c>
      <c r="AT91" s="187" t="s">
        <v>128</v>
      </c>
      <c r="AU91" s="187" t="s">
        <v>80</v>
      </c>
      <c r="AY91" s="20" t="s">
        <v>126</v>
      </c>
      <c r="BE91" s="188">
        <f>IF(N91="základní",J91,0)</f>
        <v>0</v>
      </c>
      <c r="BF91" s="188">
        <f>IF(N91="snížená",J91,0)</f>
        <v>0</v>
      </c>
      <c r="BG91" s="188">
        <f>IF(N91="zákl. přenesená",J91,0)</f>
        <v>0</v>
      </c>
      <c r="BH91" s="188">
        <f>IF(N91="sníž. přenesená",J91,0)</f>
        <v>0</v>
      </c>
      <c r="BI91" s="188">
        <f>IF(N91="nulová",J91,0)</f>
        <v>0</v>
      </c>
      <c r="BJ91" s="20" t="s">
        <v>78</v>
      </c>
      <c r="BK91" s="188">
        <f>ROUND(I91*H91,2)</f>
        <v>0</v>
      </c>
      <c r="BL91" s="20" t="s">
        <v>133</v>
      </c>
      <c r="BM91" s="187" t="s">
        <v>80</v>
      </c>
    </row>
    <row r="92" spans="1:65" s="2" customFormat="1" ht="14.4" customHeight="1">
      <c r="A92" s="37"/>
      <c r="B92" s="38"/>
      <c r="C92" s="176" t="s">
        <v>80</v>
      </c>
      <c r="D92" s="176" t="s">
        <v>128</v>
      </c>
      <c r="E92" s="177" t="s">
        <v>290</v>
      </c>
      <c r="F92" s="178" t="s">
        <v>291</v>
      </c>
      <c r="G92" s="179" t="s">
        <v>131</v>
      </c>
      <c r="H92" s="180">
        <v>10.8</v>
      </c>
      <c r="I92" s="181"/>
      <c r="J92" s="182">
        <f>ROUND(I92*H92,2)</f>
        <v>0</v>
      </c>
      <c r="K92" s="178" t="s">
        <v>132</v>
      </c>
      <c r="L92" s="42"/>
      <c r="M92" s="183" t="s">
        <v>18</v>
      </c>
      <c r="N92" s="184" t="s">
        <v>41</v>
      </c>
      <c r="O92" s="67"/>
      <c r="P92" s="185">
        <f>O92*H92</f>
        <v>0</v>
      </c>
      <c r="Q92" s="185">
        <v>0</v>
      </c>
      <c r="R92" s="185">
        <f>Q92*H92</f>
        <v>0</v>
      </c>
      <c r="S92" s="185">
        <v>0</v>
      </c>
      <c r="T92" s="186">
        <f>S92*H92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187" t="s">
        <v>133</v>
      </c>
      <c r="AT92" s="187" t="s">
        <v>128</v>
      </c>
      <c r="AU92" s="187" t="s">
        <v>80</v>
      </c>
      <c r="AY92" s="20" t="s">
        <v>126</v>
      </c>
      <c r="BE92" s="188">
        <f>IF(N92="základní",J92,0)</f>
        <v>0</v>
      </c>
      <c r="BF92" s="188">
        <f>IF(N92="snížená",J92,0)</f>
        <v>0</v>
      </c>
      <c r="BG92" s="188">
        <f>IF(N92="zákl. přenesená",J92,0)</f>
        <v>0</v>
      </c>
      <c r="BH92" s="188">
        <f>IF(N92="sníž. přenesená",J92,0)</f>
        <v>0</v>
      </c>
      <c r="BI92" s="188">
        <f>IF(N92="nulová",J92,0)</f>
        <v>0</v>
      </c>
      <c r="BJ92" s="20" t="s">
        <v>78</v>
      </c>
      <c r="BK92" s="188">
        <f>ROUND(I92*H92,2)</f>
        <v>0</v>
      </c>
      <c r="BL92" s="20" t="s">
        <v>133</v>
      </c>
      <c r="BM92" s="187" t="s">
        <v>133</v>
      </c>
    </row>
    <row r="93" spans="1:65" s="2" customFormat="1" ht="10.199999999999999">
      <c r="A93" s="37"/>
      <c r="B93" s="38"/>
      <c r="C93" s="39"/>
      <c r="D93" s="189" t="s">
        <v>134</v>
      </c>
      <c r="E93" s="39"/>
      <c r="F93" s="190" t="s">
        <v>292</v>
      </c>
      <c r="G93" s="39"/>
      <c r="H93" s="39"/>
      <c r="I93" s="191"/>
      <c r="J93" s="39"/>
      <c r="K93" s="39"/>
      <c r="L93" s="42"/>
      <c r="M93" s="192"/>
      <c r="N93" s="193"/>
      <c r="O93" s="67"/>
      <c r="P93" s="67"/>
      <c r="Q93" s="67"/>
      <c r="R93" s="67"/>
      <c r="S93" s="67"/>
      <c r="T93" s="68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20" t="s">
        <v>134</v>
      </c>
      <c r="AU93" s="20" t="s">
        <v>80</v>
      </c>
    </row>
    <row r="94" spans="1:65" s="13" customFormat="1" ht="10.199999999999999">
      <c r="B94" s="194"/>
      <c r="C94" s="195"/>
      <c r="D94" s="196" t="s">
        <v>136</v>
      </c>
      <c r="E94" s="197" t="s">
        <v>18</v>
      </c>
      <c r="F94" s="198" t="s">
        <v>293</v>
      </c>
      <c r="G94" s="195"/>
      <c r="H94" s="197" t="s">
        <v>18</v>
      </c>
      <c r="I94" s="199"/>
      <c r="J94" s="195"/>
      <c r="K94" s="195"/>
      <c r="L94" s="200"/>
      <c r="M94" s="201"/>
      <c r="N94" s="202"/>
      <c r="O94" s="202"/>
      <c r="P94" s="202"/>
      <c r="Q94" s="202"/>
      <c r="R94" s="202"/>
      <c r="S94" s="202"/>
      <c r="T94" s="203"/>
      <c r="AT94" s="204" t="s">
        <v>136</v>
      </c>
      <c r="AU94" s="204" t="s">
        <v>80</v>
      </c>
      <c r="AV94" s="13" t="s">
        <v>78</v>
      </c>
      <c r="AW94" s="13" t="s">
        <v>32</v>
      </c>
      <c r="AX94" s="13" t="s">
        <v>70</v>
      </c>
      <c r="AY94" s="204" t="s">
        <v>126</v>
      </c>
    </row>
    <row r="95" spans="1:65" s="14" customFormat="1" ht="10.199999999999999">
      <c r="B95" s="205"/>
      <c r="C95" s="206"/>
      <c r="D95" s="196" t="s">
        <v>136</v>
      </c>
      <c r="E95" s="207" t="s">
        <v>18</v>
      </c>
      <c r="F95" s="208" t="s">
        <v>294</v>
      </c>
      <c r="G95" s="206"/>
      <c r="H95" s="209">
        <v>10.8</v>
      </c>
      <c r="I95" s="210"/>
      <c r="J95" s="206"/>
      <c r="K95" s="206"/>
      <c r="L95" s="211"/>
      <c r="M95" s="212"/>
      <c r="N95" s="213"/>
      <c r="O95" s="213"/>
      <c r="P95" s="213"/>
      <c r="Q95" s="213"/>
      <c r="R95" s="213"/>
      <c r="S95" s="213"/>
      <c r="T95" s="214"/>
      <c r="AT95" s="215" t="s">
        <v>136</v>
      </c>
      <c r="AU95" s="215" t="s">
        <v>80</v>
      </c>
      <c r="AV95" s="14" t="s">
        <v>80</v>
      </c>
      <c r="AW95" s="14" t="s">
        <v>32</v>
      </c>
      <c r="AX95" s="14" t="s">
        <v>70</v>
      </c>
      <c r="AY95" s="215" t="s">
        <v>126</v>
      </c>
    </row>
    <row r="96" spans="1:65" s="15" customFormat="1" ht="10.199999999999999">
      <c r="B96" s="216"/>
      <c r="C96" s="217"/>
      <c r="D96" s="196" t="s">
        <v>136</v>
      </c>
      <c r="E96" s="218" t="s">
        <v>18</v>
      </c>
      <c r="F96" s="219" t="s">
        <v>139</v>
      </c>
      <c r="G96" s="217"/>
      <c r="H96" s="220">
        <v>10.8</v>
      </c>
      <c r="I96" s="221"/>
      <c r="J96" s="217"/>
      <c r="K96" s="217"/>
      <c r="L96" s="222"/>
      <c r="M96" s="223"/>
      <c r="N96" s="224"/>
      <c r="O96" s="224"/>
      <c r="P96" s="224"/>
      <c r="Q96" s="224"/>
      <c r="R96" s="224"/>
      <c r="S96" s="224"/>
      <c r="T96" s="225"/>
      <c r="AT96" s="226" t="s">
        <v>136</v>
      </c>
      <c r="AU96" s="226" t="s">
        <v>80</v>
      </c>
      <c r="AV96" s="15" t="s">
        <v>133</v>
      </c>
      <c r="AW96" s="15" t="s">
        <v>32</v>
      </c>
      <c r="AX96" s="15" t="s">
        <v>78</v>
      </c>
      <c r="AY96" s="226" t="s">
        <v>126</v>
      </c>
    </row>
    <row r="97" spans="1:65" s="2" customFormat="1" ht="22.2" customHeight="1">
      <c r="A97" s="37"/>
      <c r="B97" s="38"/>
      <c r="C97" s="176" t="s">
        <v>145</v>
      </c>
      <c r="D97" s="176" t="s">
        <v>128</v>
      </c>
      <c r="E97" s="177" t="s">
        <v>140</v>
      </c>
      <c r="F97" s="178" t="s">
        <v>141</v>
      </c>
      <c r="G97" s="179" t="s">
        <v>131</v>
      </c>
      <c r="H97" s="180">
        <v>2.4</v>
      </c>
      <c r="I97" s="181"/>
      <c r="J97" s="182">
        <f>ROUND(I97*H97,2)</f>
        <v>0</v>
      </c>
      <c r="K97" s="178" t="s">
        <v>132</v>
      </c>
      <c r="L97" s="42"/>
      <c r="M97" s="183" t="s">
        <v>18</v>
      </c>
      <c r="N97" s="184" t="s">
        <v>41</v>
      </c>
      <c r="O97" s="67"/>
      <c r="P97" s="185">
        <f>O97*H97</f>
        <v>0</v>
      </c>
      <c r="Q97" s="185">
        <v>0</v>
      </c>
      <c r="R97" s="185">
        <f>Q97*H97</f>
        <v>0</v>
      </c>
      <c r="S97" s="185">
        <v>0</v>
      </c>
      <c r="T97" s="186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187" t="s">
        <v>133</v>
      </c>
      <c r="AT97" s="187" t="s">
        <v>128</v>
      </c>
      <c r="AU97" s="187" t="s">
        <v>80</v>
      </c>
      <c r="AY97" s="20" t="s">
        <v>126</v>
      </c>
      <c r="BE97" s="188">
        <f>IF(N97="základní",J97,0)</f>
        <v>0</v>
      </c>
      <c r="BF97" s="188">
        <f>IF(N97="snížená",J97,0)</f>
        <v>0</v>
      </c>
      <c r="BG97" s="188">
        <f>IF(N97="zákl. přenesená",J97,0)</f>
        <v>0</v>
      </c>
      <c r="BH97" s="188">
        <f>IF(N97="sníž. přenesená",J97,0)</f>
        <v>0</v>
      </c>
      <c r="BI97" s="188">
        <f>IF(N97="nulová",J97,0)</f>
        <v>0</v>
      </c>
      <c r="BJ97" s="20" t="s">
        <v>78</v>
      </c>
      <c r="BK97" s="188">
        <f>ROUND(I97*H97,2)</f>
        <v>0</v>
      </c>
      <c r="BL97" s="20" t="s">
        <v>133</v>
      </c>
      <c r="BM97" s="187" t="s">
        <v>149</v>
      </c>
    </row>
    <row r="98" spans="1:65" s="2" customFormat="1" ht="10.199999999999999">
      <c r="A98" s="37"/>
      <c r="B98" s="38"/>
      <c r="C98" s="39"/>
      <c r="D98" s="189" t="s">
        <v>134</v>
      </c>
      <c r="E98" s="39"/>
      <c r="F98" s="190" t="s">
        <v>142</v>
      </c>
      <c r="G98" s="39"/>
      <c r="H98" s="39"/>
      <c r="I98" s="191"/>
      <c r="J98" s="39"/>
      <c r="K98" s="39"/>
      <c r="L98" s="42"/>
      <c r="M98" s="192"/>
      <c r="N98" s="193"/>
      <c r="O98" s="67"/>
      <c r="P98" s="67"/>
      <c r="Q98" s="67"/>
      <c r="R98" s="67"/>
      <c r="S98" s="67"/>
      <c r="T98" s="68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20" t="s">
        <v>134</v>
      </c>
      <c r="AU98" s="20" t="s">
        <v>80</v>
      </c>
    </row>
    <row r="99" spans="1:65" s="13" customFormat="1" ht="10.199999999999999">
      <c r="B99" s="194"/>
      <c r="C99" s="195"/>
      <c r="D99" s="196" t="s">
        <v>136</v>
      </c>
      <c r="E99" s="197" t="s">
        <v>18</v>
      </c>
      <c r="F99" s="198" t="s">
        <v>143</v>
      </c>
      <c r="G99" s="195"/>
      <c r="H99" s="197" t="s">
        <v>18</v>
      </c>
      <c r="I99" s="199"/>
      <c r="J99" s="195"/>
      <c r="K99" s="195"/>
      <c r="L99" s="200"/>
      <c r="M99" s="201"/>
      <c r="N99" s="202"/>
      <c r="O99" s="202"/>
      <c r="P99" s="202"/>
      <c r="Q99" s="202"/>
      <c r="R99" s="202"/>
      <c r="S99" s="202"/>
      <c r="T99" s="203"/>
      <c r="AT99" s="204" t="s">
        <v>136</v>
      </c>
      <c r="AU99" s="204" t="s">
        <v>80</v>
      </c>
      <c r="AV99" s="13" t="s">
        <v>78</v>
      </c>
      <c r="AW99" s="13" t="s">
        <v>32</v>
      </c>
      <c r="AX99" s="13" t="s">
        <v>70</v>
      </c>
      <c r="AY99" s="204" t="s">
        <v>126</v>
      </c>
    </row>
    <row r="100" spans="1:65" s="14" customFormat="1" ht="10.199999999999999">
      <c r="B100" s="205"/>
      <c r="C100" s="206"/>
      <c r="D100" s="196" t="s">
        <v>136</v>
      </c>
      <c r="E100" s="207" t="s">
        <v>18</v>
      </c>
      <c r="F100" s="208" t="s">
        <v>295</v>
      </c>
      <c r="G100" s="206"/>
      <c r="H100" s="209">
        <v>2.4</v>
      </c>
      <c r="I100" s="210"/>
      <c r="J100" s="206"/>
      <c r="K100" s="206"/>
      <c r="L100" s="211"/>
      <c r="M100" s="212"/>
      <c r="N100" s="213"/>
      <c r="O100" s="213"/>
      <c r="P100" s="213"/>
      <c r="Q100" s="213"/>
      <c r="R100" s="213"/>
      <c r="S100" s="213"/>
      <c r="T100" s="214"/>
      <c r="AT100" s="215" t="s">
        <v>136</v>
      </c>
      <c r="AU100" s="215" t="s">
        <v>80</v>
      </c>
      <c r="AV100" s="14" t="s">
        <v>80</v>
      </c>
      <c r="AW100" s="14" t="s">
        <v>32</v>
      </c>
      <c r="AX100" s="14" t="s">
        <v>70</v>
      </c>
      <c r="AY100" s="215" t="s">
        <v>126</v>
      </c>
    </row>
    <row r="101" spans="1:65" s="15" customFormat="1" ht="10.199999999999999">
      <c r="B101" s="216"/>
      <c r="C101" s="217"/>
      <c r="D101" s="196" t="s">
        <v>136</v>
      </c>
      <c r="E101" s="218" t="s">
        <v>18</v>
      </c>
      <c r="F101" s="219" t="s">
        <v>139</v>
      </c>
      <c r="G101" s="217"/>
      <c r="H101" s="220">
        <v>2.4</v>
      </c>
      <c r="I101" s="221"/>
      <c r="J101" s="217"/>
      <c r="K101" s="217"/>
      <c r="L101" s="222"/>
      <c r="M101" s="223"/>
      <c r="N101" s="224"/>
      <c r="O101" s="224"/>
      <c r="P101" s="224"/>
      <c r="Q101" s="224"/>
      <c r="R101" s="224"/>
      <c r="S101" s="224"/>
      <c r="T101" s="225"/>
      <c r="AT101" s="226" t="s">
        <v>136</v>
      </c>
      <c r="AU101" s="226" t="s">
        <v>80</v>
      </c>
      <c r="AV101" s="15" t="s">
        <v>133</v>
      </c>
      <c r="AW101" s="15" t="s">
        <v>32</v>
      </c>
      <c r="AX101" s="15" t="s">
        <v>78</v>
      </c>
      <c r="AY101" s="226" t="s">
        <v>126</v>
      </c>
    </row>
    <row r="102" spans="1:65" s="2" customFormat="1" ht="30" customHeight="1">
      <c r="A102" s="37"/>
      <c r="B102" s="38"/>
      <c r="C102" s="176" t="s">
        <v>133</v>
      </c>
      <c r="D102" s="176" t="s">
        <v>128</v>
      </c>
      <c r="E102" s="177" t="s">
        <v>218</v>
      </c>
      <c r="F102" s="178" t="s">
        <v>219</v>
      </c>
      <c r="G102" s="179" t="s">
        <v>131</v>
      </c>
      <c r="H102" s="180">
        <v>13.2</v>
      </c>
      <c r="I102" s="181"/>
      <c r="J102" s="182">
        <f>ROUND(I102*H102,2)</f>
        <v>0</v>
      </c>
      <c r="K102" s="178" t="s">
        <v>132</v>
      </c>
      <c r="L102" s="42"/>
      <c r="M102" s="183" t="s">
        <v>18</v>
      </c>
      <c r="N102" s="184" t="s">
        <v>41</v>
      </c>
      <c r="O102" s="67"/>
      <c r="P102" s="185">
        <f>O102*H102</f>
        <v>0</v>
      </c>
      <c r="Q102" s="185">
        <v>0</v>
      </c>
      <c r="R102" s="185">
        <f>Q102*H102</f>
        <v>0</v>
      </c>
      <c r="S102" s="185">
        <v>0</v>
      </c>
      <c r="T102" s="186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7" t="s">
        <v>133</v>
      </c>
      <c r="AT102" s="187" t="s">
        <v>128</v>
      </c>
      <c r="AU102" s="187" t="s">
        <v>80</v>
      </c>
      <c r="AY102" s="20" t="s">
        <v>126</v>
      </c>
      <c r="BE102" s="188">
        <f>IF(N102="základní",J102,0)</f>
        <v>0</v>
      </c>
      <c r="BF102" s="188">
        <f>IF(N102="snížená",J102,0)</f>
        <v>0</v>
      </c>
      <c r="BG102" s="188">
        <f>IF(N102="zákl. přenesená",J102,0)</f>
        <v>0</v>
      </c>
      <c r="BH102" s="188">
        <f>IF(N102="sníž. přenesená",J102,0)</f>
        <v>0</v>
      </c>
      <c r="BI102" s="188">
        <f>IF(N102="nulová",J102,0)</f>
        <v>0</v>
      </c>
      <c r="BJ102" s="20" t="s">
        <v>78</v>
      </c>
      <c r="BK102" s="188">
        <f>ROUND(I102*H102,2)</f>
        <v>0</v>
      </c>
      <c r="BL102" s="20" t="s">
        <v>133</v>
      </c>
      <c r="BM102" s="187" t="s">
        <v>153</v>
      </c>
    </row>
    <row r="103" spans="1:65" s="2" customFormat="1" ht="10.199999999999999">
      <c r="A103" s="37"/>
      <c r="B103" s="38"/>
      <c r="C103" s="39"/>
      <c r="D103" s="189" t="s">
        <v>134</v>
      </c>
      <c r="E103" s="39"/>
      <c r="F103" s="190" t="s">
        <v>220</v>
      </c>
      <c r="G103" s="39"/>
      <c r="H103" s="39"/>
      <c r="I103" s="191"/>
      <c r="J103" s="39"/>
      <c r="K103" s="39"/>
      <c r="L103" s="42"/>
      <c r="M103" s="192"/>
      <c r="N103" s="193"/>
      <c r="O103" s="67"/>
      <c r="P103" s="67"/>
      <c r="Q103" s="67"/>
      <c r="R103" s="67"/>
      <c r="S103" s="67"/>
      <c r="T103" s="68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20" t="s">
        <v>134</v>
      </c>
      <c r="AU103" s="20" t="s">
        <v>80</v>
      </c>
    </row>
    <row r="104" spans="1:65" s="14" customFormat="1" ht="10.199999999999999">
      <c r="B104" s="205"/>
      <c r="C104" s="206"/>
      <c r="D104" s="196" t="s">
        <v>136</v>
      </c>
      <c r="E104" s="207" t="s">
        <v>18</v>
      </c>
      <c r="F104" s="208" t="s">
        <v>296</v>
      </c>
      <c r="G104" s="206"/>
      <c r="H104" s="209">
        <v>10.8</v>
      </c>
      <c r="I104" s="210"/>
      <c r="J104" s="206"/>
      <c r="K104" s="206"/>
      <c r="L104" s="211"/>
      <c r="M104" s="212"/>
      <c r="N104" s="213"/>
      <c r="O104" s="213"/>
      <c r="P104" s="213"/>
      <c r="Q104" s="213"/>
      <c r="R104" s="213"/>
      <c r="S104" s="213"/>
      <c r="T104" s="214"/>
      <c r="AT104" s="215" t="s">
        <v>136</v>
      </c>
      <c r="AU104" s="215" t="s">
        <v>80</v>
      </c>
      <c r="AV104" s="14" t="s">
        <v>80</v>
      </c>
      <c r="AW104" s="14" t="s">
        <v>32</v>
      </c>
      <c r="AX104" s="14" t="s">
        <v>70</v>
      </c>
      <c r="AY104" s="215" t="s">
        <v>126</v>
      </c>
    </row>
    <row r="105" spans="1:65" s="14" customFormat="1" ht="10.199999999999999">
      <c r="B105" s="205"/>
      <c r="C105" s="206"/>
      <c r="D105" s="196" t="s">
        <v>136</v>
      </c>
      <c r="E105" s="207" t="s">
        <v>18</v>
      </c>
      <c r="F105" s="208" t="s">
        <v>297</v>
      </c>
      <c r="G105" s="206"/>
      <c r="H105" s="209">
        <v>2.4</v>
      </c>
      <c r="I105" s="210"/>
      <c r="J105" s="206"/>
      <c r="K105" s="206"/>
      <c r="L105" s="211"/>
      <c r="M105" s="212"/>
      <c r="N105" s="213"/>
      <c r="O105" s="213"/>
      <c r="P105" s="213"/>
      <c r="Q105" s="213"/>
      <c r="R105" s="213"/>
      <c r="S105" s="213"/>
      <c r="T105" s="214"/>
      <c r="AT105" s="215" t="s">
        <v>136</v>
      </c>
      <c r="AU105" s="215" t="s">
        <v>80</v>
      </c>
      <c r="AV105" s="14" t="s">
        <v>80</v>
      </c>
      <c r="AW105" s="14" t="s">
        <v>32</v>
      </c>
      <c r="AX105" s="14" t="s">
        <v>70</v>
      </c>
      <c r="AY105" s="215" t="s">
        <v>126</v>
      </c>
    </row>
    <row r="106" spans="1:65" s="15" customFormat="1" ht="10.199999999999999">
      <c r="B106" s="216"/>
      <c r="C106" s="217"/>
      <c r="D106" s="196" t="s">
        <v>136</v>
      </c>
      <c r="E106" s="218" t="s">
        <v>18</v>
      </c>
      <c r="F106" s="219" t="s">
        <v>139</v>
      </c>
      <c r="G106" s="217"/>
      <c r="H106" s="220">
        <v>13.2</v>
      </c>
      <c r="I106" s="221"/>
      <c r="J106" s="217"/>
      <c r="K106" s="217"/>
      <c r="L106" s="222"/>
      <c r="M106" s="223"/>
      <c r="N106" s="224"/>
      <c r="O106" s="224"/>
      <c r="P106" s="224"/>
      <c r="Q106" s="224"/>
      <c r="R106" s="224"/>
      <c r="S106" s="224"/>
      <c r="T106" s="225"/>
      <c r="AT106" s="226" t="s">
        <v>136</v>
      </c>
      <c r="AU106" s="226" t="s">
        <v>80</v>
      </c>
      <c r="AV106" s="15" t="s">
        <v>133</v>
      </c>
      <c r="AW106" s="15" t="s">
        <v>32</v>
      </c>
      <c r="AX106" s="15" t="s">
        <v>78</v>
      </c>
      <c r="AY106" s="226" t="s">
        <v>126</v>
      </c>
    </row>
    <row r="107" spans="1:65" s="2" customFormat="1" ht="22.2" customHeight="1">
      <c r="A107" s="37"/>
      <c r="B107" s="38"/>
      <c r="C107" s="176" t="s">
        <v>159</v>
      </c>
      <c r="D107" s="176" t="s">
        <v>128</v>
      </c>
      <c r="E107" s="177" t="s">
        <v>231</v>
      </c>
      <c r="F107" s="178" t="s">
        <v>232</v>
      </c>
      <c r="G107" s="179" t="s">
        <v>233</v>
      </c>
      <c r="H107" s="180">
        <v>26.4</v>
      </c>
      <c r="I107" s="181"/>
      <c r="J107" s="182">
        <f>ROUND(I107*H107,2)</f>
        <v>0</v>
      </c>
      <c r="K107" s="178" t="s">
        <v>132</v>
      </c>
      <c r="L107" s="42"/>
      <c r="M107" s="183" t="s">
        <v>18</v>
      </c>
      <c r="N107" s="184" t="s">
        <v>41</v>
      </c>
      <c r="O107" s="67"/>
      <c r="P107" s="185">
        <f>O107*H107</f>
        <v>0</v>
      </c>
      <c r="Q107" s="185">
        <v>0</v>
      </c>
      <c r="R107" s="185">
        <f>Q107*H107</f>
        <v>0</v>
      </c>
      <c r="S107" s="185">
        <v>0</v>
      </c>
      <c r="T107" s="186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87" t="s">
        <v>133</v>
      </c>
      <c r="AT107" s="187" t="s">
        <v>128</v>
      </c>
      <c r="AU107" s="187" t="s">
        <v>80</v>
      </c>
      <c r="AY107" s="20" t="s">
        <v>126</v>
      </c>
      <c r="BE107" s="188">
        <f>IF(N107="základní",J107,0)</f>
        <v>0</v>
      </c>
      <c r="BF107" s="188">
        <f>IF(N107="snížená",J107,0)</f>
        <v>0</v>
      </c>
      <c r="BG107" s="188">
        <f>IF(N107="zákl. přenesená",J107,0)</f>
        <v>0</v>
      </c>
      <c r="BH107" s="188">
        <f>IF(N107="sníž. přenesená",J107,0)</f>
        <v>0</v>
      </c>
      <c r="BI107" s="188">
        <f>IF(N107="nulová",J107,0)</f>
        <v>0</v>
      </c>
      <c r="BJ107" s="20" t="s">
        <v>78</v>
      </c>
      <c r="BK107" s="188">
        <f>ROUND(I107*H107,2)</f>
        <v>0</v>
      </c>
      <c r="BL107" s="20" t="s">
        <v>133</v>
      </c>
      <c r="BM107" s="187" t="s">
        <v>298</v>
      </c>
    </row>
    <row r="108" spans="1:65" s="2" customFormat="1" ht="10.199999999999999">
      <c r="A108" s="37"/>
      <c r="B108" s="38"/>
      <c r="C108" s="39"/>
      <c r="D108" s="189" t="s">
        <v>134</v>
      </c>
      <c r="E108" s="39"/>
      <c r="F108" s="190" t="s">
        <v>235</v>
      </c>
      <c r="G108" s="39"/>
      <c r="H108" s="39"/>
      <c r="I108" s="191"/>
      <c r="J108" s="39"/>
      <c r="K108" s="39"/>
      <c r="L108" s="42"/>
      <c r="M108" s="192"/>
      <c r="N108" s="193"/>
      <c r="O108" s="67"/>
      <c r="P108" s="67"/>
      <c r="Q108" s="67"/>
      <c r="R108" s="67"/>
      <c r="S108" s="67"/>
      <c r="T108" s="68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20" t="s">
        <v>134</v>
      </c>
      <c r="AU108" s="20" t="s">
        <v>80</v>
      </c>
    </row>
    <row r="109" spans="1:65" s="14" customFormat="1" ht="10.199999999999999">
      <c r="B109" s="205"/>
      <c r="C109" s="206"/>
      <c r="D109" s="196" t="s">
        <v>136</v>
      </c>
      <c r="E109" s="207" t="s">
        <v>18</v>
      </c>
      <c r="F109" s="208" t="s">
        <v>299</v>
      </c>
      <c r="G109" s="206"/>
      <c r="H109" s="209">
        <v>26.4</v>
      </c>
      <c r="I109" s="210"/>
      <c r="J109" s="206"/>
      <c r="K109" s="206"/>
      <c r="L109" s="211"/>
      <c r="M109" s="212"/>
      <c r="N109" s="213"/>
      <c r="O109" s="213"/>
      <c r="P109" s="213"/>
      <c r="Q109" s="213"/>
      <c r="R109" s="213"/>
      <c r="S109" s="213"/>
      <c r="T109" s="214"/>
      <c r="AT109" s="215" t="s">
        <v>136</v>
      </c>
      <c r="AU109" s="215" t="s">
        <v>80</v>
      </c>
      <c r="AV109" s="14" t="s">
        <v>80</v>
      </c>
      <c r="AW109" s="14" t="s">
        <v>32</v>
      </c>
      <c r="AX109" s="14" t="s">
        <v>70</v>
      </c>
      <c r="AY109" s="215" t="s">
        <v>126</v>
      </c>
    </row>
    <row r="110" spans="1:65" s="15" customFormat="1" ht="10.199999999999999">
      <c r="B110" s="216"/>
      <c r="C110" s="217"/>
      <c r="D110" s="196" t="s">
        <v>136</v>
      </c>
      <c r="E110" s="218" t="s">
        <v>18</v>
      </c>
      <c r="F110" s="219" t="s">
        <v>139</v>
      </c>
      <c r="G110" s="217"/>
      <c r="H110" s="220">
        <v>26.4</v>
      </c>
      <c r="I110" s="221"/>
      <c r="J110" s="217"/>
      <c r="K110" s="217"/>
      <c r="L110" s="222"/>
      <c r="M110" s="223"/>
      <c r="N110" s="224"/>
      <c r="O110" s="224"/>
      <c r="P110" s="224"/>
      <c r="Q110" s="224"/>
      <c r="R110" s="224"/>
      <c r="S110" s="224"/>
      <c r="T110" s="225"/>
      <c r="AT110" s="226" t="s">
        <v>136</v>
      </c>
      <c r="AU110" s="226" t="s">
        <v>80</v>
      </c>
      <c r="AV110" s="15" t="s">
        <v>133</v>
      </c>
      <c r="AW110" s="15" t="s">
        <v>32</v>
      </c>
      <c r="AX110" s="15" t="s">
        <v>78</v>
      </c>
      <c r="AY110" s="226" t="s">
        <v>126</v>
      </c>
    </row>
    <row r="111" spans="1:65" s="2" customFormat="1" ht="22.2" customHeight="1">
      <c r="A111" s="37"/>
      <c r="B111" s="38"/>
      <c r="C111" s="176" t="s">
        <v>149</v>
      </c>
      <c r="D111" s="176" t="s">
        <v>128</v>
      </c>
      <c r="E111" s="177" t="s">
        <v>300</v>
      </c>
      <c r="F111" s="178" t="s">
        <v>301</v>
      </c>
      <c r="G111" s="179" t="s">
        <v>131</v>
      </c>
      <c r="H111" s="180">
        <v>21.515000000000001</v>
      </c>
      <c r="I111" s="181"/>
      <c r="J111" s="182">
        <f>ROUND(I111*H111,2)</f>
        <v>0</v>
      </c>
      <c r="K111" s="178" t="s">
        <v>132</v>
      </c>
      <c r="L111" s="42"/>
      <c r="M111" s="183" t="s">
        <v>18</v>
      </c>
      <c r="N111" s="184" t="s">
        <v>41</v>
      </c>
      <c r="O111" s="67"/>
      <c r="P111" s="185">
        <f>O111*H111</f>
        <v>0</v>
      </c>
      <c r="Q111" s="185">
        <v>0</v>
      </c>
      <c r="R111" s="185">
        <f>Q111*H111</f>
        <v>0</v>
      </c>
      <c r="S111" s="185">
        <v>0</v>
      </c>
      <c r="T111" s="186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87" t="s">
        <v>133</v>
      </c>
      <c r="AT111" s="187" t="s">
        <v>128</v>
      </c>
      <c r="AU111" s="187" t="s">
        <v>80</v>
      </c>
      <c r="AY111" s="20" t="s">
        <v>126</v>
      </c>
      <c r="BE111" s="188">
        <f>IF(N111="základní",J111,0)</f>
        <v>0</v>
      </c>
      <c r="BF111" s="188">
        <f>IF(N111="snížená",J111,0)</f>
        <v>0</v>
      </c>
      <c r="BG111" s="188">
        <f>IF(N111="zákl. přenesená",J111,0)</f>
        <v>0</v>
      </c>
      <c r="BH111" s="188">
        <f>IF(N111="sníž. přenesená",J111,0)</f>
        <v>0</v>
      </c>
      <c r="BI111" s="188">
        <f>IF(N111="nulová",J111,0)</f>
        <v>0</v>
      </c>
      <c r="BJ111" s="20" t="s">
        <v>78</v>
      </c>
      <c r="BK111" s="188">
        <f>ROUND(I111*H111,2)</f>
        <v>0</v>
      </c>
      <c r="BL111" s="20" t="s">
        <v>133</v>
      </c>
      <c r="BM111" s="187" t="s">
        <v>8</v>
      </c>
    </row>
    <row r="112" spans="1:65" s="2" customFormat="1" ht="10.199999999999999">
      <c r="A112" s="37"/>
      <c r="B112" s="38"/>
      <c r="C112" s="39"/>
      <c r="D112" s="189" t="s">
        <v>134</v>
      </c>
      <c r="E112" s="39"/>
      <c r="F112" s="190" t="s">
        <v>302</v>
      </c>
      <c r="G112" s="39"/>
      <c r="H112" s="39"/>
      <c r="I112" s="191"/>
      <c r="J112" s="39"/>
      <c r="K112" s="39"/>
      <c r="L112" s="42"/>
      <c r="M112" s="192"/>
      <c r="N112" s="193"/>
      <c r="O112" s="67"/>
      <c r="P112" s="67"/>
      <c r="Q112" s="67"/>
      <c r="R112" s="67"/>
      <c r="S112" s="67"/>
      <c r="T112" s="68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20" t="s">
        <v>134</v>
      </c>
      <c r="AU112" s="20" t="s">
        <v>80</v>
      </c>
    </row>
    <row r="113" spans="1:65" s="13" customFormat="1" ht="10.199999999999999">
      <c r="B113" s="194"/>
      <c r="C113" s="195"/>
      <c r="D113" s="196" t="s">
        <v>136</v>
      </c>
      <c r="E113" s="197" t="s">
        <v>18</v>
      </c>
      <c r="F113" s="198" t="s">
        <v>303</v>
      </c>
      <c r="G113" s="195"/>
      <c r="H113" s="197" t="s">
        <v>18</v>
      </c>
      <c r="I113" s="199"/>
      <c r="J113" s="195"/>
      <c r="K113" s="195"/>
      <c r="L113" s="200"/>
      <c r="M113" s="201"/>
      <c r="N113" s="202"/>
      <c r="O113" s="202"/>
      <c r="P113" s="202"/>
      <c r="Q113" s="202"/>
      <c r="R113" s="202"/>
      <c r="S113" s="202"/>
      <c r="T113" s="203"/>
      <c r="AT113" s="204" t="s">
        <v>136</v>
      </c>
      <c r="AU113" s="204" t="s">
        <v>80</v>
      </c>
      <c r="AV113" s="13" t="s">
        <v>78</v>
      </c>
      <c r="AW113" s="13" t="s">
        <v>32</v>
      </c>
      <c r="AX113" s="13" t="s">
        <v>70</v>
      </c>
      <c r="AY113" s="204" t="s">
        <v>126</v>
      </c>
    </row>
    <row r="114" spans="1:65" s="14" customFormat="1" ht="10.199999999999999">
      <c r="B114" s="205"/>
      <c r="C114" s="206"/>
      <c r="D114" s="196" t="s">
        <v>136</v>
      </c>
      <c r="E114" s="207" t="s">
        <v>18</v>
      </c>
      <c r="F114" s="208" t="s">
        <v>304</v>
      </c>
      <c r="G114" s="206"/>
      <c r="H114" s="209">
        <v>21.515000000000001</v>
      </c>
      <c r="I114" s="210"/>
      <c r="J114" s="206"/>
      <c r="K114" s="206"/>
      <c r="L114" s="211"/>
      <c r="M114" s="212"/>
      <c r="N114" s="213"/>
      <c r="O114" s="213"/>
      <c r="P114" s="213"/>
      <c r="Q114" s="213"/>
      <c r="R114" s="213"/>
      <c r="S114" s="213"/>
      <c r="T114" s="214"/>
      <c r="AT114" s="215" t="s">
        <v>136</v>
      </c>
      <c r="AU114" s="215" t="s">
        <v>80</v>
      </c>
      <c r="AV114" s="14" t="s">
        <v>80</v>
      </c>
      <c r="AW114" s="14" t="s">
        <v>32</v>
      </c>
      <c r="AX114" s="14" t="s">
        <v>70</v>
      </c>
      <c r="AY114" s="215" t="s">
        <v>126</v>
      </c>
    </row>
    <row r="115" spans="1:65" s="15" customFormat="1" ht="10.199999999999999">
      <c r="B115" s="216"/>
      <c r="C115" s="217"/>
      <c r="D115" s="196" t="s">
        <v>136</v>
      </c>
      <c r="E115" s="218" t="s">
        <v>18</v>
      </c>
      <c r="F115" s="219" t="s">
        <v>139</v>
      </c>
      <c r="G115" s="217"/>
      <c r="H115" s="220">
        <v>21.515000000000001</v>
      </c>
      <c r="I115" s="221"/>
      <c r="J115" s="217"/>
      <c r="K115" s="217"/>
      <c r="L115" s="222"/>
      <c r="M115" s="223"/>
      <c r="N115" s="224"/>
      <c r="O115" s="224"/>
      <c r="P115" s="224"/>
      <c r="Q115" s="224"/>
      <c r="R115" s="224"/>
      <c r="S115" s="224"/>
      <c r="T115" s="225"/>
      <c r="AT115" s="226" t="s">
        <v>136</v>
      </c>
      <c r="AU115" s="226" t="s">
        <v>80</v>
      </c>
      <c r="AV115" s="15" t="s">
        <v>133</v>
      </c>
      <c r="AW115" s="15" t="s">
        <v>32</v>
      </c>
      <c r="AX115" s="15" t="s">
        <v>78</v>
      </c>
      <c r="AY115" s="226" t="s">
        <v>126</v>
      </c>
    </row>
    <row r="116" spans="1:65" s="2" customFormat="1" ht="14.4" customHeight="1">
      <c r="A116" s="37"/>
      <c r="B116" s="38"/>
      <c r="C116" s="228" t="s">
        <v>175</v>
      </c>
      <c r="D116" s="228" t="s">
        <v>202</v>
      </c>
      <c r="E116" s="229" t="s">
        <v>305</v>
      </c>
      <c r="F116" s="230" t="s">
        <v>306</v>
      </c>
      <c r="G116" s="231" t="s">
        <v>233</v>
      </c>
      <c r="H116" s="232">
        <v>38.726999999999997</v>
      </c>
      <c r="I116" s="233"/>
      <c r="J116" s="234">
        <f>ROUND(I116*H116,2)</f>
        <v>0</v>
      </c>
      <c r="K116" s="230" t="s">
        <v>132</v>
      </c>
      <c r="L116" s="235"/>
      <c r="M116" s="236" t="s">
        <v>18</v>
      </c>
      <c r="N116" s="237" t="s">
        <v>41</v>
      </c>
      <c r="O116" s="67"/>
      <c r="P116" s="185">
        <f>O116*H116</f>
        <v>0</v>
      </c>
      <c r="Q116" s="185">
        <v>1</v>
      </c>
      <c r="R116" s="185">
        <f>Q116*H116</f>
        <v>38.726999999999997</v>
      </c>
      <c r="S116" s="185">
        <v>0</v>
      </c>
      <c r="T116" s="186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187" t="s">
        <v>153</v>
      </c>
      <c r="AT116" s="187" t="s">
        <v>202</v>
      </c>
      <c r="AU116" s="187" t="s">
        <v>80</v>
      </c>
      <c r="AY116" s="20" t="s">
        <v>126</v>
      </c>
      <c r="BE116" s="188">
        <f>IF(N116="základní",J116,0)</f>
        <v>0</v>
      </c>
      <c r="BF116" s="188">
        <f>IF(N116="snížená",J116,0)</f>
        <v>0</v>
      </c>
      <c r="BG116" s="188">
        <f>IF(N116="zákl. přenesená",J116,0)</f>
        <v>0</v>
      </c>
      <c r="BH116" s="188">
        <f>IF(N116="sníž. přenesená",J116,0)</f>
        <v>0</v>
      </c>
      <c r="BI116" s="188">
        <f>IF(N116="nulová",J116,0)</f>
        <v>0</v>
      </c>
      <c r="BJ116" s="20" t="s">
        <v>78</v>
      </c>
      <c r="BK116" s="188">
        <f>ROUND(I116*H116,2)</f>
        <v>0</v>
      </c>
      <c r="BL116" s="20" t="s">
        <v>133</v>
      </c>
      <c r="BM116" s="187" t="s">
        <v>178</v>
      </c>
    </row>
    <row r="117" spans="1:65" s="14" customFormat="1" ht="10.199999999999999">
      <c r="B117" s="205"/>
      <c r="C117" s="206"/>
      <c r="D117" s="196" t="s">
        <v>136</v>
      </c>
      <c r="E117" s="207" t="s">
        <v>18</v>
      </c>
      <c r="F117" s="208" t="s">
        <v>307</v>
      </c>
      <c r="G117" s="206"/>
      <c r="H117" s="209">
        <v>38.726999999999997</v>
      </c>
      <c r="I117" s="210"/>
      <c r="J117" s="206"/>
      <c r="K117" s="206"/>
      <c r="L117" s="211"/>
      <c r="M117" s="212"/>
      <c r="N117" s="213"/>
      <c r="O117" s="213"/>
      <c r="P117" s="213"/>
      <c r="Q117" s="213"/>
      <c r="R117" s="213"/>
      <c r="S117" s="213"/>
      <c r="T117" s="214"/>
      <c r="AT117" s="215" t="s">
        <v>136</v>
      </c>
      <c r="AU117" s="215" t="s">
        <v>80</v>
      </c>
      <c r="AV117" s="14" t="s">
        <v>80</v>
      </c>
      <c r="AW117" s="14" t="s">
        <v>32</v>
      </c>
      <c r="AX117" s="14" t="s">
        <v>70</v>
      </c>
      <c r="AY117" s="215" t="s">
        <v>126</v>
      </c>
    </row>
    <row r="118" spans="1:65" s="15" customFormat="1" ht="10.199999999999999">
      <c r="B118" s="216"/>
      <c r="C118" s="217"/>
      <c r="D118" s="196" t="s">
        <v>136</v>
      </c>
      <c r="E118" s="218" t="s">
        <v>18</v>
      </c>
      <c r="F118" s="219" t="s">
        <v>139</v>
      </c>
      <c r="G118" s="217"/>
      <c r="H118" s="220">
        <v>38.726999999999997</v>
      </c>
      <c r="I118" s="221"/>
      <c r="J118" s="217"/>
      <c r="K118" s="217"/>
      <c r="L118" s="222"/>
      <c r="M118" s="223"/>
      <c r="N118" s="224"/>
      <c r="O118" s="224"/>
      <c r="P118" s="224"/>
      <c r="Q118" s="224"/>
      <c r="R118" s="224"/>
      <c r="S118" s="224"/>
      <c r="T118" s="225"/>
      <c r="AT118" s="226" t="s">
        <v>136</v>
      </c>
      <c r="AU118" s="226" t="s">
        <v>80</v>
      </c>
      <c r="AV118" s="15" t="s">
        <v>133</v>
      </c>
      <c r="AW118" s="15" t="s">
        <v>32</v>
      </c>
      <c r="AX118" s="15" t="s">
        <v>78</v>
      </c>
      <c r="AY118" s="226" t="s">
        <v>126</v>
      </c>
    </row>
    <row r="119" spans="1:65" s="2" customFormat="1" ht="19.8" customHeight="1">
      <c r="A119" s="37"/>
      <c r="B119" s="38"/>
      <c r="C119" s="176" t="s">
        <v>153</v>
      </c>
      <c r="D119" s="176" t="s">
        <v>128</v>
      </c>
      <c r="E119" s="177" t="s">
        <v>308</v>
      </c>
      <c r="F119" s="178" t="s">
        <v>309</v>
      </c>
      <c r="G119" s="179" t="s">
        <v>198</v>
      </c>
      <c r="H119" s="180">
        <v>71.28</v>
      </c>
      <c r="I119" s="181"/>
      <c r="J119" s="182">
        <f>ROUND(I119*H119,2)</f>
        <v>0</v>
      </c>
      <c r="K119" s="178" t="s">
        <v>132</v>
      </c>
      <c r="L119" s="42"/>
      <c r="M119" s="183" t="s">
        <v>18</v>
      </c>
      <c r="N119" s="184" t="s">
        <v>41</v>
      </c>
      <c r="O119" s="67"/>
      <c r="P119" s="185">
        <f>O119*H119</f>
        <v>0</v>
      </c>
      <c r="Q119" s="185">
        <v>0</v>
      </c>
      <c r="R119" s="185">
        <f>Q119*H119</f>
        <v>0</v>
      </c>
      <c r="S119" s="185">
        <v>0</v>
      </c>
      <c r="T119" s="186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87" t="s">
        <v>133</v>
      </c>
      <c r="AT119" s="187" t="s">
        <v>128</v>
      </c>
      <c r="AU119" s="187" t="s">
        <v>80</v>
      </c>
      <c r="AY119" s="20" t="s">
        <v>126</v>
      </c>
      <c r="BE119" s="188">
        <f>IF(N119="základní",J119,0)</f>
        <v>0</v>
      </c>
      <c r="BF119" s="188">
        <f>IF(N119="snížená",J119,0)</f>
        <v>0</v>
      </c>
      <c r="BG119" s="188">
        <f>IF(N119="zákl. přenesená",J119,0)</f>
        <v>0</v>
      </c>
      <c r="BH119" s="188">
        <f>IF(N119="sníž. přenesená",J119,0)</f>
        <v>0</v>
      </c>
      <c r="BI119" s="188">
        <f>IF(N119="nulová",J119,0)</f>
        <v>0</v>
      </c>
      <c r="BJ119" s="20" t="s">
        <v>78</v>
      </c>
      <c r="BK119" s="188">
        <f>ROUND(I119*H119,2)</f>
        <v>0</v>
      </c>
      <c r="BL119" s="20" t="s">
        <v>133</v>
      </c>
      <c r="BM119" s="187" t="s">
        <v>183</v>
      </c>
    </row>
    <row r="120" spans="1:65" s="2" customFormat="1" ht="10.199999999999999">
      <c r="A120" s="37"/>
      <c r="B120" s="38"/>
      <c r="C120" s="39"/>
      <c r="D120" s="189" t="s">
        <v>134</v>
      </c>
      <c r="E120" s="39"/>
      <c r="F120" s="190" t="s">
        <v>310</v>
      </c>
      <c r="G120" s="39"/>
      <c r="H120" s="39"/>
      <c r="I120" s="191"/>
      <c r="J120" s="39"/>
      <c r="K120" s="39"/>
      <c r="L120" s="42"/>
      <c r="M120" s="192"/>
      <c r="N120" s="193"/>
      <c r="O120" s="67"/>
      <c r="P120" s="67"/>
      <c r="Q120" s="67"/>
      <c r="R120" s="67"/>
      <c r="S120" s="67"/>
      <c r="T120" s="68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20" t="s">
        <v>134</v>
      </c>
      <c r="AU120" s="20" t="s">
        <v>80</v>
      </c>
    </row>
    <row r="121" spans="1:65" s="2" customFormat="1" ht="14.4" customHeight="1">
      <c r="A121" s="37"/>
      <c r="B121" s="38"/>
      <c r="C121" s="228" t="s">
        <v>186</v>
      </c>
      <c r="D121" s="228" t="s">
        <v>202</v>
      </c>
      <c r="E121" s="229" t="s">
        <v>311</v>
      </c>
      <c r="F121" s="230" t="s">
        <v>312</v>
      </c>
      <c r="G121" s="231" t="s">
        <v>313</v>
      </c>
      <c r="H121" s="232">
        <v>1.4259999999999999</v>
      </c>
      <c r="I121" s="233"/>
      <c r="J121" s="234">
        <f>ROUND(I121*H121,2)</f>
        <v>0</v>
      </c>
      <c r="K121" s="230" t="s">
        <v>132</v>
      </c>
      <c r="L121" s="235"/>
      <c r="M121" s="236" t="s">
        <v>18</v>
      </c>
      <c r="N121" s="237" t="s">
        <v>41</v>
      </c>
      <c r="O121" s="67"/>
      <c r="P121" s="185">
        <f>O121*H121</f>
        <v>0</v>
      </c>
      <c r="Q121" s="185">
        <v>1E-3</v>
      </c>
      <c r="R121" s="185">
        <f>Q121*H121</f>
        <v>1.426E-3</v>
      </c>
      <c r="S121" s="185">
        <v>0</v>
      </c>
      <c r="T121" s="186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87" t="s">
        <v>153</v>
      </c>
      <c r="AT121" s="187" t="s">
        <v>202</v>
      </c>
      <c r="AU121" s="187" t="s">
        <v>80</v>
      </c>
      <c r="AY121" s="20" t="s">
        <v>126</v>
      </c>
      <c r="BE121" s="188">
        <f>IF(N121="základní",J121,0)</f>
        <v>0</v>
      </c>
      <c r="BF121" s="188">
        <f>IF(N121="snížená",J121,0)</f>
        <v>0</v>
      </c>
      <c r="BG121" s="188">
        <f>IF(N121="zákl. přenesená",J121,0)</f>
        <v>0</v>
      </c>
      <c r="BH121" s="188">
        <f>IF(N121="sníž. přenesená",J121,0)</f>
        <v>0</v>
      </c>
      <c r="BI121" s="188">
        <f>IF(N121="nulová",J121,0)</f>
        <v>0</v>
      </c>
      <c r="BJ121" s="20" t="s">
        <v>78</v>
      </c>
      <c r="BK121" s="188">
        <f>ROUND(I121*H121,2)</f>
        <v>0</v>
      </c>
      <c r="BL121" s="20" t="s">
        <v>133</v>
      </c>
      <c r="BM121" s="187" t="s">
        <v>189</v>
      </c>
    </row>
    <row r="122" spans="1:65" s="14" customFormat="1" ht="10.199999999999999">
      <c r="B122" s="205"/>
      <c r="C122" s="206"/>
      <c r="D122" s="196" t="s">
        <v>136</v>
      </c>
      <c r="E122" s="207" t="s">
        <v>18</v>
      </c>
      <c r="F122" s="208" t="s">
        <v>314</v>
      </c>
      <c r="G122" s="206"/>
      <c r="H122" s="209">
        <v>1.4259999999999999</v>
      </c>
      <c r="I122" s="210"/>
      <c r="J122" s="206"/>
      <c r="K122" s="206"/>
      <c r="L122" s="211"/>
      <c r="M122" s="212"/>
      <c r="N122" s="213"/>
      <c r="O122" s="213"/>
      <c r="P122" s="213"/>
      <c r="Q122" s="213"/>
      <c r="R122" s="213"/>
      <c r="S122" s="213"/>
      <c r="T122" s="214"/>
      <c r="AT122" s="215" t="s">
        <v>136</v>
      </c>
      <c r="AU122" s="215" t="s">
        <v>80</v>
      </c>
      <c r="AV122" s="14" t="s">
        <v>80</v>
      </c>
      <c r="AW122" s="14" t="s">
        <v>32</v>
      </c>
      <c r="AX122" s="14" t="s">
        <v>70</v>
      </c>
      <c r="AY122" s="215" t="s">
        <v>126</v>
      </c>
    </row>
    <row r="123" spans="1:65" s="15" customFormat="1" ht="10.199999999999999">
      <c r="B123" s="216"/>
      <c r="C123" s="217"/>
      <c r="D123" s="196" t="s">
        <v>136</v>
      </c>
      <c r="E123" s="218" t="s">
        <v>18</v>
      </c>
      <c r="F123" s="219" t="s">
        <v>139</v>
      </c>
      <c r="G123" s="217"/>
      <c r="H123" s="220">
        <v>1.4259999999999999</v>
      </c>
      <c r="I123" s="221"/>
      <c r="J123" s="217"/>
      <c r="K123" s="217"/>
      <c r="L123" s="222"/>
      <c r="M123" s="223"/>
      <c r="N123" s="224"/>
      <c r="O123" s="224"/>
      <c r="P123" s="224"/>
      <c r="Q123" s="224"/>
      <c r="R123" s="224"/>
      <c r="S123" s="224"/>
      <c r="T123" s="225"/>
      <c r="AT123" s="226" t="s">
        <v>136</v>
      </c>
      <c r="AU123" s="226" t="s">
        <v>80</v>
      </c>
      <c r="AV123" s="15" t="s">
        <v>133</v>
      </c>
      <c r="AW123" s="15" t="s">
        <v>32</v>
      </c>
      <c r="AX123" s="15" t="s">
        <v>78</v>
      </c>
      <c r="AY123" s="226" t="s">
        <v>126</v>
      </c>
    </row>
    <row r="124" spans="1:65" s="2" customFormat="1" ht="14.4" customHeight="1">
      <c r="A124" s="37"/>
      <c r="B124" s="38"/>
      <c r="C124" s="176" t="s">
        <v>163</v>
      </c>
      <c r="D124" s="176" t="s">
        <v>128</v>
      </c>
      <c r="E124" s="177" t="s">
        <v>315</v>
      </c>
      <c r="F124" s="178" t="s">
        <v>316</v>
      </c>
      <c r="G124" s="179" t="s">
        <v>198</v>
      </c>
      <c r="H124" s="180">
        <v>20</v>
      </c>
      <c r="I124" s="181"/>
      <c r="J124" s="182">
        <f>ROUND(I124*H124,2)</f>
        <v>0</v>
      </c>
      <c r="K124" s="178" t="s">
        <v>182</v>
      </c>
      <c r="L124" s="42"/>
      <c r="M124" s="183" t="s">
        <v>18</v>
      </c>
      <c r="N124" s="184" t="s">
        <v>41</v>
      </c>
      <c r="O124" s="67"/>
      <c r="P124" s="185">
        <f>O124*H124</f>
        <v>0</v>
      </c>
      <c r="Q124" s="185">
        <v>0</v>
      </c>
      <c r="R124" s="185">
        <f>Q124*H124</f>
        <v>0</v>
      </c>
      <c r="S124" s="185">
        <v>0</v>
      </c>
      <c r="T124" s="186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7" t="s">
        <v>133</v>
      </c>
      <c r="AT124" s="187" t="s">
        <v>128</v>
      </c>
      <c r="AU124" s="187" t="s">
        <v>80</v>
      </c>
      <c r="AY124" s="20" t="s">
        <v>126</v>
      </c>
      <c r="BE124" s="188">
        <f>IF(N124="základní",J124,0)</f>
        <v>0</v>
      </c>
      <c r="BF124" s="188">
        <f>IF(N124="snížená",J124,0)</f>
        <v>0</v>
      </c>
      <c r="BG124" s="188">
        <f>IF(N124="zákl. přenesená",J124,0)</f>
        <v>0</v>
      </c>
      <c r="BH124" s="188">
        <f>IF(N124="sníž. přenesená",J124,0)</f>
        <v>0</v>
      </c>
      <c r="BI124" s="188">
        <f>IF(N124="nulová",J124,0)</f>
        <v>0</v>
      </c>
      <c r="BJ124" s="20" t="s">
        <v>78</v>
      </c>
      <c r="BK124" s="188">
        <f>ROUND(I124*H124,2)</f>
        <v>0</v>
      </c>
      <c r="BL124" s="20" t="s">
        <v>133</v>
      </c>
      <c r="BM124" s="187" t="s">
        <v>191</v>
      </c>
    </row>
    <row r="125" spans="1:65" s="2" customFormat="1" ht="14.4" customHeight="1">
      <c r="A125" s="37"/>
      <c r="B125" s="38"/>
      <c r="C125" s="176" t="s">
        <v>195</v>
      </c>
      <c r="D125" s="176" t="s">
        <v>128</v>
      </c>
      <c r="E125" s="177" t="s">
        <v>317</v>
      </c>
      <c r="F125" s="178" t="s">
        <v>318</v>
      </c>
      <c r="G125" s="179" t="s">
        <v>148</v>
      </c>
      <c r="H125" s="180">
        <v>20</v>
      </c>
      <c r="I125" s="181"/>
      <c r="J125" s="182">
        <f>ROUND(I125*H125,2)</f>
        <v>0</v>
      </c>
      <c r="K125" s="178" t="s">
        <v>182</v>
      </c>
      <c r="L125" s="42"/>
      <c r="M125" s="183" t="s">
        <v>18</v>
      </c>
      <c r="N125" s="184" t="s">
        <v>41</v>
      </c>
      <c r="O125" s="67"/>
      <c r="P125" s="185">
        <f>O125*H125</f>
        <v>0</v>
      </c>
      <c r="Q125" s="185">
        <v>0</v>
      </c>
      <c r="R125" s="185">
        <f>Q125*H125</f>
        <v>0</v>
      </c>
      <c r="S125" s="185">
        <v>0</v>
      </c>
      <c r="T125" s="186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7" t="s">
        <v>133</v>
      </c>
      <c r="AT125" s="187" t="s">
        <v>128</v>
      </c>
      <c r="AU125" s="187" t="s">
        <v>80</v>
      </c>
      <c r="AY125" s="20" t="s">
        <v>126</v>
      </c>
      <c r="BE125" s="188">
        <f>IF(N125="základní",J125,0)</f>
        <v>0</v>
      </c>
      <c r="BF125" s="188">
        <f>IF(N125="snížená",J125,0)</f>
        <v>0</v>
      </c>
      <c r="BG125" s="188">
        <f>IF(N125="zákl. přenesená",J125,0)</f>
        <v>0</v>
      </c>
      <c r="BH125" s="188">
        <f>IF(N125="sníž. přenesená",J125,0)</f>
        <v>0</v>
      </c>
      <c r="BI125" s="188">
        <f>IF(N125="nulová",J125,0)</f>
        <v>0</v>
      </c>
      <c r="BJ125" s="20" t="s">
        <v>78</v>
      </c>
      <c r="BK125" s="188">
        <f>ROUND(I125*H125,2)</f>
        <v>0</v>
      </c>
      <c r="BL125" s="20" t="s">
        <v>133</v>
      </c>
      <c r="BM125" s="187" t="s">
        <v>199</v>
      </c>
    </row>
    <row r="126" spans="1:65" s="2" customFormat="1" ht="28.8">
      <c r="A126" s="37"/>
      <c r="B126" s="38"/>
      <c r="C126" s="39"/>
      <c r="D126" s="196" t="s">
        <v>165</v>
      </c>
      <c r="E126" s="39"/>
      <c r="F126" s="227" t="s">
        <v>319</v>
      </c>
      <c r="G126" s="39"/>
      <c r="H126" s="39"/>
      <c r="I126" s="191"/>
      <c r="J126" s="39"/>
      <c r="K126" s="39"/>
      <c r="L126" s="42"/>
      <c r="M126" s="192"/>
      <c r="N126" s="193"/>
      <c r="O126" s="67"/>
      <c r="P126" s="67"/>
      <c r="Q126" s="67"/>
      <c r="R126" s="67"/>
      <c r="S126" s="67"/>
      <c r="T126" s="68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20" t="s">
        <v>165</v>
      </c>
      <c r="AU126" s="20" t="s">
        <v>80</v>
      </c>
    </row>
    <row r="127" spans="1:65" s="12" customFormat="1" ht="22.8" customHeight="1">
      <c r="B127" s="160"/>
      <c r="C127" s="161"/>
      <c r="D127" s="162" t="s">
        <v>69</v>
      </c>
      <c r="E127" s="174" t="s">
        <v>80</v>
      </c>
      <c r="F127" s="174" t="s">
        <v>237</v>
      </c>
      <c r="G127" s="161"/>
      <c r="H127" s="161"/>
      <c r="I127" s="164"/>
      <c r="J127" s="175">
        <f>BK127</f>
        <v>0</v>
      </c>
      <c r="K127" s="161"/>
      <c r="L127" s="166"/>
      <c r="M127" s="167"/>
      <c r="N127" s="168"/>
      <c r="O127" s="168"/>
      <c r="P127" s="169">
        <f>SUM(P128:P136)</f>
        <v>0</v>
      </c>
      <c r="Q127" s="168"/>
      <c r="R127" s="169">
        <f>SUM(R128:R136)</f>
        <v>7.2053855999999996</v>
      </c>
      <c r="S127" s="168"/>
      <c r="T127" s="170">
        <f>SUM(T128:T136)</f>
        <v>0</v>
      </c>
      <c r="AR127" s="171" t="s">
        <v>78</v>
      </c>
      <c r="AT127" s="172" t="s">
        <v>69</v>
      </c>
      <c r="AU127" s="172" t="s">
        <v>78</v>
      </c>
      <c r="AY127" s="171" t="s">
        <v>126</v>
      </c>
      <c r="BK127" s="173">
        <f>SUM(BK128:BK136)</f>
        <v>0</v>
      </c>
    </row>
    <row r="128" spans="1:65" s="2" customFormat="1" ht="19.8" customHeight="1">
      <c r="A128" s="37"/>
      <c r="B128" s="38"/>
      <c r="C128" s="176" t="s">
        <v>8</v>
      </c>
      <c r="D128" s="176" t="s">
        <v>128</v>
      </c>
      <c r="E128" s="177" t="s">
        <v>238</v>
      </c>
      <c r="F128" s="178" t="s">
        <v>239</v>
      </c>
      <c r="G128" s="179" t="s">
        <v>131</v>
      </c>
      <c r="H128" s="180">
        <v>0.52800000000000002</v>
      </c>
      <c r="I128" s="181"/>
      <c r="J128" s="182">
        <f>ROUND(I128*H128,2)</f>
        <v>0</v>
      </c>
      <c r="K128" s="178" t="s">
        <v>182</v>
      </c>
      <c r="L128" s="42"/>
      <c r="M128" s="183" t="s">
        <v>18</v>
      </c>
      <c r="N128" s="184" t="s">
        <v>41</v>
      </c>
      <c r="O128" s="67"/>
      <c r="P128" s="185">
        <f>O128*H128</f>
        <v>0</v>
      </c>
      <c r="Q128" s="185">
        <v>0</v>
      </c>
      <c r="R128" s="185">
        <f>Q128*H128</f>
        <v>0</v>
      </c>
      <c r="S128" s="185">
        <v>0</v>
      </c>
      <c r="T128" s="186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7" t="s">
        <v>133</v>
      </c>
      <c r="AT128" s="187" t="s">
        <v>128</v>
      </c>
      <c r="AU128" s="187" t="s">
        <v>80</v>
      </c>
      <c r="AY128" s="20" t="s">
        <v>126</v>
      </c>
      <c r="BE128" s="188">
        <f>IF(N128="základní",J128,0)</f>
        <v>0</v>
      </c>
      <c r="BF128" s="188">
        <f>IF(N128="snížená",J128,0)</f>
        <v>0</v>
      </c>
      <c r="BG128" s="188">
        <f>IF(N128="zákl. přenesená",J128,0)</f>
        <v>0</v>
      </c>
      <c r="BH128" s="188">
        <f>IF(N128="sníž. přenesená",J128,0)</f>
        <v>0</v>
      </c>
      <c r="BI128" s="188">
        <f>IF(N128="nulová",J128,0)</f>
        <v>0</v>
      </c>
      <c r="BJ128" s="20" t="s">
        <v>78</v>
      </c>
      <c r="BK128" s="188">
        <f>ROUND(I128*H128,2)</f>
        <v>0</v>
      </c>
      <c r="BL128" s="20" t="s">
        <v>133</v>
      </c>
      <c r="BM128" s="187" t="s">
        <v>205</v>
      </c>
    </row>
    <row r="129" spans="1:65" s="13" customFormat="1" ht="10.199999999999999">
      <c r="B129" s="194"/>
      <c r="C129" s="195"/>
      <c r="D129" s="196" t="s">
        <v>136</v>
      </c>
      <c r="E129" s="197" t="s">
        <v>18</v>
      </c>
      <c r="F129" s="198" t="s">
        <v>241</v>
      </c>
      <c r="G129" s="195"/>
      <c r="H129" s="197" t="s">
        <v>18</v>
      </c>
      <c r="I129" s="199"/>
      <c r="J129" s="195"/>
      <c r="K129" s="195"/>
      <c r="L129" s="200"/>
      <c r="M129" s="201"/>
      <c r="N129" s="202"/>
      <c r="O129" s="202"/>
      <c r="P129" s="202"/>
      <c r="Q129" s="202"/>
      <c r="R129" s="202"/>
      <c r="S129" s="202"/>
      <c r="T129" s="203"/>
      <c r="AT129" s="204" t="s">
        <v>136</v>
      </c>
      <c r="AU129" s="204" t="s">
        <v>80</v>
      </c>
      <c r="AV129" s="13" t="s">
        <v>78</v>
      </c>
      <c r="AW129" s="13" t="s">
        <v>32</v>
      </c>
      <c r="AX129" s="13" t="s">
        <v>70</v>
      </c>
      <c r="AY129" s="204" t="s">
        <v>126</v>
      </c>
    </row>
    <row r="130" spans="1:65" s="14" customFormat="1" ht="10.199999999999999">
      <c r="B130" s="205"/>
      <c r="C130" s="206"/>
      <c r="D130" s="196" t="s">
        <v>136</v>
      </c>
      <c r="E130" s="207" t="s">
        <v>18</v>
      </c>
      <c r="F130" s="208" t="s">
        <v>320</v>
      </c>
      <c r="G130" s="206"/>
      <c r="H130" s="209">
        <v>0.52800000000000002</v>
      </c>
      <c r="I130" s="210"/>
      <c r="J130" s="206"/>
      <c r="K130" s="206"/>
      <c r="L130" s="211"/>
      <c r="M130" s="212"/>
      <c r="N130" s="213"/>
      <c r="O130" s="213"/>
      <c r="P130" s="213"/>
      <c r="Q130" s="213"/>
      <c r="R130" s="213"/>
      <c r="S130" s="213"/>
      <c r="T130" s="214"/>
      <c r="AT130" s="215" t="s">
        <v>136</v>
      </c>
      <c r="AU130" s="215" t="s">
        <v>80</v>
      </c>
      <c r="AV130" s="14" t="s">
        <v>80</v>
      </c>
      <c r="AW130" s="14" t="s">
        <v>32</v>
      </c>
      <c r="AX130" s="14" t="s">
        <v>70</v>
      </c>
      <c r="AY130" s="215" t="s">
        <v>126</v>
      </c>
    </row>
    <row r="131" spans="1:65" s="15" customFormat="1" ht="10.199999999999999">
      <c r="B131" s="216"/>
      <c r="C131" s="217"/>
      <c r="D131" s="196" t="s">
        <v>136</v>
      </c>
      <c r="E131" s="218" t="s">
        <v>18</v>
      </c>
      <c r="F131" s="219" t="s">
        <v>139</v>
      </c>
      <c r="G131" s="217"/>
      <c r="H131" s="220">
        <v>0.52800000000000002</v>
      </c>
      <c r="I131" s="221"/>
      <c r="J131" s="217"/>
      <c r="K131" s="217"/>
      <c r="L131" s="222"/>
      <c r="M131" s="223"/>
      <c r="N131" s="224"/>
      <c r="O131" s="224"/>
      <c r="P131" s="224"/>
      <c r="Q131" s="224"/>
      <c r="R131" s="224"/>
      <c r="S131" s="224"/>
      <c r="T131" s="225"/>
      <c r="AT131" s="226" t="s">
        <v>136</v>
      </c>
      <c r="AU131" s="226" t="s">
        <v>80</v>
      </c>
      <c r="AV131" s="15" t="s">
        <v>133</v>
      </c>
      <c r="AW131" s="15" t="s">
        <v>32</v>
      </c>
      <c r="AX131" s="15" t="s">
        <v>78</v>
      </c>
      <c r="AY131" s="226" t="s">
        <v>126</v>
      </c>
    </row>
    <row r="132" spans="1:65" s="2" customFormat="1" ht="14.4" customHeight="1">
      <c r="A132" s="37"/>
      <c r="B132" s="38"/>
      <c r="C132" s="176" t="s">
        <v>207</v>
      </c>
      <c r="D132" s="176" t="s">
        <v>128</v>
      </c>
      <c r="E132" s="177" t="s">
        <v>244</v>
      </c>
      <c r="F132" s="178" t="s">
        <v>245</v>
      </c>
      <c r="G132" s="179" t="s">
        <v>131</v>
      </c>
      <c r="H132" s="180">
        <v>2.88</v>
      </c>
      <c r="I132" s="181"/>
      <c r="J132" s="182">
        <f>ROUND(I132*H132,2)</f>
        <v>0</v>
      </c>
      <c r="K132" s="178" t="s">
        <v>132</v>
      </c>
      <c r="L132" s="42"/>
      <c r="M132" s="183" t="s">
        <v>18</v>
      </c>
      <c r="N132" s="184" t="s">
        <v>41</v>
      </c>
      <c r="O132" s="67"/>
      <c r="P132" s="185">
        <f>O132*H132</f>
        <v>0</v>
      </c>
      <c r="Q132" s="185">
        <v>2.5018699999999998</v>
      </c>
      <c r="R132" s="185">
        <f>Q132*H132</f>
        <v>7.2053855999999996</v>
      </c>
      <c r="S132" s="185">
        <v>0</v>
      </c>
      <c r="T132" s="186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7" t="s">
        <v>133</v>
      </c>
      <c r="AT132" s="187" t="s">
        <v>128</v>
      </c>
      <c r="AU132" s="187" t="s">
        <v>80</v>
      </c>
      <c r="AY132" s="20" t="s">
        <v>126</v>
      </c>
      <c r="BE132" s="188">
        <f>IF(N132="základní",J132,0)</f>
        <v>0</v>
      </c>
      <c r="BF132" s="188">
        <f>IF(N132="snížená",J132,0)</f>
        <v>0</v>
      </c>
      <c r="BG132" s="188">
        <f>IF(N132="zákl. přenesená",J132,0)</f>
        <v>0</v>
      </c>
      <c r="BH132" s="188">
        <f>IF(N132="sníž. přenesená",J132,0)</f>
        <v>0</v>
      </c>
      <c r="BI132" s="188">
        <f>IF(N132="nulová",J132,0)</f>
        <v>0</v>
      </c>
      <c r="BJ132" s="20" t="s">
        <v>78</v>
      </c>
      <c r="BK132" s="188">
        <f>ROUND(I132*H132,2)</f>
        <v>0</v>
      </c>
      <c r="BL132" s="20" t="s">
        <v>133</v>
      </c>
      <c r="BM132" s="187" t="s">
        <v>210</v>
      </c>
    </row>
    <row r="133" spans="1:65" s="2" customFormat="1" ht="10.199999999999999">
      <c r="A133" s="37"/>
      <c r="B133" s="38"/>
      <c r="C133" s="39"/>
      <c r="D133" s="189" t="s">
        <v>134</v>
      </c>
      <c r="E133" s="39"/>
      <c r="F133" s="190" t="s">
        <v>247</v>
      </c>
      <c r="G133" s="39"/>
      <c r="H133" s="39"/>
      <c r="I133" s="191"/>
      <c r="J133" s="39"/>
      <c r="K133" s="39"/>
      <c r="L133" s="42"/>
      <c r="M133" s="192"/>
      <c r="N133" s="193"/>
      <c r="O133" s="67"/>
      <c r="P133" s="67"/>
      <c r="Q133" s="67"/>
      <c r="R133" s="67"/>
      <c r="S133" s="67"/>
      <c r="T133" s="68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20" t="s">
        <v>134</v>
      </c>
      <c r="AU133" s="20" t="s">
        <v>80</v>
      </c>
    </row>
    <row r="134" spans="1:65" s="13" customFormat="1" ht="10.199999999999999">
      <c r="B134" s="194"/>
      <c r="C134" s="195"/>
      <c r="D134" s="196" t="s">
        <v>136</v>
      </c>
      <c r="E134" s="197" t="s">
        <v>18</v>
      </c>
      <c r="F134" s="198" t="s">
        <v>248</v>
      </c>
      <c r="G134" s="195"/>
      <c r="H134" s="197" t="s">
        <v>18</v>
      </c>
      <c r="I134" s="199"/>
      <c r="J134" s="195"/>
      <c r="K134" s="195"/>
      <c r="L134" s="200"/>
      <c r="M134" s="201"/>
      <c r="N134" s="202"/>
      <c r="O134" s="202"/>
      <c r="P134" s="202"/>
      <c r="Q134" s="202"/>
      <c r="R134" s="202"/>
      <c r="S134" s="202"/>
      <c r="T134" s="203"/>
      <c r="AT134" s="204" t="s">
        <v>136</v>
      </c>
      <c r="AU134" s="204" t="s">
        <v>80</v>
      </c>
      <c r="AV134" s="13" t="s">
        <v>78</v>
      </c>
      <c r="AW134" s="13" t="s">
        <v>32</v>
      </c>
      <c r="AX134" s="13" t="s">
        <v>70</v>
      </c>
      <c r="AY134" s="204" t="s">
        <v>126</v>
      </c>
    </row>
    <row r="135" spans="1:65" s="14" customFormat="1" ht="10.199999999999999">
      <c r="B135" s="205"/>
      <c r="C135" s="206"/>
      <c r="D135" s="196" t="s">
        <v>136</v>
      </c>
      <c r="E135" s="207" t="s">
        <v>18</v>
      </c>
      <c r="F135" s="208" t="s">
        <v>321</v>
      </c>
      <c r="G135" s="206"/>
      <c r="H135" s="209">
        <v>2.88</v>
      </c>
      <c r="I135" s="210"/>
      <c r="J135" s="206"/>
      <c r="K135" s="206"/>
      <c r="L135" s="211"/>
      <c r="M135" s="212"/>
      <c r="N135" s="213"/>
      <c r="O135" s="213"/>
      <c r="P135" s="213"/>
      <c r="Q135" s="213"/>
      <c r="R135" s="213"/>
      <c r="S135" s="213"/>
      <c r="T135" s="214"/>
      <c r="AT135" s="215" t="s">
        <v>136</v>
      </c>
      <c r="AU135" s="215" t="s">
        <v>80</v>
      </c>
      <c r="AV135" s="14" t="s">
        <v>80</v>
      </c>
      <c r="AW135" s="14" t="s">
        <v>32</v>
      </c>
      <c r="AX135" s="14" t="s">
        <v>70</v>
      </c>
      <c r="AY135" s="215" t="s">
        <v>126</v>
      </c>
    </row>
    <row r="136" spans="1:65" s="15" customFormat="1" ht="10.199999999999999">
      <c r="B136" s="216"/>
      <c r="C136" s="217"/>
      <c r="D136" s="196" t="s">
        <v>136</v>
      </c>
      <c r="E136" s="218" t="s">
        <v>18</v>
      </c>
      <c r="F136" s="219" t="s">
        <v>139</v>
      </c>
      <c r="G136" s="217"/>
      <c r="H136" s="220">
        <v>2.88</v>
      </c>
      <c r="I136" s="221"/>
      <c r="J136" s="217"/>
      <c r="K136" s="217"/>
      <c r="L136" s="222"/>
      <c r="M136" s="223"/>
      <c r="N136" s="224"/>
      <c r="O136" s="224"/>
      <c r="P136" s="224"/>
      <c r="Q136" s="224"/>
      <c r="R136" s="224"/>
      <c r="S136" s="224"/>
      <c r="T136" s="225"/>
      <c r="AT136" s="226" t="s">
        <v>136</v>
      </c>
      <c r="AU136" s="226" t="s">
        <v>80</v>
      </c>
      <c r="AV136" s="15" t="s">
        <v>133</v>
      </c>
      <c r="AW136" s="15" t="s">
        <v>32</v>
      </c>
      <c r="AX136" s="15" t="s">
        <v>78</v>
      </c>
      <c r="AY136" s="226" t="s">
        <v>126</v>
      </c>
    </row>
    <row r="137" spans="1:65" s="12" customFormat="1" ht="22.8" customHeight="1">
      <c r="B137" s="160"/>
      <c r="C137" s="161"/>
      <c r="D137" s="162" t="s">
        <v>69</v>
      </c>
      <c r="E137" s="174" t="s">
        <v>145</v>
      </c>
      <c r="F137" s="174" t="s">
        <v>250</v>
      </c>
      <c r="G137" s="161"/>
      <c r="H137" s="161"/>
      <c r="I137" s="164"/>
      <c r="J137" s="175">
        <f>BK137</f>
        <v>0</v>
      </c>
      <c r="K137" s="161"/>
      <c r="L137" s="166"/>
      <c r="M137" s="167"/>
      <c r="N137" s="168"/>
      <c r="O137" s="168"/>
      <c r="P137" s="169">
        <f>SUM(P138:P141)</f>
        <v>0</v>
      </c>
      <c r="Q137" s="168"/>
      <c r="R137" s="169">
        <f>SUM(R138:R141)</f>
        <v>7.5733680000000003</v>
      </c>
      <c r="S137" s="168"/>
      <c r="T137" s="170">
        <f>SUM(T138:T141)</f>
        <v>0</v>
      </c>
      <c r="AR137" s="171" t="s">
        <v>78</v>
      </c>
      <c r="AT137" s="172" t="s">
        <v>69</v>
      </c>
      <c r="AU137" s="172" t="s">
        <v>78</v>
      </c>
      <c r="AY137" s="171" t="s">
        <v>126</v>
      </c>
      <c r="BK137" s="173">
        <f>SUM(BK138:BK141)</f>
        <v>0</v>
      </c>
    </row>
    <row r="138" spans="1:65" s="2" customFormat="1" ht="22.2" customHeight="1">
      <c r="A138" s="37"/>
      <c r="B138" s="38"/>
      <c r="C138" s="176" t="s">
        <v>178</v>
      </c>
      <c r="D138" s="176" t="s">
        <v>128</v>
      </c>
      <c r="E138" s="177" t="s">
        <v>251</v>
      </c>
      <c r="F138" s="178" t="s">
        <v>252</v>
      </c>
      <c r="G138" s="179" t="s">
        <v>131</v>
      </c>
      <c r="H138" s="180">
        <v>3.3</v>
      </c>
      <c r="I138" s="181"/>
      <c r="J138" s="182">
        <f>ROUND(I138*H138,2)</f>
        <v>0</v>
      </c>
      <c r="K138" s="178" t="s">
        <v>132</v>
      </c>
      <c r="L138" s="42"/>
      <c r="M138" s="183" t="s">
        <v>18</v>
      </c>
      <c r="N138" s="184" t="s">
        <v>41</v>
      </c>
      <c r="O138" s="67"/>
      <c r="P138" s="185">
        <f>O138*H138</f>
        <v>0</v>
      </c>
      <c r="Q138" s="185">
        <v>2.2949600000000001</v>
      </c>
      <c r="R138" s="185">
        <f>Q138*H138</f>
        <v>7.5733680000000003</v>
      </c>
      <c r="S138" s="185">
        <v>0</v>
      </c>
      <c r="T138" s="186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7" t="s">
        <v>133</v>
      </c>
      <c r="AT138" s="187" t="s">
        <v>128</v>
      </c>
      <c r="AU138" s="187" t="s">
        <v>80</v>
      </c>
      <c r="AY138" s="20" t="s">
        <v>126</v>
      </c>
      <c r="BE138" s="188">
        <f>IF(N138="základní",J138,0)</f>
        <v>0</v>
      </c>
      <c r="BF138" s="188">
        <f>IF(N138="snížená",J138,0)</f>
        <v>0</v>
      </c>
      <c r="BG138" s="188">
        <f>IF(N138="zákl. přenesená",J138,0)</f>
        <v>0</v>
      </c>
      <c r="BH138" s="188">
        <f>IF(N138="sníž. přenesená",J138,0)</f>
        <v>0</v>
      </c>
      <c r="BI138" s="188">
        <f>IF(N138="nulová",J138,0)</f>
        <v>0</v>
      </c>
      <c r="BJ138" s="20" t="s">
        <v>78</v>
      </c>
      <c r="BK138" s="188">
        <f>ROUND(I138*H138,2)</f>
        <v>0</v>
      </c>
      <c r="BL138" s="20" t="s">
        <v>133</v>
      </c>
      <c r="BM138" s="187" t="s">
        <v>215</v>
      </c>
    </row>
    <row r="139" spans="1:65" s="2" customFormat="1" ht="10.199999999999999">
      <c r="A139" s="37"/>
      <c r="B139" s="38"/>
      <c r="C139" s="39"/>
      <c r="D139" s="189" t="s">
        <v>134</v>
      </c>
      <c r="E139" s="39"/>
      <c r="F139" s="190" t="s">
        <v>254</v>
      </c>
      <c r="G139" s="39"/>
      <c r="H139" s="39"/>
      <c r="I139" s="191"/>
      <c r="J139" s="39"/>
      <c r="K139" s="39"/>
      <c r="L139" s="42"/>
      <c r="M139" s="192"/>
      <c r="N139" s="193"/>
      <c r="O139" s="67"/>
      <c r="P139" s="67"/>
      <c r="Q139" s="67"/>
      <c r="R139" s="67"/>
      <c r="S139" s="67"/>
      <c r="T139" s="68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20" t="s">
        <v>134</v>
      </c>
      <c r="AU139" s="20" t="s">
        <v>80</v>
      </c>
    </row>
    <row r="140" spans="1:65" s="14" customFormat="1" ht="10.199999999999999">
      <c r="B140" s="205"/>
      <c r="C140" s="206"/>
      <c r="D140" s="196" t="s">
        <v>136</v>
      </c>
      <c r="E140" s="207" t="s">
        <v>18</v>
      </c>
      <c r="F140" s="208" t="s">
        <v>322</v>
      </c>
      <c r="G140" s="206"/>
      <c r="H140" s="209">
        <v>3.3</v>
      </c>
      <c r="I140" s="210"/>
      <c r="J140" s="206"/>
      <c r="K140" s="206"/>
      <c r="L140" s="211"/>
      <c r="M140" s="212"/>
      <c r="N140" s="213"/>
      <c r="O140" s="213"/>
      <c r="P140" s="213"/>
      <c r="Q140" s="213"/>
      <c r="R140" s="213"/>
      <c r="S140" s="213"/>
      <c r="T140" s="214"/>
      <c r="AT140" s="215" t="s">
        <v>136</v>
      </c>
      <c r="AU140" s="215" t="s">
        <v>80</v>
      </c>
      <c r="AV140" s="14" t="s">
        <v>80</v>
      </c>
      <c r="AW140" s="14" t="s">
        <v>32</v>
      </c>
      <c r="AX140" s="14" t="s">
        <v>70</v>
      </c>
      <c r="AY140" s="215" t="s">
        <v>126</v>
      </c>
    </row>
    <row r="141" spans="1:65" s="15" customFormat="1" ht="10.199999999999999">
      <c r="B141" s="216"/>
      <c r="C141" s="217"/>
      <c r="D141" s="196" t="s">
        <v>136</v>
      </c>
      <c r="E141" s="218" t="s">
        <v>18</v>
      </c>
      <c r="F141" s="219" t="s">
        <v>139</v>
      </c>
      <c r="G141" s="217"/>
      <c r="H141" s="220">
        <v>3.3</v>
      </c>
      <c r="I141" s="221"/>
      <c r="J141" s="217"/>
      <c r="K141" s="217"/>
      <c r="L141" s="222"/>
      <c r="M141" s="223"/>
      <c r="N141" s="224"/>
      <c r="O141" s="224"/>
      <c r="P141" s="224"/>
      <c r="Q141" s="224"/>
      <c r="R141" s="224"/>
      <c r="S141" s="224"/>
      <c r="T141" s="225"/>
      <c r="AT141" s="226" t="s">
        <v>136</v>
      </c>
      <c r="AU141" s="226" t="s">
        <v>80</v>
      </c>
      <c r="AV141" s="15" t="s">
        <v>133</v>
      </c>
      <c r="AW141" s="15" t="s">
        <v>32</v>
      </c>
      <c r="AX141" s="15" t="s">
        <v>78</v>
      </c>
      <c r="AY141" s="226" t="s">
        <v>126</v>
      </c>
    </row>
    <row r="142" spans="1:65" s="12" customFormat="1" ht="22.8" customHeight="1">
      <c r="B142" s="160"/>
      <c r="C142" s="161"/>
      <c r="D142" s="162" t="s">
        <v>69</v>
      </c>
      <c r="E142" s="174" t="s">
        <v>159</v>
      </c>
      <c r="F142" s="174" t="s">
        <v>323</v>
      </c>
      <c r="G142" s="161"/>
      <c r="H142" s="161"/>
      <c r="I142" s="164"/>
      <c r="J142" s="175">
        <f>BK142</f>
        <v>0</v>
      </c>
      <c r="K142" s="161"/>
      <c r="L142" s="166"/>
      <c r="M142" s="167"/>
      <c r="N142" s="168"/>
      <c r="O142" s="168"/>
      <c r="P142" s="169">
        <f>SUM(P143:P149)</f>
        <v>0</v>
      </c>
      <c r="Q142" s="168"/>
      <c r="R142" s="169">
        <f>SUM(R143:R149)</f>
        <v>20.175429999999999</v>
      </c>
      <c r="S142" s="168"/>
      <c r="T142" s="170">
        <f>SUM(T143:T149)</f>
        <v>0</v>
      </c>
      <c r="AR142" s="171" t="s">
        <v>78</v>
      </c>
      <c r="AT142" s="172" t="s">
        <v>69</v>
      </c>
      <c r="AU142" s="172" t="s">
        <v>78</v>
      </c>
      <c r="AY142" s="171" t="s">
        <v>126</v>
      </c>
      <c r="BK142" s="173">
        <f>SUM(BK143:BK149)</f>
        <v>0</v>
      </c>
    </row>
    <row r="143" spans="1:65" s="2" customFormat="1" ht="30" customHeight="1">
      <c r="A143" s="37"/>
      <c r="B143" s="38"/>
      <c r="C143" s="176" t="s">
        <v>217</v>
      </c>
      <c r="D143" s="176" t="s">
        <v>128</v>
      </c>
      <c r="E143" s="177" t="s">
        <v>324</v>
      </c>
      <c r="F143" s="178" t="s">
        <v>325</v>
      </c>
      <c r="G143" s="179" t="s">
        <v>198</v>
      </c>
      <c r="H143" s="180">
        <v>71.28</v>
      </c>
      <c r="I143" s="181"/>
      <c r="J143" s="182">
        <f>ROUND(I143*H143,2)</f>
        <v>0</v>
      </c>
      <c r="K143" s="178" t="s">
        <v>182</v>
      </c>
      <c r="L143" s="42"/>
      <c r="M143" s="183" t="s">
        <v>18</v>
      </c>
      <c r="N143" s="184" t="s">
        <v>41</v>
      </c>
      <c r="O143" s="67"/>
      <c r="P143" s="185">
        <f>O143*H143</f>
        <v>0</v>
      </c>
      <c r="Q143" s="185">
        <v>0</v>
      </c>
      <c r="R143" s="185">
        <f>Q143*H143</f>
        <v>0</v>
      </c>
      <c r="S143" s="185">
        <v>0</v>
      </c>
      <c r="T143" s="186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7" t="s">
        <v>133</v>
      </c>
      <c r="AT143" s="187" t="s">
        <v>128</v>
      </c>
      <c r="AU143" s="187" t="s">
        <v>80</v>
      </c>
      <c r="AY143" s="20" t="s">
        <v>126</v>
      </c>
      <c r="BE143" s="188">
        <f>IF(N143="základní",J143,0)</f>
        <v>0</v>
      </c>
      <c r="BF143" s="188">
        <f>IF(N143="snížená",J143,0)</f>
        <v>0</v>
      </c>
      <c r="BG143" s="188">
        <f>IF(N143="zákl. přenesená",J143,0)</f>
        <v>0</v>
      </c>
      <c r="BH143" s="188">
        <f>IF(N143="sníž. přenesená",J143,0)</f>
        <v>0</v>
      </c>
      <c r="BI143" s="188">
        <f>IF(N143="nulová",J143,0)</f>
        <v>0</v>
      </c>
      <c r="BJ143" s="20" t="s">
        <v>78</v>
      </c>
      <c r="BK143" s="188">
        <f>ROUND(I143*H143,2)</f>
        <v>0</v>
      </c>
      <c r="BL143" s="20" t="s">
        <v>133</v>
      </c>
      <c r="BM143" s="187" t="s">
        <v>185</v>
      </c>
    </row>
    <row r="144" spans="1:65" s="14" customFormat="1" ht="10.199999999999999">
      <c r="B144" s="205"/>
      <c r="C144" s="206"/>
      <c r="D144" s="196" t="s">
        <v>136</v>
      </c>
      <c r="E144" s="207" t="s">
        <v>18</v>
      </c>
      <c r="F144" s="208" t="s">
        <v>326</v>
      </c>
      <c r="G144" s="206"/>
      <c r="H144" s="209">
        <v>71.28</v>
      </c>
      <c r="I144" s="210"/>
      <c r="J144" s="206"/>
      <c r="K144" s="206"/>
      <c r="L144" s="211"/>
      <c r="M144" s="212"/>
      <c r="N144" s="213"/>
      <c r="O144" s="213"/>
      <c r="P144" s="213"/>
      <c r="Q144" s="213"/>
      <c r="R144" s="213"/>
      <c r="S144" s="213"/>
      <c r="T144" s="214"/>
      <c r="AT144" s="215" t="s">
        <v>136</v>
      </c>
      <c r="AU144" s="215" t="s">
        <v>80</v>
      </c>
      <c r="AV144" s="14" t="s">
        <v>80</v>
      </c>
      <c r="AW144" s="14" t="s">
        <v>32</v>
      </c>
      <c r="AX144" s="14" t="s">
        <v>70</v>
      </c>
      <c r="AY144" s="215" t="s">
        <v>126</v>
      </c>
    </row>
    <row r="145" spans="1:65" s="15" customFormat="1" ht="10.199999999999999">
      <c r="B145" s="216"/>
      <c r="C145" s="217"/>
      <c r="D145" s="196" t="s">
        <v>136</v>
      </c>
      <c r="E145" s="218" t="s">
        <v>18</v>
      </c>
      <c r="F145" s="219" t="s">
        <v>139</v>
      </c>
      <c r="G145" s="217"/>
      <c r="H145" s="220">
        <v>71.28</v>
      </c>
      <c r="I145" s="221"/>
      <c r="J145" s="217"/>
      <c r="K145" s="217"/>
      <c r="L145" s="222"/>
      <c r="M145" s="223"/>
      <c r="N145" s="224"/>
      <c r="O145" s="224"/>
      <c r="P145" s="224"/>
      <c r="Q145" s="224"/>
      <c r="R145" s="224"/>
      <c r="S145" s="224"/>
      <c r="T145" s="225"/>
      <c r="AT145" s="226" t="s">
        <v>136</v>
      </c>
      <c r="AU145" s="226" t="s">
        <v>80</v>
      </c>
      <c r="AV145" s="15" t="s">
        <v>133</v>
      </c>
      <c r="AW145" s="15" t="s">
        <v>32</v>
      </c>
      <c r="AX145" s="15" t="s">
        <v>78</v>
      </c>
      <c r="AY145" s="226" t="s">
        <v>126</v>
      </c>
    </row>
    <row r="146" spans="1:65" s="2" customFormat="1" ht="14.4" customHeight="1">
      <c r="A146" s="37"/>
      <c r="B146" s="38"/>
      <c r="C146" s="228" t="s">
        <v>183</v>
      </c>
      <c r="D146" s="228" t="s">
        <v>202</v>
      </c>
      <c r="E146" s="229" t="s">
        <v>327</v>
      </c>
      <c r="F146" s="230" t="s">
        <v>328</v>
      </c>
      <c r="G146" s="231" t="s">
        <v>198</v>
      </c>
      <c r="H146" s="232">
        <v>73.418000000000006</v>
      </c>
      <c r="I146" s="233"/>
      <c r="J146" s="234">
        <f>ROUND(I146*H146,2)</f>
        <v>0</v>
      </c>
      <c r="K146" s="230" t="s">
        <v>132</v>
      </c>
      <c r="L146" s="235"/>
      <c r="M146" s="236" t="s">
        <v>18</v>
      </c>
      <c r="N146" s="237" t="s">
        <v>41</v>
      </c>
      <c r="O146" s="67"/>
      <c r="P146" s="185">
        <f>O146*H146</f>
        <v>0</v>
      </c>
      <c r="Q146" s="185">
        <v>0.13500000000000001</v>
      </c>
      <c r="R146" s="185">
        <f>Q146*H146</f>
        <v>9.9114300000000011</v>
      </c>
      <c r="S146" s="185">
        <v>0</v>
      </c>
      <c r="T146" s="186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87" t="s">
        <v>153</v>
      </c>
      <c r="AT146" s="187" t="s">
        <v>202</v>
      </c>
      <c r="AU146" s="187" t="s">
        <v>80</v>
      </c>
      <c r="AY146" s="20" t="s">
        <v>126</v>
      </c>
      <c r="BE146" s="188">
        <f>IF(N146="základní",J146,0)</f>
        <v>0</v>
      </c>
      <c r="BF146" s="188">
        <f>IF(N146="snížená",J146,0)</f>
        <v>0</v>
      </c>
      <c r="BG146" s="188">
        <f>IF(N146="zákl. přenesená",J146,0)</f>
        <v>0</v>
      </c>
      <c r="BH146" s="188">
        <f>IF(N146="sníž. přenesená",J146,0)</f>
        <v>0</v>
      </c>
      <c r="BI146" s="188">
        <f>IF(N146="nulová",J146,0)</f>
        <v>0</v>
      </c>
      <c r="BJ146" s="20" t="s">
        <v>78</v>
      </c>
      <c r="BK146" s="188">
        <f>ROUND(I146*H146,2)</f>
        <v>0</v>
      </c>
      <c r="BL146" s="20" t="s">
        <v>133</v>
      </c>
      <c r="BM146" s="187" t="s">
        <v>228</v>
      </c>
    </row>
    <row r="147" spans="1:65" s="14" customFormat="1" ht="10.199999999999999">
      <c r="B147" s="205"/>
      <c r="C147" s="206"/>
      <c r="D147" s="196" t="s">
        <v>136</v>
      </c>
      <c r="E147" s="207" t="s">
        <v>18</v>
      </c>
      <c r="F147" s="208" t="s">
        <v>329</v>
      </c>
      <c r="G147" s="206"/>
      <c r="H147" s="209">
        <v>73.418000000000006</v>
      </c>
      <c r="I147" s="210"/>
      <c r="J147" s="206"/>
      <c r="K147" s="206"/>
      <c r="L147" s="211"/>
      <c r="M147" s="212"/>
      <c r="N147" s="213"/>
      <c r="O147" s="213"/>
      <c r="P147" s="213"/>
      <c r="Q147" s="213"/>
      <c r="R147" s="213"/>
      <c r="S147" s="213"/>
      <c r="T147" s="214"/>
      <c r="AT147" s="215" t="s">
        <v>136</v>
      </c>
      <c r="AU147" s="215" t="s">
        <v>80</v>
      </c>
      <c r="AV147" s="14" t="s">
        <v>80</v>
      </c>
      <c r="AW147" s="14" t="s">
        <v>32</v>
      </c>
      <c r="AX147" s="14" t="s">
        <v>70</v>
      </c>
      <c r="AY147" s="215" t="s">
        <v>126</v>
      </c>
    </row>
    <row r="148" spans="1:65" s="15" customFormat="1" ht="10.199999999999999">
      <c r="B148" s="216"/>
      <c r="C148" s="217"/>
      <c r="D148" s="196" t="s">
        <v>136</v>
      </c>
      <c r="E148" s="218" t="s">
        <v>18</v>
      </c>
      <c r="F148" s="219" t="s">
        <v>139</v>
      </c>
      <c r="G148" s="217"/>
      <c r="H148" s="220">
        <v>73.418000000000006</v>
      </c>
      <c r="I148" s="221"/>
      <c r="J148" s="217"/>
      <c r="K148" s="217"/>
      <c r="L148" s="222"/>
      <c r="M148" s="223"/>
      <c r="N148" s="224"/>
      <c r="O148" s="224"/>
      <c r="P148" s="224"/>
      <c r="Q148" s="224"/>
      <c r="R148" s="224"/>
      <c r="S148" s="224"/>
      <c r="T148" s="225"/>
      <c r="AT148" s="226" t="s">
        <v>136</v>
      </c>
      <c r="AU148" s="226" t="s">
        <v>80</v>
      </c>
      <c r="AV148" s="15" t="s">
        <v>133</v>
      </c>
      <c r="AW148" s="15" t="s">
        <v>32</v>
      </c>
      <c r="AX148" s="15" t="s">
        <v>78</v>
      </c>
      <c r="AY148" s="226" t="s">
        <v>126</v>
      </c>
    </row>
    <row r="149" spans="1:65" s="2" customFormat="1" ht="14.4" customHeight="1">
      <c r="A149" s="37"/>
      <c r="B149" s="38"/>
      <c r="C149" s="228" t="s">
        <v>230</v>
      </c>
      <c r="D149" s="228" t="s">
        <v>202</v>
      </c>
      <c r="E149" s="229" t="s">
        <v>330</v>
      </c>
      <c r="F149" s="230" t="s">
        <v>331</v>
      </c>
      <c r="G149" s="231" t="s">
        <v>233</v>
      </c>
      <c r="H149" s="232">
        <v>10.263999999999999</v>
      </c>
      <c r="I149" s="233"/>
      <c r="J149" s="234">
        <f>ROUND(I149*H149,2)</f>
        <v>0</v>
      </c>
      <c r="K149" s="230" t="s">
        <v>132</v>
      </c>
      <c r="L149" s="235"/>
      <c r="M149" s="236" t="s">
        <v>18</v>
      </c>
      <c r="N149" s="237" t="s">
        <v>41</v>
      </c>
      <c r="O149" s="67"/>
      <c r="P149" s="185">
        <f>O149*H149</f>
        <v>0</v>
      </c>
      <c r="Q149" s="185">
        <v>1</v>
      </c>
      <c r="R149" s="185">
        <f>Q149*H149</f>
        <v>10.263999999999999</v>
      </c>
      <c r="S149" s="185">
        <v>0</v>
      </c>
      <c r="T149" s="186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7" t="s">
        <v>153</v>
      </c>
      <c r="AT149" s="187" t="s">
        <v>202</v>
      </c>
      <c r="AU149" s="187" t="s">
        <v>80</v>
      </c>
      <c r="AY149" s="20" t="s">
        <v>126</v>
      </c>
      <c r="BE149" s="188">
        <f>IF(N149="základní",J149,0)</f>
        <v>0</v>
      </c>
      <c r="BF149" s="188">
        <f>IF(N149="snížená",J149,0)</f>
        <v>0</v>
      </c>
      <c r="BG149" s="188">
        <f>IF(N149="zákl. přenesená",J149,0)</f>
        <v>0</v>
      </c>
      <c r="BH149" s="188">
        <f>IF(N149="sníž. přenesená",J149,0)</f>
        <v>0</v>
      </c>
      <c r="BI149" s="188">
        <f>IF(N149="nulová",J149,0)</f>
        <v>0</v>
      </c>
      <c r="BJ149" s="20" t="s">
        <v>78</v>
      </c>
      <c r="BK149" s="188">
        <f>ROUND(I149*H149,2)</f>
        <v>0</v>
      </c>
      <c r="BL149" s="20" t="s">
        <v>133</v>
      </c>
      <c r="BM149" s="187" t="s">
        <v>332</v>
      </c>
    </row>
    <row r="150" spans="1:65" s="12" customFormat="1" ht="22.8" customHeight="1">
      <c r="B150" s="160"/>
      <c r="C150" s="161"/>
      <c r="D150" s="162" t="s">
        <v>69</v>
      </c>
      <c r="E150" s="174" t="s">
        <v>186</v>
      </c>
      <c r="F150" s="174" t="s">
        <v>256</v>
      </c>
      <c r="G150" s="161"/>
      <c r="H150" s="161"/>
      <c r="I150" s="164"/>
      <c r="J150" s="175">
        <f>BK150</f>
        <v>0</v>
      </c>
      <c r="K150" s="161"/>
      <c r="L150" s="166"/>
      <c r="M150" s="167"/>
      <c r="N150" s="168"/>
      <c r="O150" s="168"/>
      <c r="P150" s="169">
        <f>P151+P167</f>
        <v>0</v>
      </c>
      <c r="Q150" s="168"/>
      <c r="R150" s="169">
        <f>R151+R167</f>
        <v>1.601E-2</v>
      </c>
      <c r="S150" s="168"/>
      <c r="T150" s="170">
        <f>T151+T167</f>
        <v>0</v>
      </c>
      <c r="AR150" s="171" t="s">
        <v>78</v>
      </c>
      <c r="AT150" s="172" t="s">
        <v>69</v>
      </c>
      <c r="AU150" s="172" t="s">
        <v>78</v>
      </c>
      <c r="AY150" s="171" t="s">
        <v>126</v>
      </c>
      <c r="BK150" s="173">
        <f>BK151+BK167</f>
        <v>0</v>
      </c>
    </row>
    <row r="151" spans="1:65" s="12" customFormat="1" ht="20.85" customHeight="1">
      <c r="B151" s="160"/>
      <c r="C151" s="161"/>
      <c r="D151" s="162" t="s">
        <v>69</v>
      </c>
      <c r="E151" s="174" t="s">
        <v>257</v>
      </c>
      <c r="F151" s="174" t="s">
        <v>258</v>
      </c>
      <c r="G151" s="161"/>
      <c r="H151" s="161"/>
      <c r="I151" s="164"/>
      <c r="J151" s="175">
        <f>BK151</f>
        <v>0</v>
      </c>
      <c r="K151" s="161"/>
      <c r="L151" s="166"/>
      <c r="M151" s="167"/>
      <c r="N151" s="168"/>
      <c r="O151" s="168"/>
      <c r="P151" s="169">
        <f>SUM(P152:P166)</f>
        <v>0</v>
      </c>
      <c r="Q151" s="168"/>
      <c r="R151" s="169">
        <f>SUM(R152:R166)</f>
        <v>1.601E-2</v>
      </c>
      <c r="S151" s="168"/>
      <c r="T151" s="170">
        <f>SUM(T152:T166)</f>
        <v>0</v>
      </c>
      <c r="AR151" s="171" t="s">
        <v>78</v>
      </c>
      <c r="AT151" s="172" t="s">
        <v>69</v>
      </c>
      <c r="AU151" s="172" t="s">
        <v>80</v>
      </c>
      <c r="AY151" s="171" t="s">
        <v>126</v>
      </c>
      <c r="BK151" s="173">
        <f>SUM(BK152:BK166)</f>
        <v>0</v>
      </c>
    </row>
    <row r="152" spans="1:65" s="2" customFormat="1" ht="14.4" customHeight="1">
      <c r="A152" s="37"/>
      <c r="B152" s="38"/>
      <c r="C152" s="176" t="s">
        <v>189</v>
      </c>
      <c r="D152" s="176" t="s">
        <v>128</v>
      </c>
      <c r="E152" s="177" t="s">
        <v>259</v>
      </c>
      <c r="F152" s="178" t="s">
        <v>260</v>
      </c>
      <c r="G152" s="179" t="s">
        <v>198</v>
      </c>
      <c r="H152" s="180">
        <v>13.6</v>
      </c>
      <c r="I152" s="181"/>
      <c r="J152" s="182">
        <f>ROUND(I152*H152,2)</f>
        <v>0</v>
      </c>
      <c r="K152" s="178" t="s">
        <v>132</v>
      </c>
      <c r="L152" s="42"/>
      <c r="M152" s="183" t="s">
        <v>18</v>
      </c>
      <c r="N152" s="184" t="s">
        <v>41</v>
      </c>
      <c r="O152" s="67"/>
      <c r="P152" s="185">
        <f>O152*H152</f>
        <v>0</v>
      </c>
      <c r="Q152" s="185">
        <v>0</v>
      </c>
      <c r="R152" s="185">
        <f>Q152*H152</f>
        <v>0</v>
      </c>
      <c r="S152" s="185">
        <v>0</v>
      </c>
      <c r="T152" s="186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7" t="s">
        <v>133</v>
      </c>
      <c r="AT152" s="187" t="s">
        <v>128</v>
      </c>
      <c r="AU152" s="187" t="s">
        <v>145</v>
      </c>
      <c r="AY152" s="20" t="s">
        <v>126</v>
      </c>
      <c r="BE152" s="188">
        <f>IF(N152="základní",J152,0)</f>
        <v>0</v>
      </c>
      <c r="BF152" s="188">
        <f>IF(N152="snížená",J152,0)</f>
        <v>0</v>
      </c>
      <c r="BG152" s="188">
        <f>IF(N152="zákl. přenesená",J152,0)</f>
        <v>0</v>
      </c>
      <c r="BH152" s="188">
        <f>IF(N152="sníž. přenesená",J152,0)</f>
        <v>0</v>
      </c>
      <c r="BI152" s="188">
        <f>IF(N152="nulová",J152,0)</f>
        <v>0</v>
      </c>
      <c r="BJ152" s="20" t="s">
        <v>78</v>
      </c>
      <c r="BK152" s="188">
        <f>ROUND(I152*H152,2)</f>
        <v>0</v>
      </c>
      <c r="BL152" s="20" t="s">
        <v>133</v>
      </c>
      <c r="BM152" s="187" t="s">
        <v>240</v>
      </c>
    </row>
    <row r="153" spans="1:65" s="2" customFormat="1" ht="10.199999999999999">
      <c r="A153" s="37"/>
      <c r="B153" s="38"/>
      <c r="C153" s="39"/>
      <c r="D153" s="189" t="s">
        <v>134</v>
      </c>
      <c r="E153" s="39"/>
      <c r="F153" s="190" t="s">
        <v>262</v>
      </c>
      <c r="G153" s="39"/>
      <c r="H153" s="39"/>
      <c r="I153" s="191"/>
      <c r="J153" s="39"/>
      <c r="K153" s="39"/>
      <c r="L153" s="42"/>
      <c r="M153" s="192"/>
      <c r="N153" s="193"/>
      <c r="O153" s="67"/>
      <c r="P153" s="67"/>
      <c r="Q153" s="67"/>
      <c r="R153" s="67"/>
      <c r="S153" s="67"/>
      <c r="T153" s="68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20" t="s">
        <v>134</v>
      </c>
      <c r="AU153" s="20" t="s">
        <v>145</v>
      </c>
    </row>
    <row r="154" spans="1:65" s="13" customFormat="1" ht="10.199999999999999">
      <c r="B154" s="194"/>
      <c r="C154" s="195"/>
      <c r="D154" s="196" t="s">
        <v>136</v>
      </c>
      <c r="E154" s="197" t="s">
        <v>18</v>
      </c>
      <c r="F154" s="198" t="s">
        <v>263</v>
      </c>
      <c r="G154" s="195"/>
      <c r="H154" s="197" t="s">
        <v>18</v>
      </c>
      <c r="I154" s="199"/>
      <c r="J154" s="195"/>
      <c r="K154" s="195"/>
      <c r="L154" s="200"/>
      <c r="M154" s="201"/>
      <c r="N154" s="202"/>
      <c r="O154" s="202"/>
      <c r="P154" s="202"/>
      <c r="Q154" s="202"/>
      <c r="R154" s="202"/>
      <c r="S154" s="202"/>
      <c r="T154" s="203"/>
      <c r="AT154" s="204" t="s">
        <v>136</v>
      </c>
      <c r="AU154" s="204" t="s">
        <v>145</v>
      </c>
      <c r="AV154" s="13" t="s">
        <v>78</v>
      </c>
      <c r="AW154" s="13" t="s">
        <v>32</v>
      </c>
      <c r="AX154" s="13" t="s">
        <v>70</v>
      </c>
      <c r="AY154" s="204" t="s">
        <v>126</v>
      </c>
    </row>
    <row r="155" spans="1:65" s="14" customFormat="1" ht="10.199999999999999">
      <c r="B155" s="205"/>
      <c r="C155" s="206"/>
      <c r="D155" s="196" t="s">
        <v>136</v>
      </c>
      <c r="E155" s="207" t="s">
        <v>18</v>
      </c>
      <c r="F155" s="208" t="s">
        <v>333</v>
      </c>
      <c r="G155" s="206"/>
      <c r="H155" s="209">
        <v>13.6</v>
      </c>
      <c r="I155" s="210"/>
      <c r="J155" s="206"/>
      <c r="K155" s="206"/>
      <c r="L155" s="211"/>
      <c r="M155" s="212"/>
      <c r="N155" s="213"/>
      <c r="O155" s="213"/>
      <c r="P155" s="213"/>
      <c r="Q155" s="213"/>
      <c r="R155" s="213"/>
      <c r="S155" s="213"/>
      <c r="T155" s="214"/>
      <c r="AT155" s="215" t="s">
        <v>136</v>
      </c>
      <c r="AU155" s="215" t="s">
        <v>145</v>
      </c>
      <c r="AV155" s="14" t="s">
        <v>80</v>
      </c>
      <c r="AW155" s="14" t="s">
        <v>32</v>
      </c>
      <c r="AX155" s="14" t="s">
        <v>70</v>
      </c>
      <c r="AY155" s="215" t="s">
        <v>126</v>
      </c>
    </row>
    <row r="156" spans="1:65" s="15" customFormat="1" ht="10.199999999999999">
      <c r="B156" s="216"/>
      <c r="C156" s="217"/>
      <c r="D156" s="196" t="s">
        <v>136</v>
      </c>
      <c r="E156" s="218" t="s">
        <v>18</v>
      </c>
      <c r="F156" s="219" t="s">
        <v>139</v>
      </c>
      <c r="G156" s="217"/>
      <c r="H156" s="220">
        <v>13.6</v>
      </c>
      <c r="I156" s="221"/>
      <c r="J156" s="217"/>
      <c r="K156" s="217"/>
      <c r="L156" s="222"/>
      <c r="M156" s="223"/>
      <c r="N156" s="224"/>
      <c r="O156" s="224"/>
      <c r="P156" s="224"/>
      <c r="Q156" s="224"/>
      <c r="R156" s="224"/>
      <c r="S156" s="224"/>
      <c r="T156" s="225"/>
      <c r="AT156" s="226" t="s">
        <v>136</v>
      </c>
      <c r="AU156" s="226" t="s">
        <v>145</v>
      </c>
      <c r="AV156" s="15" t="s">
        <v>133</v>
      </c>
      <c r="AW156" s="15" t="s">
        <v>32</v>
      </c>
      <c r="AX156" s="15" t="s">
        <v>78</v>
      </c>
      <c r="AY156" s="226" t="s">
        <v>126</v>
      </c>
    </row>
    <row r="157" spans="1:65" s="2" customFormat="1" ht="22.2" customHeight="1">
      <c r="A157" s="37"/>
      <c r="B157" s="38"/>
      <c r="C157" s="176" t="s">
        <v>243</v>
      </c>
      <c r="D157" s="176" t="s">
        <v>128</v>
      </c>
      <c r="E157" s="177" t="s">
        <v>265</v>
      </c>
      <c r="F157" s="178" t="s">
        <v>266</v>
      </c>
      <c r="G157" s="179" t="s">
        <v>162</v>
      </c>
      <c r="H157" s="180">
        <v>1</v>
      </c>
      <c r="I157" s="181"/>
      <c r="J157" s="182">
        <f>ROUND(I157*H157,2)</f>
        <v>0</v>
      </c>
      <c r="K157" s="178" t="s">
        <v>132</v>
      </c>
      <c r="L157" s="42"/>
      <c r="M157" s="183" t="s">
        <v>18</v>
      </c>
      <c r="N157" s="184" t="s">
        <v>41</v>
      </c>
      <c r="O157" s="67"/>
      <c r="P157" s="185">
        <f>O157*H157</f>
        <v>0</v>
      </c>
      <c r="Q157" s="185">
        <v>1.01E-3</v>
      </c>
      <c r="R157" s="185">
        <f>Q157*H157</f>
        <v>1.01E-3</v>
      </c>
      <c r="S157" s="185">
        <v>0</v>
      </c>
      <c r="T157" s="186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7" t="s">
        <v>133</v>
      </c>
      <c r="AT157" s="187" t="s">
        <v>128</v>
      </c>
      <c r="AU157" s="187" t="s">
        <v>145</v>
      </c>
      <c r="AY157" s="20" t="s">
        <v>126</v>
      </c>
      <c r="BE157" s="188">
        <f>IF(N157="základní",J157,0)</f>
        <v>0</v>
      </c>
      <c r="BF157" s="188">
        <f>IF(N157="snížená",J157,0)</f>
        <v>0</v>
      </c>
      <c r="BG157" s="188">
        <f>IF(N157="zákl. přenesená",J157,0)</f>
        <v>0</v>
      </c>
      <c r="BH157" s="188">
        <f>IF(N157="sníž. přenesená",J157,0)</f>
        <v>0</v>
      </c>
      <c r="BI157" s="188">
        <f>IF(N157="nulová",J157,0)</f>
        <v>0</v>
      </c>
      <c r="BJ157" s="20" t="s">
        <v>78</v>
      </c>
      <c r="BK157" s="188">
        <f>ROUND(I157*H157,2)</f>
        <v>0</v>
      </c>
      <c r="BL157" s="20" t="s">
        <v>133</v>
      </c>
      <c r="BM157" s="187" t="s">
        <v>246</v>
      </c>
    </row>
    <row r="158" spans="1:65" s="2" customFormat="1" ht="10.199999999999999">
      <c r="A158" s="37"/>
      <c r="B158" s="38"/>
      <c r="C158" s="39"/>
      <c r="D158" s="189" t="s">
        <v>134</v>
      </c>
      <c r="E158" s="39"/>
      <c r="F158" s="190" t="s">
        <v>268</v>
      </c>
      <c r="G158" s="39"/>
      <c r="H158" s="39"/>
      <c r="I158" s="191"/>
      <c r="J158" s="39"/>
      <c r="K158" s="39"/>
      <c r="L158" s="42"/>
      <c r="M158" s="192"/>
      <c r="N158" s="193"/>
      <c r="O158" s="67"/>
      <c r="P158" s="67"/>
      <c r="Q158" s="67"/>
      <c r="R158" s="67"/>
      <c r="S158" s="67"/>
      <c r="T158" s="68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20" t="s">
        <v>134</v>
      </c>
      <c r="AU158" s="20" t="s">
        <v>145</v>
      </c>
    </row>
    <row r="159" spans="1:65" s="13" customFormat="1" ht="10.199999999999999">
      <c r="B159" s="194"/>
      <c r="C159" s="195"/>
      <c r="D159" s="196" t="s">
        <v>136</v>
      </c>
      <c r="E159" s="197" t="s">
        <v>18</v>
      </c>
      <c r="F159" s="198" t="s">
        <v>269</v>
      </c>
      <c r="G159" s="195"/>
      <c r="H159" s="197" t="s">
        <v>18</v>
      </c>
      <c r="I159" s="199"/>
      <c r="J159" s="195"/>
      <c r="K159" s="195"/>
      <c r="L159" s="200"/>
      <c r="M159" s="201"/>
      <c r="N159" s="202"/>
      <c r="O159" s="202"/>
      <c r="P159" s="202"/>
      <c r="Q159" s="202"/>
      <c r="R159" s="202"/>
      <c r="S159" s="202"/>
      <c r="T159" s="203"/>
      <c r="AT159" s="204" t="s">
        <v>136</v>
      </c>
      <c r="AU159" s="204" t="s">
        <v>145</v>
      </c>
      <c r="AV159" s="13" t="s">
        <v>78</v>
      </c>
      <c r="AW159" s="13" t="s">
        <v>32</v>
      </c>
      <c r="AX159" s="13" t="s">
        <v>70</v>
      </c>
      <c r="AY159" s="204" t="s">
        <v>126</v>
      </c>
    </row>
    <row r="160" spans="1:65" s="14" customFormat="1" ht="10.199999999999999">
      <c r="B160" s="205"/>
      <c r="C160" s="206"/>
      <c r="D160" s="196" t="s">
        <v>136</v>
      </c>
      <c r="E160" s="207" t="s">
        <v>18</v>
      </c>
      <c r="F160" s="208" t="s">
        <v>270</v>
      </c>
      <c r="G160" s="206"/>
      <c r="H160" s="209">
        <v>1</v>
      </c>
      <c r="I160" s="210"/>
      <c r="J160" s="206"/>
      <c r="K160" s="206"/>
      <c r="L160" s="211"/>
      <c r="M160" s="212"/>
      <c r="N160" s="213"/>
      <c r="O160" s="213"/>
      <c r="P160" s="213"/>
      <c r="Q160" s="213"/>
      <c r="R160" s="213"/>
      <c r="S160" s="213"/>
      <c r="T160" s="214"/>
      <c r="AT160" s="215" t="s">
        <v>136</v>
      </c>
      <c r="AU160" s="215" t="s">
        <v>145</v>
      </c>
      <c r="AV160" s="14" t="s">
        <v>80</v>
      </c>
      <c r="AW160" s="14" t="s">
        <v>32</v>
      </c>
      <c r="AX160" s="14" t="s">
        <v>70</v>
      </c>
      <c r="AY160" s="215" t="s">
        <v>126</v>
      </c>
    </row>
    <row r="161" spans="1:65" s="15" customFormat="1" ht="10.199999999999999">
      <c r="B161" s="216"/>
      <c r="C161" s="217"/>
      <c r="D161" s="196" t="s">
        <v>136</v>
      </c>
      <c r="E161" s="218" t="s">
        <v>18</v>
      </c>
      <c r="F161" s="219" t="s">
        <v>139</v>
      </c>
      <c r="G161" s="217"/>
      <c r="H161" s="220">
        <v>1</v>
      </c>
      <c r="I161" s="221"/>
      <c r="J161" s="217"/>
      <c r="K161" s="217"/>
      <c r="L161" s="222"/>
      <c r="M161" s="223"/>
      <c r="N161" s="224"/>
      <c r="O161" s="224"/>
      <c r="P161" s="224"/>
      <c r="Q161" s="224"/>
      <c r="R161" s="224"/>
      <c r="S161" s="224"/>
      <c r="T161" s="225"/>
      <c r="AT161" s="226" t="s">
        <v>136</v>
      </c>
      <c r="AU161" s="226" t="s">
        <v>145</v>
      </c>
      <c r="AV161" s="15" t="s">
        <v>133</v>
      </c>
      <c r="AW161" s="15" t="s">
        <v>32</v>
      </c>
      <c r="AX161" s="15" t="s">
        <v>78</v>
      </c>
      <c r="AY161" s="226" t="s">
        <v>126</v>
      </c>
    </row>
    <row r="162" spans="1:65" s="2" customFormat="1" ht="14.4" customHeight="1">
      <c r="A162" s="37"/>
      <c r="B162" s="38"/>
      <c r="C162" s="228" t="s">
        <v>191</v>
      </c>
      <c r="D162" s="228" t="s">
        <v>202</v>
      </c>
      <c r="E162" s="229" t="s">
        <v>272</v>
      </c>
      <c r="F162" s="230" t="s">
        <v>273</v>
      </c>
      <c r="G162" s="231" t="s">
        <v>233</v>
      </c>
      <c r="H162" s="232">
        <v>1.4999999999999999E-2</v>
      </c>
      <c r="I162" s="233"/>
      <c r="J162" s="234">
        <f>ROUND(I162*H162,2)</f>
        <v>0</v>
      </c>
      <c r="K162" s="230" t="s">
        <v>132</v>
      </c>
      <c r="L162" s="235"/>
      <c r="M162" s="236" t="s">
        <v>18</v>
      </c>
      <c r="N162" s="237" t="s">
        <v>41</v>
      </c>
      <c r="O162" s="67"/>
      <c r="P162" s="185">
        <f>O162*H162</f>
        <v>0</v>
      </c>
      <c r="Q162" s="185">
        <v>1</v>
      </c>
      <c r="R162" s="185">
        <f>Q162*H162</f>
        <v>1.4999999999999999E-2</v>
      </c>
      <c r="S162" s="185">
        <v>0</v>
      </c>
      <c r="T162" s="186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87" t="s">
        <v>153</v>
      </c>
      <c r="AT162" s="187" t="s">
        <v>202</v>
      </c>
      <c r="AU162" s="187" t="s">
        <v>145</v>
      </c>
      <c r="AY162" s="20" t="s">
        <v>126</v>
      </c>
      <c r="BE162" s="188">
        <f>IF(N162="základní",J162,0)</f>
        <v>0</v>
      </c>
      <c r="BF162" s="188">
        <f>IF(N162="snížená",J162,0)</f>
        <v>0</v>
      </c>
      <c r="BG162" s="188">
        <f>IF(N162="zákl. přenesená",J162,0)</f>
        <v>0</v>
      </c>
      <c r="BH162" s="188">
        <f>IF(N162="sníž. přenesená",J162,0)</f>
        <v>0</v>
      </c>
      <c r="BI162" s="188">
        <f>IF(N162="nulová",J162,0)</f>
        <v>0</v>
      </c>
      <c r="BJ162" s="20" t="s">
        <v>78</v>
      </c>
      <c r="BK162" s="188">
        <f>ROUND(I162*H162,2)</f>
        <v>0</v>
      </c>
      <c r="BL162" s="20" t="s">
        <v>133</v>
      </c>
      <c r="BM162" s="187" t="s">
        <v>253</v>
      </c>
    </row>
    <row r="163" spans="1:65" s="13" customFormat="1" ht="10.199999999999999">
      <c r="B163" s="194"/>
      <c r="C163" s="195"/>
      <c r="D163" s="196" t="s">
        <v>136</v>
      </c>
      <c r="E163" s="197" t="s">
        <v>18</v>
      </c>
      <c r="F163" s="198" t="s">
        <v>275</v>
      </c>
      <c r="G163" s="195"/>
      <c r="H163" s="197" t="s">
        <v>18</v>
      </c>
      <c r="I163" s="199"/>
      <c r="J163" s="195"/>
      <c r="K163" s="195"/>
      <c r="L163" s="200"/>
      <c r="M163" s="201"/>
      <c r="N163" s="202"/>
      <c r="O163" s="202"/>
      <c r="P163" s="202"/>
      <c r="Q163" s="202"/>
      <c r="R163" s="202"/>
      <c r="S163" s="202"/>
      <c r="T163" s="203"/>
      <c r="AT163" s="204" t="s">
        <v>136</v>
      </c>
      <c r="AU163" s="204" t="s">
        <v>145</v>
      </c>
      <c r="AV163" s="13" t="s">
        <v>78</v>
      </c>
      <c r="AW163" s="13" t="s">
        <v>32</v>
      </c>
      <c r="AX163" s="13" t="s">
        <v>70</v>
      </c>
      <c r="AY163" s="204" t="s">
        <v>126</v>
      </c>
    </row>
    <row r="164" spans="1:65" s="13" customFormat="1" ht="10.199999999999999">
      <c r="B164" s="194"/>
      <c r="C164" s="195"/>
      <c r="D164" s="196" t="s">
        <v>136</v>
      </c>
      <c r="E164" s="197" t="s">
        <v>18</v>
      </c>
      <c r="F164" s="198" t="s">
        <v>334</v>
      </c>
      <c r="G164" s="195"/>
      <c r="H164" s="197" t="s">
        <v>18</v>
      </c>
      <c r="I164" s="199"/>
      <c r="J164" s="195"/>
      <c r="K164" s="195"/>
      <c r="L164" s="200"/>
      <c r="M164" s="201"/>
      <c r="N164" s="202"/>
      <c r="O164" s="202"/>
      <c r="P164" s="202"/>
      <c r="Q164" s="202"/>
      <c r="R164" s="202"/>
      <c r="S164" s="202"/>
      <c r="T164" s="203"/>
      <c r="AT164" s="204" t="s">
        <v>136</v>
      </c>
      <c r="AU164" s="204" t="s">
        <v>145</v>
      </c>
      <c r="AV164" s="13" t="s">
        <v>78</v>
      </c>
      <c r="AW164" s="13" t="s">
        <v>32</v>
      </c>
      <c r="AX164" s="13" t="s">
        <v>70</v>
      </c>
      <c r="AY164" s="204" t="s">
        <v>126</v>
      </c>
    </row>
    <row r="165" spans="1:65" s="14" customFormat="1" ht="10.199999999999999">
      <c r="B165" s="205"/>
      <c r="C165" s="206"/>
      <c r="D165" s="196" t="s">
        <v>136</v>
      </c>
      <c r="E165" s="207" t="s">
        <v>18</v>
      </c>
      <c r="F165" s="208" t="s">
        <v>335</v>
      </c>
      <c r="G165" s="206"/>
      <c r="H165" s="209">
        <v>1.4999999999999999E-2</v>
      </c>
      <c r="I165" s="210"/>
      <c r="J165" s="206"/>
      <c r="K165" s="206"/>
      <c r="L165" s="211"/>
      <c r="M165" s="212"/>
      <c r="N165" s="213"/>
      <c r="O165" s="213"/>
      <c r="P165" s="213"/>
      <c r="Q165" s="213"/>
      <c r="R165" s="213"/>
      <c r="S165" s="213"/>
      <c r="T165" s="214"/>
      <c r="AT165" s="215" t="s">
        <v>136</v>
      </c>
      <c r="AU165" s="215" t="s">
        <v>145</v>
      </c>
      <c r="AV165" s="14" t="s">
        <v>80</v>
      </c>
      <c r="AW165" s="14" t="s">
        <v>32</v>
      </c>
      <c r="AX165" s="14" t="s">
        <v>70</v>
      </c>
      <c r="AY165" s="215" t="s">
        <v>126</v>
      </c>
    </row>
    <row r="166" spans="1:65" s="15" customFormat="1" ht="10.199999999999999">
      <c r="B166" s="216"/>
      <c r="C166" s="217"/>
      <c r="D166" s="196" t="s">
        <v>136</v>
      </c>
      <c r="E166" s="218" t="s">
        <v>18</v>
      </c>
      <c r="F166" s="219" t="s">
        <v>139</v>
      </c>
      <c r="G166" s="217"/>
      <c r="H166" s="220">
        <v>1.4999999999999999E-2</v>
      </c>
      <c r="I166" s="221"/>
      <c r="J166" s="217"/>
      <c r="K166" s="217"/>
      <c r="L166" s="222"/>
      <c r="M166" s="223"/>
      <c r="N166" s="224"/>
      <c r="O166" s="224"/>
      <c r="P166" s="224"/>
      <c r="Q166" s="224"/>
      <c r="R166" s="224"/>
      <c r="S166" s="224"/>
      <c r="T166" s="225"/>
      <c r="AT166" s="226" t="s">
        <v>136</v>
      </c>
      <c r="AU166" s="226" t="s">
        <v>145</v>
      </c>
      <c r="AV166" s="15" t="s">
        <v>133</v>
      </c>
      <c r="AW166" s="15" t="s">
        <v>32</v>
      </c>
      <c r="AX166" s="15" t="s">
        <v>78</v>
      </c>
      <c r="AY166" s="226" t="s">
        <v>126</v>
      </c>
    </row>
    <row r="167" spans="1:65" s="12" customFormat="1" ht="20.85" customHeight="1">
      <c r="B167" s="160"/>
      <c r="C167" s="161"/>
      <c r="D167" s="162" t="s">
        <v>69</v>
      </c>
      <c r="E167" s="174" t="s">
        <v>278</v>
      </c>
      <c r="F167" s="174" t="s">
        <v>279</v>
      </c>
      <c r="G167" s="161"/>
      <c r="H167" s="161"/>
      <c r="I167" s="164"/>
      <c r="J167" s="175">
        <f>BK167</f>
        <v>0</v>
      </c>
      <c r="K167" s="161"/>
      <c r="L167" s="166"/>
      <c r="M167" s="167"/>
      <c r="N167" s="168"/>
      <c r="O167" s="168"/>
      <c r="P167" s="169">
        <f>P168</f>
        <v>0</v>
      </c>
      <c r="Q167" s="168"/>
      <c r="R167" s="169">
        <f>R168</f>
        <v>0</v>
      </c>
      <c r="S167" s="168"/>
      <c r="T167" s="170">
        <f>T168</f>
        <v>0</v>
      </c>
      <c r="AR167" s="171" t="s">
        <v>78</v>
      </c>
      <c r="AT167" s="172" t="s">
        <v>69</v>
      </c>
      <c r="AU167" s="172" t="s">
        <v>80</v>
      </c>
      <c r="AY167" s="171" t="s">
        <v>126</v>
      </c>
      <c r="BK167" s="173">
        <f>BK168</f>
        <v>0</v>
      </c>
    </row>
    <row r="168" spans="1:65" s="16" customFormat="1" ht="20.85" customHeight="1">
      <c r="B168" s="238"/>
      <c r="C168" s="239"/>
      <c r="D168" s="240" t="s">
        <v>69</v>
      </c>
      <c r="E168" s="240" t="s">
        <v>280</v>
      </c>
      <c r="F168" s="240" t="s">
        <v>281</v>
      </c>
      <c r="G168" s="239"/>
      <c r="H168" s="239"/>
      <c r="I168" s="241"/>
      <c r="J168" s="242">
        <f>BK168</f>
        <v>0</v>
      </c>
      <c r="K168" s="239"/>
      <c r="L168" s="243"/>
      <c r="M168" s="244"/>
      <c r="N168" s="245"/>
      <c r="O168" s="245"/>
      <c r="P168" s="246">
        <f>SUM(P169:P170)</f>
        <v>0</v>
      </c>
      <c r="Q168" s="245"/>
      <c r="R168" s="246">
        <f>SUM(R169:R170)</f>
        <v>0</v>
      </c>
      <c r="S168" s="245"/>
      <c r="T168" s="247">
        <f>SUM(T169:T170)</f>
        <v>0</v>
      </c>
      <c r="AR168" s="248" t="s">
        <v>78</v>
      </c>
      <c r="AT168" s="249" t="s">
        <v>69</v>
      </c>
      <c r="AU168" s="249" t="s">
        <v>145</v>
      </c>
      <c r="AY168" s="248" t="s">
        <v>126</v>
      </c>
      <c r="BK168" s="250">
        <f>SUM(BK169:BK170)</f>
        <v>0</v>
      </c>
    </row>
    <row r="169" spans="1:65" s="2" customFormat="1" ht="14.4" customHeight="1">
      <c r="A169" s="37"/>
      <c r="B169" s="38"/>
      <c r="C169" s="176" t="s">
        <v>7</v>
      </c>
      <c r="D169" s="176" t="s">
        <v>128</v>
      </c>
      <c r="E169" s="177" t="s">
        <v>282</v>
      </c>
      <c r="F169" s="178" t="s">
        <v>283</v>
      </c>
      <c r="G169" s="179" t="s">
        <v>233</v>
      </c>
      <c r="H169" s="180">
        <v>73.698999999999998</v>
      </c>
      <c r="I169" s="181"/>
      <c r="J169" s="182">
        <f>ROUND(I169*H169,2)</f>
        <v>0</v>
      </c>
      <c r="K169" s="178" t="s">
        <v>132</v>
      </c>
      <c r="L169" s="42"/>
      <c r="M169" s="183" t="s">
        <v>18</v>
      </c>
      <c r="N169" s="184" t="s">
        <v>41</v>
      </c>
      <c r="O169" s="67"/>
      <c r="P169" s="185">
        <f>O169*H169</f>
        <v>0</v>
      </c>
      <c r="Q169" s="185">
        <v>0</v>
      </c>
      <c r="R169" s="185">
        <f>Q169*H169</f>
        <v>0</v>
      </c>
      <c r="S169" s="185">
        <v>0</v>
      </c>
      <c r="T169" s="186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7" t="s">
        <v>133</v>
      </c>
      <c r="AT169" s="187" t="s">
        <v>128</v>
      </c>
      <c r="AU169" s="187" t="s">
        <v>133</v>
      </c>
      <c r="AY169" s="20" t="s">
        <v>126</v>
      </c>
      <c r="BE169" s="188">
        <f>IF(N169="základní",J169,0)</f>
        <v>0</v>
      </c>
      <c r="BF169" s="188">
        <f>IF(N169="snížená",J169,0)</f>
        <v>0</v>
      </c>
      <c r="BG169" s="188">
        <f>IF(N169="zákl. přenesená",J169,0)</f>
        <v>0</v>
      </c>
      <c r="BH169" s="188">
        <f>IF(N169="sníž. přenesená",J169,0)</f>
        <v>0</v>
      </c>
      <c r="BI169" s="188">
        <f>IF(N169="nulová",J169,0)</f>
        <v>0</v>
      </c>
      <c r="BJ169" s="20" t="s">
        <v>78</v>
      </c>
      <c r="BK169" s="188">
        <f>ROUND(I169*H169,2)</f>
        <v>0</v>
      </c>
      <c r="BL169" s="20" t="s">
        <v>133</v>
      </c>
      <c r="BM169" s="187" t="s">
        <v>261</v>
      </c>
    </row>
    <row r="170" spans="1:65" s="2" customFormat="1" ht="10.199999999999999">
      <c r="A170" s="37"/>
      <c r="B170" s="38"/>
      <c r="C170" s="39"/>
      <c r="D170" s="189" t="s">
        <v>134</v>
      </c>
      <c r="E170" s="39"/>
      <c r="F170" s="190" t="s">
        <v>285</v>
      </c>
      <c r="G170" s="39"/>
      <c r="H170" s="39"/>
      <c r="I170" s="191"/>
      <c r="J170" s="39"/>
      <c r="K170" s="39"/>
      <c r="L170" s="42"/>
      <c r="M170" s="251"/>
      <c r="N170" s="252"/>
      <c r="O170" s="253"/>
      <c r="P170" s="253"/>
      <c r="Q170" s="253"/>
      <c r="R170" s="253"/>
      <c r="S170" s="253"/>
      <c r="T170" s="254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20" t="s">
        <v>134</v>
      </c>
      <c r="AU170" s="20" t="s">
        <v>133</v>
      </c>
    </row>
    <row r="171" spans="1:65" s="2" customFormat="1" ht="6.9" customHeight="1">
      <c r="A171" s="37"/>
      <c r="B171" s="50"/>
      <c r="C171" s="51"/>
      <c r="D171" s="51"/>
      <c r="E171" s="51"/>
      <c r="F171" s="51"/>
      <c r="G171" s="51"/>
      <c r="H171" s="51"/>
      <c r="I171" s="51"/>
      <c r="J171" s="51"/>
      <c r="K171" s="51"/>
      <c r="L171" s="42"/>
      <c r="M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</row>
  </sheetData>
  <sheetProtection algorithmName="SHA-512" hashValue="FpXziJNpU8uVe9NIQBeZuR+LJ0k0ohnjQAun45dHxjsE/4m5Jo5DH3B8PvCWCbCw6FMLjpziNo+blyMIDQP6Jw==" saltValue="ZaBQYkQMboDw7djCjH9gOY14pF827WbcaxSU/FHhFXh3sXwBSelH3J8pdmVHp0yU7ON26uzUW9jOmDLz6U830g==" spinCount="100000" sheet="1" objects="1" scenarios="1" formatColumns="0" formatRows="0" autoFilter="0"/>
  <autoFilter ref="C87:K170" xr:uid="{00000000-0009-0000-0000-000002000000}"/>
  <mergeCells count="9">
    <mergeCell ref="E50:H50"/>
    <mergeCell ref="E78:H78"/>
    <mergeCell ref="E80:H80"/>
    <mergeCell ref="L2:V2"/>
    <mergeCell ref="E7:H7"/>
    <mergeCell ref="E9:H9"/>
    <mergeCell ref="E18:H18"/>
    <mergeCell ref="E27:H27"/>
    <mergeCell ref="E48:H48"/>
  </mergeCells>
  <hyperlinks>
    <hyperlink ref="F93" r:id="rId1" xr:uid="{00000000-0004-0000-0200-000000000000}"/>
    <hyperlink ref="F98" r:id="rId2" xr:uid="{00000000-0004-0000-0200-000001000000}"/>
    <hyperlink ref="F103" r:id="rId3" xr:uid="{00000000-0004-0000-0200-000002000000}"/>
    <hyperlink ref="F108" r:id="rId4" xr:uid="{00000000-0004-0000-0200-000003000000}"/>
    <hyperlink ref="F112" r:id="rId5" xr:uid="{00000000-0004-0000-0200-000004000000}"/>
    <hyperlink ref="F120" r:id="rId6" xr:uid="{00000000-0004-0000-0200-000005000000}"/>
    <hyperlink ref="F133" r:id="rId7" xr:uid="{00000000-0004-0000-0200-000006000000}"/>
    <hyperlink ref="F139" r:id="rId8" xr:uid="{00000000-0004-0000-0200-000007000000}"/>
    <hyperlink ref="F153" r:id="rId9" xr:uid="{00000000-0004-0000-0200-000008000000}"/>
    <hyperlink ref="F158" r:id="rId10" xr:uid="{00000000-0004-0000-0200-000009000000}"/>
    <hyperlink ref="F170" r:id="rId11" xr:uid="{00000000-0004-0000-0200-00000A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95"/>
  <sheetViews>
    <sheetView showGridLines="0" topLeftCell="A45" workbookViewId="0">
      <selection activeCell="F152" sqref="F152"/>
    </sheetView>
  </sheetViews>
  <sheetFormatPr defaultRowHeight="14.4"/>
  <cols>
    <col min="1" max="1" width="8.85546875" style="1" customWidth="1"/>
    <col min="2" max="2" width="1.140625" style="1" customWidth="1"/>
    <col min="3" max="3" width="4.42578125" style="1" customWidth="1"/>
    <col min="4" max="4" width="4.5703125" style="1" customWidth="1"/>
    <col min="5" max="5" width="18.28515625" style="1" customWidth="1"/>
    <col min="6" max="6" width="108" style="1" customWidth="1"/>
    <col min="7" max="7" width="8" style="1" customWidth="1"/>
    <col min="8" max="8" width="15" style="1" customWidth="1"/>
    <col min="9" max="9" width="16.85546875" style="1" customWidth="1"/>
    <col min="10" max="11" width="23.85546875" style="1" customWidth="1"/>
    <col min="12" max="12" width="10" style="1" customWidth="1"/>
    <col min="13" max="13" width="11.5703125" style="1" hidden="1" customWidth="1"/>
    <col min="14" max="14" width="9.140625" style="1" hidden="1"/>
    <col min="15" max="20" width="15.140625" style="1" hidden="1" customWidth="1"/>
    <col min="21" max="21" width="17.42578125" style="1" hidden="1" customWidth="1"/>
    <col min="22" max="22" width="13.140625" style="1" customWidth="1"/>
    <col min="23" max="23" width="17.42578125" style="1" customWidth="1"/>
    <col min="24" max="24" width="13.140625" style="1" customWidth="1"/>
    <col min="25" max="25" width="16" style="1" customWidth="1"/>
    <col min="26" max="26" width="11.7109375" style="1" customWidth="1"/>
    <col min="27" max="27" width="16" style="1" customWidth="1"/>
    <col min="28" max="28" width="17.42578125" style="1" customWidth="1"/>
    <col min="29" max="29" width="11.7109375" style="1" customWidth="1"/>
    <col min="30" max="30" width="16" style="1" customWidth="1"/>
    <col min="31" max="31" width="17.42578125" style="1" customWidth="1"/>
    <col min="44" max="65" width="9.140625" style="1" hidden="1"/>
  </cols>
  <sheetData>
    <row r="2" spans="1:46" s="1" customFormat="1" ht="36.9" customHeight="1"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384"/>
      <c r="AT2" s="20" t="s">
        <v>86</v>
      </c>
    </row>
    <row r="3" spans="1:46" s="1" customFormat="1" ht="6.9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80</v>
      </c>
    </row>
    <row r="4" spans="1:46" s="1" customFormat="1" ht="24.9" customHeight="1">
      <c r="B4" s="23"/>
      <c r="D4" s="106" t="s">
        <v>96</v>
      </c>
      <c r="L4" s="23"/>
      <c r="M4" s="107" t="s">
        <v>10</v>
      </c>
      <c r="AT4" s="20" t="s">
        <v>4</v>
      </c>
    </row>
    <row r="5" spans="1:46" s="1" customFormat="1" ht="6.9" customHeight="1">
      <c r="B5" s="23"/>
      <c r="L5" s="23"/>
    </row>
    <row r="6" spans="1:46" s="1" customFormat="1" ht="12" customHeight="1">
      <c r="B6" s="23"/>
      <c r="D6" s="108" t="s">
        <v>15</v>
      </c>
      <c r="L6" s="23"/>
    </row>
    <row r="7" spans="1:46" s="1" customFormat="1" ht="14.4" customHeight="1">
      <c r="B7" s="23"/>
      <c r="E7" s="385" t="str">
        <f>'Rekapitulace stavby'!K6</f>
        <v>Sanace svahu _CST</v>
      </c>
      <c r="F7" s="386"/>
      <c r="G7" s="386"/>
      <c r="H7" s="386"/>
      <c r="L7" s="23"/>
    </row>
    <row r="8" spans="1:46" s="2" customFormat="1" ht="12" customHeight="1">
      <c r="A8" s="37"/>
      <c r="B8" s="42"/>
      <c r="C8" s="37"/>
      <c r="D8" s="108" t="s">
        <v>97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5.6" customHeight="1">
      <c r="A9" s="37"/>
      <c r="B9" s="42"/>
      <c r="C9" s="37"/>
      <c r="D9" s="37"/>
      <c r="E9" s="387" t="s">
        <v>336</v>
      </c>
      <c r="F9" s="388"/>
      <c r="G9" s="388"/>
      <c r="H9" s="388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0.199999999999999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17</v>
      </c>
      <c r="E11" s="37"/>
      <c r="F11" s="110" t="s">
        <v>18</v>
      </c>
      <c r="G11" s="37"/>
      <c r="H11" s="37"/>
      <c r="I11" s="108" t="s">
        <v>19</v>
      </c>
      <c r="J11" s="110" t="s">
        <v>18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20</v>
      </c>
      <c r="E12" s="37"/>
      <c r="F12" s="110" t="s">
        <v>21</v>
      </c>
      <c r="G12" s="37"/>
      <c r="H12" s="37"/>
      <c r="I12" s="108" t="s">
        <v>22</v>
      </c>
      <c r="J12" s="111" t="str">
        <f>'Rekapitulace stavby'!AN8</f>
        <v>15. 12. 2025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8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24</v>
      </c>
      <c r="E14" s="37"/>
      <c r="F14" s="37"/>
      <c r="G14" s="37"/>
      <c r="H14" s="37"/>
      <c r="I14" s="108" t="s">
        <v>25</v>
      </c>
      <c r="J14" s="110" t="s">
        <v>18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26</v>
      </c>
      <c r="F15" s="37"/>
      <c r="G15" s="37"/>
      <c r="H15" s="37"/>
      <c r="I15" s="108" t="s">
        <v>27</v>
      </c>
      <c r="J15" s="110" t="s">
        <v>18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28</v>
      </c>
      <c r="E17" s="37"/>
      <c r="F17" s="37"/>
      <c r="G17" s="37"/>
      <c r="H17" s="37"/>
      <c r="I17" s="108" t="s">
        <v>25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89" t="str">
        <f>'Rekapitulace stavby'!E14</f>
        <v>Vyplň údaj</v>
      </c>
      <c r="F18" s="390"/>
      <c r="G18" s="390"/>
      <c r="H18" s="390"/>
      <c r="I18" s="108" t="s">
        <v>27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30</v>
      </c>
      <c r="E20" s="37"/>
      <c r="F20" s="37"/>
      <c r="G20" s="37"/>
      <c r="H20" s="37"/>
      <c r="I20" s="108" t="s">
        <v>25</v>
      </c>
      <c r="J20" s="110" t="str">
        <f>IF('Rekapitulace stavby'!AN16="","",'Rekapitulace stavby'!AN16)</f>
        <v/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tr">
        <f>IF('Rekapitulace stavby'!E17="","",'Rekapitulace stavby'!E17)</f>
        <v xml:space="preserve"> </v>
      </c>
      <c r="F21" s="37"/>
      <c r="G21" s="37"/>
      <c r="H21" s="37"/>
      <c r="I21" s="108" t="s">
        <v>27</v>
      </c>
      <c r="J21" s="110" t="str">
        <f>IF('Rekapitulace stavby'!AN17="","",'Rekapitulace stavby'!AN17)</f>
        <v/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33</v>
      </c>
      <c r="E23" s="37"/>
      <c r="F23" s="37"/>
      <c r="G23" s="37"/>
      <c r="H23" s="37"/>
      <c r="I23" s="108" t="s">
        <v>25</v>
      </c>
      <c r="J23" s="110" t="str">
        <f>IF('Rekapitulace stavby'!AN19="","",'Rekapitulace stavby'!AN19)</f>
        <v/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tr">
        <f>IF('Rekapitulace stavby'!E20="","",'Rekapitulace stavby'!E20)</f>
        <v xml:space="preserve"> </v>
      </c>
      <c r="F24" s="37"/>
      <c r="G24" s="37"/>
      <c r="H24" s="37"/>
      <c r="I24" s="108" t="s">
        <v>27</v>
      </c>
      <c r="J24" s="110" t="str">
        <f>IF('Rekapitulace stavby'!AN20="","",'Rekapitulace stavby'!AN20)</f>
        <v/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34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60" customHeight="1">
      <c r="A27" s="112"/>
      <c r="B27" s="113"/>
      <c r="C27" s="112"/>
      <c r="D27" s="112"/>
      <c r="E27" s="391" t="s">
        <v>35</v>
      </c>
      <c r="F27" s="391"/>
      <c r="G27" s="391"/>
      <c r="H27" s="391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36</v>
      </c>
      <c r="E30" s="37"/>
      <c r="F30" s="37"/>
      <c r="G30" s="37"/>
      <c r="H30" s="37"/>
      <c r="I30" s="37"/>
      <c r="J30" s="117">
        <f>ROUND(J87,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" customHeight="1">
      <c r="A32" s="37"/>
      <c r="B32" s="42"/>
      <c r="C32" s="37"/>
      <c r="D32" s="37"/>
      <c r="E32" s="37"/>
      <c r="F32" s="118" t="s">
        <v>38</v>
      </c>
      <c r="G32" s="37"/>
      <c r="H32" s="37"/>
      <c r="I32" s="118" t="s">
        <v>37</v>
      </c>
      <c r="J32" s="118" t="s">
        <v>39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" customHeight="1">
      <c r="A33" s="37"/>
      <c r="B33" s="42"/>
      <c r="C33" s="37"/>
      <c r="D33" s="119" t="s">
        <v>40</v>
      </c>
      <c r="E33" s="108" t="s">
        <v>41</v>
      </c>
      <c r="F33" s="120">
        <f>ROUND((SUM(BE87:BE194)),  2)</f>
        <v>0</v>
      </c>
      <c r="G33" s="37"/>
      <c r="H33" s="37"/>
      <c r="I33" s="121">
        <v>0.21</v>
      </c>
      <c r="J33" s="120">
        <f>ROUND(((SUM(BE87:BE194))*I33),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" customHeight="1">
      <c r="A34" s="37"/>
      <c r="B34" s="42"/>
      <c r="C34" s="37"/>
      <c r="D34" s="37"/>
      <c r="E34" s="108" t="s">
        <v>42</v>
      </c>
      <c r="F34" s="120">
        <f>ROUND((SUM(BF87:BF194)),  2)</f>
        <v>0</v>
      </c>
      <c r="G34" s="37"/>
      <c r="H34" s="37"/>
      <c r="I34" s="121">
        <v>0.12</v>
      </c>
      <c r="J34" s="120">
        <f>ROUND(((SUM(BF87:BF194))*I34),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" hidden="1" customHeight="1">
      <c r="A35" s="37"/>
      <c r="B35" s="42"/>
      <c r="C35" s="37"/>
      <c r="D35" s="37"/>
      <c r="E35" s="108" t="s">
        <v>43</v>
      </c>
      <c r="F35" s="120">
        <f>ROUND((SUM(BG87:BG194)),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" hidden="1" customHeight="1">
      <c r="A36" s="37"/>
      <c r="B36" s="42"/>
      <c r="C36" s="37"/>
      <c r="D36" s="37"/>
      <c r="E36" s="108" t="s">
        <v>44</v>
      </c>
      <c r="F36" s="120">
        <f>ROUND((SUM(BH87:BH194)),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" hidden="1" customHeight="1">
      <c r="A37" s="37"/>
      <c r="B37" s="42"/>
      <c r="C37" s="37"/>
      <c r="D37" s="37"/>
      <c r="E37" s="108" t="s">
        <v>45</v>
      </c>
      <c r="F37" s="120">
        <f>ROUND((SUM(BI87:BI194)),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46</v>
      </c>
      <c r="E39" s="124"/>
      <c r="F39" s="124"/>
      <c r="G39" s="125" t="s">
        <v>47</v>
      </c>
      <c r="H39" s="126" t="s">
        <v>48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" customHeight="1">
      <c r="A45" s="37"/>
      <c r="B45" s="38"/>
      <c r="C45" s="26" t="s">
        <v>99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15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4.4" customHeight="1">
      <c r="A48" s="37"/>
      <c r="B48" s="38"/>
      <c r="C48" s="39"/>
      <c r="D48" s="39"/>
      <c r="E48" s="392" t="str">
        <f>E7</f>
        <v>Sanace svahu _CST</v>
      </c>
      <c r="F48" s="393"/>
      <c r="G48" s="393"/>
      <c r="H48" s="393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97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5.6" customHeight="1">
      <c r="A50" s="37"/>
      <c r="B50" s="38"/>
      <c r="C50" s="39"/>
      <c r="D50" s="39"/>
      <c r="E50" s="345" t="str">
        <f>E9</f>
        <v>03 - SO 03</v>
      </c>
      <c r="F50" s="394"/>
      <c r="G50" s="394"/>
      <c r="H50" s="394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20</v>
      </c>
      <c r="D52" s="39"/>
      <c r="E52" s="39"/>
      <c r="F52" s="30" t="str">
        <f>F12</f>
        <v>Všeborovice</v>
      </c>
      <c r="G52" s="39"/>
      <c r="H52" s="39"/>
      <c r="I52" s="32" t="s">
        <v>22</v>
      </c>
      <c r="J52" s="62" t="str">
        <f>IF(J12="","",J12)</f>
        <v>15. 12. 2025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5.6" customHeight="1">
      <c r="A54" s="37"/>
      <c r="B54" s="38"/>
      <c r="C54" s="32" t="s">
        <v>24</v>
      </c>
      <c r="D54" s="39"/>
      <c r="E54" s="39"/>
      <c r="F54" s="30" t="str">
        <f>E15</f>
        <v>Karlovarský kraj</v>
      </c>
      <c r="G54" s="39"/>
      <c r="H54" s="39"/>
      <c r="I54" s="32" t="s">
        <v>30</v>
      </c>
      <c r="J54" s="35" t="str">
        <f>E21</f>
        <v xml:space="preserve"> 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6" customHeight="1">
      <c r="A55" s="37"/>
      <c r="B55" s="38"/>
      <c r="C55" s="32" t="s">
        <v>28</v>
      </c>
      <c r="D55" s="39"/>
      <c r="E55" s="39"/>
      <c r="F55" s="30" t="str">
        <f>IF(E18="","",E18)</f>
        <v>Vyplň údaj</v>
      </c>
      <c r="G55" s="39"/>
      <c r="H55" s="39"/>
      <c r="I55" s="32" t="s">
        <v>33</v>
      </c>
      <c r="J55" s="35" t="str">
        <f>E24</f>
        <v xml:space="preserve"> 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100</v>
      </c>
      <c r="D57" s="134"/>
      <c r="E57" s="134"/>
      <c r="F57" s="134"/>
      <c r="G57" s="134"/>
      <c r="H57" s="134"/>
      <c r="I57" s="134"/>
      <c r="J57" s="135" t="s">
        <v>101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8" customHeight="1">
      <c r="A59" s="37"/>
      <c r="B59" s="38"/>
      <c r="C59" s="136" t="s">
        <v>68</v>
      </c>
      <c r="D59" s="39"/>
      <c r="E59" s="39"/>
      <c r="F59" s="39"/>
      <c r="G59" s="39"/>
      <c r="H59" s="39"/>
      <c r="I59" s="39"/>
      <c r="J59" s="80">
        <f>J87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102</v>
      </c>
    </row>
    <row r="60" spans="1:47" s="9" customFormat="1" ht="24.9" customHeight="1">
      <c r="B60" s="137"/>
      <c r="C60" s="138"/>
      <c r="D60" s="139" t="s">
        <v>103</v>
      </c>
      <c r="E60" s="140"/>
      <c r="F60" s="140"/>
      <c r="G60" s="140"/>
      <c r="H60" s="140"/>
      <c r="I60" s="140"/>
      <c r="J60" s="141">
        <f>J88</f>
        <v>0</v>
      </c>
      <c r="K60" s="138"/>
      <c r="L60" s="142"/>
    </row>
    <row r="61" spans="1:47" s="10" customFormat="1" ht="19.95" customHeight="1">
      <c r="B61" s="143"/>
      <c r="C61" s="144"/>
      <c r="D61" s="145" t="s">
        <v>104</v>
      </c>
      <c r="E61" s="146"/>
      <c r="F61" s="146"/>
      <c r="G61" s="146"/>
      <c r="H61" s="146"/>
      <c r="I61" s="146"/>
      <c r="J61" s="147">
        <f>J89</f>
        <v>0</v>
      </c>
      <c r="K61" s="144"/>
      <c r="L61" s="148"/>
    </row>
    <row r="62" spans="1:47" s="10" customFormat="1" ht="19.95" customHeight="1">
      <c r="B62" s="143"/>
      <c r="C62" s="144"/>
      <c r="D62" s="145" t="s">
        <v>105</v>
      </c>
      <c r="E62" s="146"/>
      <c r="F62" s="146"/>
      <c r="G62" s="146"/>
      <c r="H62" s="146"/>
      <c r="I62" s="146"/>
      <c r="J62" s="147">
        <f>J159</f>
        <v>0</v>
      </c>
      <c r="K62" s="144"/>
      <c r="L62" s="148"/>
    </row>
    <row r="63" spans="1:47" s="10" customFormat="1" ht="19.95" customHeight="1">
      <c r="B63" s="143"/>
      <c r="C63" s="144"/>
      <c r="D63" s="145" t="s">
        <v>106</v>
      </c>
      <c r="E63" s="146"/>
      <c r="F63" s="146"/>
      <c r="G63" s="146"/>
      <c r="H63" s="146"/>
      <c r="I63" s="146"/>
      <c r="J63" s="147">
        <f>J169</f>
        <v>0</v>
      </c>
      <c r="K63" s="144"/>
      <c r="L63" s="148"/>
    </row>
    <row r="64" spans="1:47" s="10" customFormat="1" ht="19.95" customHeight="1">
      <c r="B64" s="143"/>
      <c r="C64" s="144"/>
      <c r="D64" s="145" t="s">
        <v>107</v>
      </c>
      <c r="E64" s="146"/>
      <c r="F64" s="146"/>
      <c r="G64" s="146"/>
      <c r="H64" s="146"/>
      <c r="I64" s="146"/>
      <c r="J64" s="147">
        <f>J174</f>
        <v>0</v>
      </c>
      <c r="K64" s="144"/>
      <c r="L64" s="148"/>
    </row>
    <row r="65" spans="1:31" s="10" customFormat="1" ht="14.85" customHeight="1">
      <c r="B65" s="143"/>
      <c r="C65" s="144"/>
      <c r="D65" s="145" t="s">
        <v>108</v>
      </c>
      <c r="E65" s="146"/>
      <c r="F65" s="146"/>
      <c r="G65" s="146"/>
      <c r="H65" s="146"/>
      <c r="I65" s="146"/>
      <c r="J65" s="147">
        <f>J175</f>
        <v>0</v>
      </c>
      <c r="K65" s="144"/>
      <c r="L65" s="148"/>
    </row>
    <row r="66" spans="1:31" s="10" customFormat="1" ht="14.85" customHeight="1">
      <c r="B66" s="143"/>
      <c r="C66" s="144"/>
      <c r="D66" s="145" t="s">
        <v>109</v>
      </c>
      <c r="E66" s="146"/>
      <c r="F66" s="146"/>
      <c r="G66" s="146"/>
      <c r="H66" s="146"/>
      <c r="I66" s="146"/>
      <c r="J66" s="147">
        <f>J191</f>
        <v>0</v>
      </c>
      <c r="K66" s="144"/>
      <c r="L66" s="148"/>
    </row>
    <row r="67" spans="1:31" s="10" customFormat="1" ht="21.75" customHeight="1">
      <c r="B67" s="143"/>
      <c r="C67" s="144"/>
      <c r="D67" s="145" t="s">
        <v>110</v>
      </c>
      <c r="E67" s="146"/>
      <c r="F67" s="146"/>
      <c r="G67" s="146"/>
      <c r="H67" s="146"/>
      <c r="I67" s="146"/>
      <c r="J67" s="147">
        <f>J192</f>
        <v>0</v>
      </c>
      <c r="K67" s="144"/>
      <c r="L67" s="148"/>
    </row>
    <row r="68" spans="1:31" s="2" customFormat="1" ht="21.75" customHeight="1">
      <c r="A68" s="37"/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109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pans="1:31" s="2" customFormat="1" ht="6.9" customHeight="1">
      <c r="A69" s="37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109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3" spans="1:31" s="2" customFormat="1" ht="6.9" customHeight="1">
      <c r="A73" s="37"/>
      <c r="B73" s="52"/>
      <c r="C73" s="53"/>
      <c r="D73" s="53"/>
      <c r="E73" s="53"/>
      <c r="F73" s="53"/>
      <c r="G73" s="53"/>
      <c r="H73" s="53"/>
      <c r="I73" s="53"/>
      <c r="J73" s="53"/>
      <c r="K73" s="53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24.9" customHeight="1">
      <c r="A74" s="37"/>
      <c r="B74" s="38"/>
      <c r="C74" s="26" t="s">
        <v>111</v>
      </c>
      <c r="D74" s="39"/>
      <c r="E74" s="39"/>
      <c r="F74" s="39"/>
      <c r="G74" s="39"/>
      <c r="H74" s="39"/>
      <c r="I74" s="39"/>
      <c r="J74" s="39"/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6.9" customHeight="1">
      <c r="A75" s="37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12" customHeight="1">
      <c r="A76" s="37"/>
      <c r="B76" s="38"/>
      <c r="C76" s="32" t="s">
        <v>15</v>
      </c>
      <c r="D76" s="39"/>
      <c r="E76" s="39"/>
      <c r="F76" s="39"/>
      <c r="G76" s="39"/>
      <c r="H76" s="39"/>
      <c r="I76" s="39"/>
      <c r="J76" s="39"/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4.4" customHeight="1">
      <c r="A77" s="37"/>
      <c r="B77" s="38"/>
      <c r="C77" s="39"/>
      <c r="D77" s="39"/>
      <c r="E77" s="392" t="str">
        <f>E7</f>
        <v>Sanace svahu _CST</v>
      </c>
      <c r="F77" s="393"/>
      <c r="G77" s="393"/>
      <c r="H77" s="393"/>
      <c r="I77" s="39"/>
      <c r="J77" s="39"/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2" customHeight="1">
      <c r="A78" s="37"/>
      <c r="B78" s="38"/>
      <c r="C78" s="32" t="s">
        <v>97</v>
      </c>
      <c r="D78" s="39"/>
      <c r="E78" s="39"/>
      <c r="F78" s="39"/>
      <c r="G78" s="39"/>
      <c r="H78" s="39"/>
      <c r="I78" s="39"/>
      <c r="J78" s="39"/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5.6" customHeight="1">
      <c r="A79" s="37"/>
      <c r="B79" s="38"/>
      <c r="C79" s="39"/>
      <c r="D79" s="39"/>
      <c r="E79" s="345" t="str">
        <f>E9</f>
        <v>03 - SO 03</v>
      </c>
      <c r="F79" s="394"/>
      <c r="G79" s="394"/>
      <c r="H79" s="394"/>
      <c r="I79" s="39"/>
      <c r="J79" s="39"/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6.9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2" customHeight="1">
      <c r="A81" s="37"/>
      <c r="B81" s="38"/>
      <c r="C81" s="32" t="s">
        <v>20</v>
      </c>
      <c r="D81" s="39"/>
      <c r="E81" s="39"/>
      <c r="F81" s="30" t="str">
        <f>F12</f>
        <v>Všeborovice</v>
      </c>
      <c r="G81" s="39"/>
      <c r="H81" s="39"/>
      <c r="I81" s="32" t="s">
        <v>22</v>
      </c>
      <c r="J81" s="62" t="str">
        <f>IF(J12="","",J12)</f>
        <v>15. 12. 2025</v>
      </c>
      <c r="K81" s="39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6.9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0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5.6" customHeight="1">
      <c r="A83" s="37"/>
      <c r="B83" s="38"/>
      <c r="C83" s="32" t="s">
        <v>24</v>
      </c>
      <c r="D83" s="39"/>
      <c r="E83" s="39"/>
      <c r="F83" s="30" t="str">
        <f>E15</f>
        <v>Karlovarský kraj</v>
      </c>
      <c r="G83" s="39"/>
      <c r="H83" s="39"/>
      <c r="I83" s="32" t="s">
        <v>30</v>
      </c>
      <c r="J83" s="35" t="str">
        <f>E21</f>
        <v xml:space="preserve"> </v>
      </c>
      <c r="K83" s="39"/>
      <c r="L83" s="10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15.6" customHeight="1">
      <c r="A84" s="37"/>
      <c r="B84" s="38"/>
      <c r="C84" s="32" t="s">
        <v>28</v>
      </c>
      <c r="D84" s="39"/>
      <c r="E84" s="39"/>
      <c r="F84" s="30" t="str">
        <f>IF(E18="","",E18)</f>
        <v>Vyplň údaj</v>
      </c>
      <c r="G84" s="39"/>
      <c r="H84" s="39"/>
      <c r="I84" s="32" t="s">
        <v>33</v>
      </c>
      <c r="J84" s="35" t="str">
        <f>E24</f>
        <v xml:space="preserve"> </v>
      </c>
      <c r="K84" s="39"/>
      <c r="L84" s="10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10.35" customHeight="1">
      <c r="A85" s="37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10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11" customFormat="1" ht="29.25" customHeight="1">
      <c r="A86" s="149"/>
      <c r="B86" s="150"/>
      <c r="C86" s="151" t="s">
        <v>112</v>
      </c>
      <c r="D86" s="152" t="s">
        <v>55</v>
      </c>
      <c r="E86" s="152" t="s">
        <v>51</v>
      </c>
      <c r="F86" s="152" t="s">
        <v>52</v>
      </c>
      <c r="G86" s="152" t="s">
        <v>113</v>
      </c>
      <c r="H86" s="152" t="s">
        <v>114</v>
      </c>
      <c r="I86" s="152" t="s">
        <v>115</v>
      </c>
      <c r="J86" s="152" t="s">
        <v>101</v>
      </c>
      <c r="K86" s="153" t="s">
        <v>116</v>
      </c>
      <c r="L86" s="154"/>
      <c r="M86" s="71" t="s">
        <v>18</v>
      </c>
      <c r="N86" s="72" t="s">
        <v>40</v>
      </c>
      <c r="O86" s="72" t="s">
        <v>117</v>
      </c>
      <c r="P86" s="72" t="s">
        <v>118</v>
      </c>
      <c r="Q86" s="72" t="s">
        <v>119</v>
      </c>
      <c r="R86" s="72" t="s">
        <v>120</v>
      </c>
      <c r="S86" s="72" t="s">
        <v>121</v>
      </c>
      <c r="T86" s="73" t="s">
        <v>122</v>
      </c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</row>
    <row r="87" spans="1:65" s="2" customFormat="1" ht="22.8" customHeight="1">
      <c r="A87" s="37"/>
      <c r="B87" s="38"/>
      <c r="C87" s="78" t="s">
        <v>123</v>
      </c>
      <c r="D87" s="39"/>
      <c r="E87" s="39"/>
      <c r="F87" s="39"/>
      <c r="G87" s="39"/>
      <c r="H87" s="39"/>
      <c r="I87" s="39"/>
      <c r="J87" s="155">
        <f>BK87</f>
        <v>0</v>
      </c>
      <c r="K87" s="39"/>
      <c r="L87" s="42"/>
      <c r="M87" s="74"/>
      <c r="N87" s="156"/>
      <c r="O87" s="75"/>
      <c r="P87" s="157">
        <f>P88</f>
        <v>0</v>
      </c>
      <c r="Q87" s="75"/>
      <c r="R87" s="157">
        <f>R88</f>
        <v>31.546862000000004</v>
      </c>
      <c r="S87" s="75"/>
      <c r="T87" s="158">
        <f>T88</f>
        <v>1E-3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T87" s="20" t="s">
        <v>69</v>
      </c>
      <c r="AU87" s="20" t="s">
        <v>102</v>
      </c>
      <c r="BK87" s="159">
        <f>BK88</f>
        <v>0</v>
      </c>
    </row>
    <row r="88" spans="1:65" s="12" customFormat="1" ht="25.95" customHeight="1">
      <c r="B88" s="160"/>
      <c r="C88" s="161"/>
      <c r="D88" s="162" t="s">
        <v>69</v>
      </c>
      <c r="E88" s="163" t="s">
        <v>124</v>
      </c>
      <c r="F88" s="163" t="s">
        <v>125</v>
      </c>
      <c r="G88" s="161"/>
      <c r="H88" s="161"/>
      <c r="I88" s="164"/>
      <c r="J88" s="165">
        <f>BK88</f>
        <v>0</v>
      </c>
      <c r="K88" s="161"/>
      <c r="L88" s="166"/>
      <c r="M88" s="167"/>
      <c r="N88" s="168"/>
      <c r="O88" s="168"/>
      <c r="P88" s="169">
        <f>P89+P159+P169+P174</f>
        <v>0</v>
      </c>
      <c r="Q88" s="168"/>
      <c r="R88" s="169">
        <f>R89+R159+R169+R174</f>
        <v>31.546862000000004</v>
      </c>
      <c r="S88" s="168"/>
      <c r="T88" s="170">
        <f>T89+T159+T169+T174</f>
        <v>1E-3</v>
      </c>
      <c r="AR88" s="171" t="s">
        <v>78</v>
      </c>
      <c r="AT88" s="172" t="s">
        <v>69</v>
      </c>
      <c r="AU88" s="172" t="s">
        <v>70</v>
      </c>
      <c r="AY88" s="171" t="s">
        <v>126</v>
      </c>
      <c r="BK88" s="173">
        <f>BK89+BK159+BK169+BK174</f>
        <v>0</v>
      </c>
    </row>
    <row r="89" spans="1:65" s="12" customFormat="1" ht="22.8" customHeight="1">
      <c r="B89" s="160"/>
      <c r="C89" s="161"/>
      <c r="D89" s="162" t="s">
        <v>69</v>
      </c>
      <c r="E89" s="174" t="s">
        <v>78</v>
      </c>
      <c r="F89" s="174" t="s">
        <v>127</v>
      </c>
      <c r="G89" s="161"/>
      <c r="H89" s="161"/>
      <c r="I89" s="164"/>
      <c r="J89" s="175">
        <f>BK89</f>
        <v>0</v>
      </c>
      <c r="K89" s="161"/>
      <c r="L89" s="166"/>
      <c r="M89" s="167"/>
      <c r="N89" s="168"/>
      <c r="O89" s="168"/>
      <c r="P89" s="169">
        <f>SUM(P90:P158)</f>
        <v>0</v>
      </c>
      <c r="Q89" s="168"/>
      <c r="R89" s="169">
        <f>SUM(R90:R158)</f>
        <v>0.25600400000000001</v>
      </c>
      <c r="S89" s="168"/>
      <c r="T89" s="170">
        <f>SUM(T90:T158)</f>
        <v>0</v>
      </c>
      <c r="AR89" s="171" t="s">
        <v>78</v>
      </c>
      <c r="AT89" s="172" t="s">
        <v>69</v>
      </c>
      <c r="AU89" s="172" t="s">
        <v>78</v>
      </c>
      <c r="AY89" s="171" t="s">
        <v>126</v>
      </c>
      <c r="BK89" s="173">
        <f>SUM(BK90:BK158)</f>
        <v>0</v>
      </c>
    </row>
    <row r="90" spans="1:65" s="2" customFormat="1" ht="14.4" customHeight="1">
      <c r="A90" s="37"/>
      <c r="B90" s="38"/>
      <c r="C90" s="176" t="s">
        <v>78</v>
      </c>
      <c r="D90" s="176" t="s">
        <v>128</v>
      </c>
      <c r="E90" s="177" t="s">
        <v>288</v>
      </c>
      <c r="F90" s="178" t="s">
        <v>289</v>
      </c>
      <c r="G90" s="179" t="s">
        <v>148</v>
      </c>
      <c r="H90" s="180">
        <v>5</v>
      </c>
      <c r="I90" s="181"/>
      <c r="J90" s="182">
        <f>ROUND(I90*H90,2)</f>
        <v>0</v>
      </c>
      <c r="K90" s="178" t="s">
        <v>182</v>
      </c>
      <c r="L90" s="42"/>
      <c r="M90" s="183" t="s">
        <v>18</v>
      </c>
      <c r="N90" s="184" t="s">
        <v>41</v>
      </c>
      <c r="O90" s="67"/>
      <c r="P90" s="185">
        <f>O90*H90</f>
        <v>0</v>
      </c>
      <c r="Q90" s="185">
        <v>0</v>
      </c>
      <c r="R90" s="185">
        <f>Q90*H90</f>
        <v>0</v>
      </c>
      <c r="S90" s="185">
        <v>0</v>
      </c>
      <c r="T90" s="186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87" t="s">
        <v>133</v>
      </c>
      <c r="AT90" s="187" t="s">
        <v>128</v>
      </c>
      <c r="AU90" s="187" t="s">
        <v>80</v>
      </c>
      <c r="AY90" s="20" t="s">
        <v>126</v>
      </c>
      <c r="BE90" s="188">
        <f>IF(N90="základní",J90,0)</f>
        <v>0</v>
      </c>
      <c r="BF90" s="188">
        <f>IF(N90="snížená",J90,0)</f>
        <v>0</v>
      </c>
      <c r="BG90" s="188">
        <f>IF(N90="zákl. přenesená",J90,0)</f>
        <v>0</v>
      </c>
      <c r="BH90" s="188">
        <f>IF(N90="sníž. přenesená",J90,0)</f>
        <v>0</v>
      </c>
      <c r="BI90" s="188">
        <f>IF(N90="nulová",J90,0)</f>
        <v>0</v>
      </c>
      <c r="BJ90" s="20" t="s">
        <v>78</v>
      </c>
      <c r="BK90" s="188">
        <f>ROUND(I90*H90,2)</f>
        <v>0</v>
      </c>
      <c r="BL90" s="20" t="s">
        <v>133</v>
      </c>
      <c r="BM90" s="187" t="s">
        <v>80</v>
      </c>
    </row>
    <row r="91" spans="1:65" s="2" customFormat="1" ht="14.4" customHeight="1">
      <c r="A91" s="37"/>
      <c r="B91" s="38"/>
      <c r="C91" s="176" t="s">
        <v>80</v>
      </c>
      <c r="D91" s="176" t="s">
        <v>128</v>
      </c>
      <c r="E91" s="177" t="s">
        <v>129</v>
      </c>
      <c r="F91" s="178" t="s">
        <v>130</v>
      </c>
      <c r="G91" s="179" t="s">
        <v>131</v>
      </c>
      <c r="H91" s="180">
        <v>2.1059999999999999</v>
      </c>
      <c r="I91" s="181"/>
      <c r="J91" s="182">
        <f>ROUND(I91*H91,2)</f>
        <v>0</v>
      </c>
      <c r="K91" s="178" t="s">
        <v>132</v>
      </c>
      <c r="L91" s="42"/>
      <c r="M91" s="183" t="s">
        <v>18</v>
      </c>
      <c r="N91" s="184" t="s">
        <v>41</v>
      </c>
      <c r="O91" s="67"/>
      <c r="P91" s="185">
        <f>O91*H91</f>
        <v>0</v>
      </c>
      <c r="Q91" s="185">
        <v>0</v>
      </c>
      <c r="R91" s="185">
        <f>Q91*H91</f>
        <v>0</v>
      </c>
      <c r="S91" s="185">
        <v>0</v>
      </c>
      <c r="T91" s="186">
        <f>S91*H91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187" t="s">
        <v>133</v>
      </c>
      <c r="AT91" s="187" t="s">
        <v>128</v>
      </c>
      <c r="AU91" s="187" t="s">
        <v>80</v>
      </c>
      <c r="AY91" s="20" t="s">
        <v>126</v>
      </c>
      <c r="BE91" s="188">
        <f>IF(N91="základní",J91,0)</f>
        <v>0</v>
      </c>
      <c r="BF91" s="188">
        <f>IF(N91="snížená",J91,0)</f>
        <v>0</v>
      </c>
      <c r="BG91" s="188">
        <f>IF(N91="zákl. přenesená",J91,0)</f>
        <v>0</v>
      </c>
      <c r="BH91" s="188">
        <f>IF(N91="sníž. přenesená",J91,0)</f>
        <v>0</v>
      </c>
      <c r="BI91" s="188">
        <f>IF(N91="nulová",J91,0)</f>
        <v>0</v>
      </c>
      <c r="BJ91" s="20" t="s">
        <v>78</v>
      </c>
      <c r="BK91" s="188">
        <f>ROUND(I91*H91,2)</f>
        <v>0</v>
      </c>
      <c r="BL91" s="20" t="s">
        <v>133</v>
      </c>
      <c r="BM91" s="187" t="s">
        <v>133</v>
      </c>
    </row>
    <row r="92" spans="1:65" s="2" customFormat="1" ht="10.199999999999999">
      <c r="A92" s="37"/>
      <c r="B92" s="38"/>
      <c r="C92" s="39"/>
      <c r="D92" s="189" t="s">
        <v>134</v>
      </c>
      <c r="E92" s="39"/>
      <c r="F92" s="190" t="s">
        <v>135</v>
      </c>
      <c r="G92" s="39"/>
      <c r="H92" s="39"/>
      <c r="I92" s="191"/>
      <c r="J92" s="39"/>
      <c r="K92" s="39"/>
      <c r="L92" s="42"/>
      <c r="M92" s="192"/>
      <c r="N92" s="193"/>
      <c r="O92" s="67"/>
      <c r="P92" s="67"/>
      <c r="Q92" s="67"/>
      <c r="R92" s="67"/>
      <c r="S92" s="67"/>
      <c r="T92" s="68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20" t="s">
        <v>134</v>
      </c>
      <c r="AU92" s="20" t="s">
        <v>80</v>
      </c>
    </row>
    <row r="93" spans="1:65" s="13" customFormat="1" ht="10.199999999999999">
      <c r="B93" s="194"/>
      <c r="C93" s="195"/>
      <c r="D93" s="196" t="s">
        <v>136</v>
      </c>
      <c r="E93" s="197" t="s">
        <v>18</v>
      </c>
      <c r="F93" s="198" t="s">
        <v>137</v>
      </c>
      <c r="G93" s="195"/>
      <c r="H93" s="197" t="s">
        <v>18</v>
      </c>
      <c r="I93" s="199"/>
      <c r="J93" s="195"/>
      <c r="K93" s="195"/>
      <c r="L93" s="200"/>
      <c r="M93" s="201"/>
      <c r="N93" s="202"/>
      <c r="O93" s="202"/>
      <c r="P93" s="202"/>
      <c r="Q93" s="202"/>
      <c r="R93" s="202"/>
      <c r="S93" s="202"/>
      <c r="T93" s="203"/>
      <c r="AT93" s="204" t="s">
        <v>136</v>
      </c>
      <c r="AU93" s="204" t="s">
        <v>80</v>
      </c>
      <c r="AV93" s="13" t="s">
        <v>78</v>
      </c>
      <c r="AW93" s="13" t="s">
        <v>32</v>
      </c>
      <c r="AX93" s="13" t="s">
        <v>70</v>
      </c>
      <c r="AY93" s="204" t="s">
        <v>126</v>
      </c>
    </row>
    <row r="94" spans="1:65" s="14" customFormat="1" ht="10.199999999999999">
      <c r="B94" s="205"/>
      <c r="C94" s="206"/>
      <c r="D94" s="196" t="s">
        <v>136</v>
      </c>
      <c r="E94" s="207" t="s">
        <v>18</v>
      </c>
      <c r="F94" s="208" t="s">
        <v>337</v>
      </c>
      <c r="G94" s="206"/>
      <c r="H94" s="209">
        <v>2.1059999999999999</v>
      </c>
      <c r="I94" s="210"/>
      <c r="J94" s="206"/>
      <c r="K94" s="206"/>
      <c r="L94" s="211"/>
      <c r="M94" s="212"/>
      <c r="N94" s="213"/>
      <c r="O94" s="213"/>
      <c r="P94" s="213"/>
      <c r="Q94" s="213"/>
      <c r="R94" s="213"/>
      <c r="S94" s="213"/>
      <c r="T94" s="214"/>
      <c r="AT94" s="215" t="s">
        <v>136</v>
      </c>
      <c r="AU94" s="215" t="s">
        <v>80</v>
      </c>
      <c r="AV94" s="14" t="s">
        <v>80</v>
      </c>
      <c r="AW94" s="14" t="s">
        <v>32</v>
      </c>
      <c r="AX94" s="14" t="s">
        <v>70</v>
      </c>
      <c r="AY94" s="215" t="s">
        <v>126</v>
      </c>
    </row>
    <row r="95" spans="1:65" s="15" customFormat="1" ht="10.199999999999999">
      <c r="B95" s="216"/>
      <c r="C95" s="217"/>
      <c r="D95" s="196" t="s">
        <v>136</v>
      </c>
      <c r="E95" s="218" t="s">
        <v>18</v>
      </c>
      <c r="F95" s="219" t="s">
        <v>139</v>
      </c>
      <c r="G95" s="217"/>
      <c r="H95" s="220">
        <v>2.1059999999999999</v>
      </c>
      <c r="I95" s="221"/>
      <c r="J95" s="217"/>
      <c r="K95" s="217"/>
      <c r="L95" s="222"/>
      <c r="M95" s="223"/>
      <c r="N95" s="224"/>
      <c r="O95" s="224"/>
      <c r="P95" s="224"/>
      <c r="Q95" s="224"/>
      <c r="R95" s="224"/>
      <c r="S95" s="224"/>
      <c r="T95" s="225"/>
      <c r="AT95" s="226" t="s">
        <v>136</v>
      </c>
      <c r="AU95" s="226" t="s">
        <v>80</v>
      </c>
      <c r="AV95" s="15" t="s">
        <v>133</v>
      </c>
      <c r="AW95" s="15" t="s">
        <v>32</v>
      </c>
      <c r="AX95" s="15" t="s">
        <v>78</v>
      </c>
      <c r="AY95" s="226" t="s">
        <v>126</v>
      </c>
    </row>
    <row r="96" spans="1:65" s="2" customFormat="1" ht="22.2" customHeight="1">
      <c r="A96" s="37"/>
      <c r="B96" s="38"/>
      <c r="C96" s="176" t="s">
        <v>145</v>
      </c>
      <c r="D96" s="176" t="s">
        <v>128</v>
      </c>
      <c r="E96" s="177" t="s">
        <v>140</v>
      </c>
      <c r="F96" s="178" t="s">
        <v>141</v>
      </c>
      <c r="G96" s="179" t="s">
        <v>131</v>
      </c>
      <c r="H96" s="180">
        <v>6</v>
      </c>
      <c r="I96" s="181"/>
      <c r="J96" s="182">
        <f>ROUND(I96*H96,2)</f>
        <v>0</v>
      </c>
      <c r="K96" s="178" t="s">
        <v>132</v>
      </c>
      <c r="L96" s="42"/>
      <c r="M96" s="183" t="s">
        <v>18</v>
      </c>
      <c r="N96" s="184" t="s">
        <v>41</v>
      </c>
      <c r="O96" s="67"/>
      <c r="P96" s="185">
        <f>O96*H96</f>
        <v>0</v>
      </c>
      <c r="Q96" s="185">
        <v>0</v>
      </c>
      <c r="R96" s="185">
        <f>Q96*H96</f>
        <v>0</v>
      </c>
      <c r="S96" s="185">
        <v>0</v>
      </c>
      <c r="T96" s="186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87" t="s">
        <v>133</v>
      </c>
      <c r="AT96" s="187" t="s">
        <v>128</v>
      </c>
      <c r="AU96" s="187" t="s">
        <v>80</v>
      </c>
      <c r="AY96" s="20" t="s">
        <v>126</v>
      </c>
      <c r="BE96" s="188">
        <f>IF(N96="základní",J96,0)</f>
        <v>0</v>
      </c>
      <c r="BF96" s="188">
        <f>IF(N96="snížená",J96,0)</f>
        <v>0</v>
      </c>
      <c r="BG96" s="188">
        <f>IF(N96="zákl. přenesená",J96,0)</f>
        <v>0</v>
      </c>
      <c r="BH96" s="188">
        <f>IF(N96="sníž. přenesená",J96,0)</f>
        <v>0</v>
      </c>
      <c r="BI96" s="188">
        <f>IF(N96="nulová",J96,0)</f>
        <v>0</v>
      </c>
      <c r="BJ96" s="20" t="s">
        <v>78</v>
      </c>
      <c r="BK96" s="188">
        <f>ROUND(I96*H96,2)</f>
        <v>0</v>
      </c>
      <c r="BL96" s="20" t="s">
        <v>133</v>
      </c>
      <c r="BM96" s="187" t="s">
        <v>149</v>
      </c>
    </row>
    <row r="97" spans="1:65" s="2" customFormat="1" ht="10.199999999999999">
      <c r="A97" s="37"/>
      <c r="B97" s="38"/>
      <c r="C97" s="39"/>
      <c r="D97" s="189" t="s">
        <v>134</v>
      </c>
      <c r="E97" s="39"/>
      <c r="F97" s="190" t="s">
        <v>142</v>
      </c>
      <c r="G97" s="39"/>
      <c r="H97" s="39"/>
      <c r="I97" s="191"/>
      <c r="J97" s="39"/>
      <c r="K97" s="39"/>
      <c r="L97" s="42"/>
      <c r="M97" s="192"/>
      <c r="N97" s="193"/>
      <c r="O97" s="67"/>
      <c r="P97" s="67"/>
      <c r="Q97" s="67"/>
      <c r="R97" s="67"/>
      <c r="S97" s="67"/>
      <c r="T97" s="68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20" t="s">
        <v>134</v>
      </c>
      <c r="AU97" s="20" t="s">
        <v>80</v>
      </c>
    </row>
    <row r="98" spans="1:65" s="13" customFormat="1" ht="10.199999999999999">
      <c r="B98" s="194"/>
      <c r="C98" s="195"/>
      <c r="D98" s="196" t="s">
        <v>136</v>
      </c>
      <c r="E98" s="197" t="s">
        <v>18</v>
      </c>
      <c r="F98" s="198" t="s">
        <v>143</v>
      </c>
      <c r="G98" s="195"/>
      <c r="H98" s="197" t="s">
        <v>18</v>
      </c>
      <c r="I98" s="199"/>
      <c r="J98" s="195"/>
      <c r="K98" s="195"/>
      <c r="L98" s="200"/>
      <c r="M98" s="201"/>
      <c r="N98" s="202"/>
      <c r="O98" s="202"/>
      <c r="P98" s="202"/>
      <c r="Q98" s="202"/>
      <c r="R98" s="202"/>
      <c r="S98" s="202"/>
      <c r="T98" s="203"/>
      <c r="AT98" s="204" t="s">
        <v>136</v>
      </c>
      <c r="AU98" s="204" t="s">
        <v>80</v>
      </c>
      <c r="AV98" s="13" t="s">
        <v>78</v>
      </c>
      <c r="AW98" s="13" t="s">
        <v>32</v>
      </c>
      <c r="AX98" s="13" t="s">
        <v>70</v>
      </c>
      <c r="AY98" s="204" t="s">
        <v>126</v>
      </c>
    </row>
    <row r="99" spans="1:65" s="14" customFormat="1" ht="10.199999999999999">
      <c r="B99" s="205"/>
      <c r="C99" s="206"/>
      <c r="D99" s="196" t="s">
        <v>136</v>
      </c>
      <c r="E99" s="207" t="s">
        <v>18</v>
      </c>
      <c r="F99" s="208" t="s">
        <v>338</v>
      </c>
      <c r="G99" s="206"/>
      <c r="H99" s="209">
        <v>6</v>
      </c>
      <c r="I99" s="210"/>
      <c r="J99" s="206"/>
      <c r="K99" s="206"/>
      <c r="L99" s="211"/>
      <c r="M99" s="212"/>
      <c r="N99" s="213"/>
      <c r="O99" s="213"/>
      <c r="P99" s="213"/>
      <c r="Q99" s="213"/>
      <c r="R99" s="213"/>
      <c r="S99" s="213"/>
      <c r="T99" s="214"/>
      <c r="AT99" s="215" t="s">
        <v>136</v>
      </c>
      <c r="AU99" s="215" t="s">
        <v>80</v>
      </c>
      <c r="AV99" s="14" t="s">
        <v>80</v>
      </c>
      <c r="AW99" s="14" t="s">
        <v>32</v>
      </c>
      <c r="AX99" s="14" t="s">
        <v>70</v>
      </c>
      <c r="AY99" s="215" t="s">
        <v>126</v>
      </c>
    </row>
    <row r="100" spans="1:65" s="15" customFormat="1" ht="10.199999999999999">
      <c r="B100" s="216"/>
      <c r="C100" s="217"/>
      <c r="D100" s="196" t="s">
        <v>136</v>
      </c>
      <c r="E100" s="218" t="s">
        <v>18</v>
      </c>
      <c r="F100" s="219" t="s">
        <v>139</v>
      </c>
      <c r="G100" s="217"/>
      <c r="H100" s="220">
        <v>6</v>
      </c>
      <c r="I100" s="221"/>
      <c r="J100" s="217"/>
      <c r="K100" s="217"/>
      <c r="L100" s="222"/>
      <c r="M100" s="223"/>
      <c r="N100" s="224"/>
      <c r="O100" s="224"/>
      <c r="P100" s="224"/>
      <c r="Q100" s="224"/>
      <c r="R100" s="224"/>
      <c r="S100" s="224"/>
      <c r="T100" s="225"/>
      <c r="AT100" s="226" t="s">
        <v>136</v>
      </c>
      <c r="AU100" s="226" t="s">
        <v>80</v>
      </c>
      <c r="AV100" s="15" t="s">
        <v>133</v>
      </c>
      <c r="AW100" s="15" t="s">
        <v>32</v>
      </c>
      <c r="AX100" s="15" t="s">
        <v>78</v>
      </c>
      <c r="AY100" s="226" t="s">
        <v>126</v>
      </c>
    </row>
    <row r="101" spans="1:65" s="2" customFormat="1" ht="14.4" customHeight="1">
      <c r="A101" s="37"/>
      <c r="B101" s="38"/>
      <c r="C101" s="176" t="s">
        <v>133</v>
      </c>
      <c r="D101" s="176" t="s">
        <v>128</v>
      </c>
      <c r="E101" s="177" t="s">
        <v>151</v>
      </c>
      <c r="F101" s="178" t="s">
        <v>152</v>
      </c>
      <c r="G101" s="179" t="s">
        <v>131</v>
      </c>
      <c r="H101" s="180">
        <v>12.7</v>
      </c>
      <c r="I101" s="181"/>
      <c r="J101" s="182">
        <f>ROUND(I101*H101,2)</f>
        <v>0</v>
      </c>
      <c r="K101" s="178" t="s">
        <v>132</v>
      </c>
      <c r="L101" s="42"/>
      <c r="M101" s="183" t="s">
        <v>18</v>
      </c>
      <c r="N101" s="184" t="s">
        <v>41</v>
      </c>
      <c r="O101" s="67"/>
      <c r="P101" s="185">
        <f>O101*H101</f>
        <v>0</v>
      </c>
      <c r="Q101" s="185">
        <v>0</v>
      </c>
      <c r="R101" s="185">
        <f>Q101*H101</f>
        <v>0</v>
      </c>
      <c r="S101" s="185">
        <v>0</v>
      </c>
      <c r="T101" s="186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87" t="s">
        <v>133</v>
      </c>
      <c r="AT101" s="187" t="s">
        <v>128</v>
      </c>
      <c r="AU101" s="187" t="s">
        <v>80</v>
      </c>
      <c r="AY101" s="20" t="s">
        <v>126</v>
      </c>
      <c r="BE101" s="188">
        <f>IF(N101="základní",J101,0)</f>
        <v>0</v>
      </c>
      <c r="BF101" s="188">
        <f>IF(N101="snížená",J101,0)</f>
        <v>0</v>
      </c>
      <c r="BG101" s="188">
        <f>IF(N101="zákl. přenesená",J101,0)</f>
        <v>0</v>
      </c>
      <c r="BH101" s="188">
        <f>IF(N101="sníž. přenesená",J101,0)</f>
        <v>0</v>
      </c>
      <c r="BI101" s="188">
        <f>IF(N101="nulová",J101,0)</f>
        <v>0</v>
      </c>
      <c r="BJ101" s="20" t="s">
        <v>78</v>
      </c>
      <c r="BK101" s="188">
        <f>ROUND(I101*H101,2)</f>
        <v>0</v>
      </c>
      <c r="BL101" s="20" t="s">
        <v>133</v>
      </c>
      <c r="BM101" s="187" t="s">
        <v>153</v>
      </c>
    </row>
    <row r="102" spans="1:65" s="2" customFormat="1" ht="10.199999999999999">
      <c r="A102" s="37"/>
      <c r="B102" s="38"/>
      <c r="C102" s="39"/>
      <c r="D102" s="189" t="s">
        <v>134</v>
      </c>
      <c r="E102" s="39"/>
      <c r="F102" s="190" t="s">
        <v>154</v>
      </c>
      <c r="G102" s="39"/>
      <c r="H102" s="39"/>
      <c r="I102" s="191"/>
      <c r="J102" s="39"/>
      <c r="K102" s="39"/>
      <c r="L102" s="42"/>
      <c r="M102" s="192"/>
      <c r="N102" s="193"/>
      <c r="O102" s="67"/>
      <c r="P102" s="67"/>
      <c r="Q102" s="67"/>
      <c r="R102" s="67"/>
      <c r="S102" s="67"/>
      <c r="T102" s="68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20" t="s">
        <v>134</v>
      </c>
      <c r="AU102" s="20" t="s">
        <v>80</v>
      </c>
    </row>
    <row r="103" spans="1:65" s="13" customFormat="1" ht="10.199999999999999">
      <c r="B103" s="194"/>
      <c r="C103" s="195"/>
      <c r="D103" s="196" t="s">
        <v>136</v>
      </c>
      <c r="E103" s="197" t="s">
        <v>18</v>
      </c>
      <c r="F103" s="198" t="s">
        <v>155</v>
      </c>
      <c r="G103" s="195"/>
      <c r="H103" s="197" t="s">
        <v>18</v>
      </c>
      <c r="I103" s="199"/>
      <c r="J103" s="195"/>
      <c r="K103" s="195"/>
      <c r="L103" s="200"/>
      <c r="M103" s="201"/>
      <c r="N103" s="202"/>
      <c r="O103" s="202"/>
      <c r="P103" s="202"/>
      <c r="Q103" s="202"/>
      <c r="R103" s="202"/>
      <c r="S103" s="202"/>
      <c r="T103" s="203"/>
      <c r="AT103" s="204" t="s">
        <v>136</v>
      </c>
      <c r="AU103" s="204" t="s">
        <v>80</v>
      </c>
      <c r="AV103" s="13" t="s">
        <v>78</v>
      </c>
      <c r="AW103" s="13" t="s">
        <v>32</v>
      </c>
      <c r="AX103" s="13" t="s">
        <v>70</v>
      </c>
      <c r="AY103" s="204" t="s">
        <v>126</v>
      </c>
    </row>
    <row r="104" spans="1:65" s="14" customFormat="1" ht="10.199999999999999">
      <c r="B104" s="205"/>
      <c r="C104" s="206"/>
      <c r="D104" s="196" t="s">
        <v>136</v>
      </c>
      <c r="E104" s="207" t="s">
        <v>18</v>
      </c>
      <c r="F104" s="208" t="s">
        <v>339</v>
      </c>
      <c r="G104" s="206"/>
      <c r="H104" s="209">
        <v>1.8</v>
      </c>
      <c r="I104" s="210"/>
      <c r="J104" s="206"/>
      <c r="K104" s="206"/>
      <c r="L104" s="211"/>
      <c r="M104" s="212"/>
      <c r="N104" s="213"/>
      <c r="O104" s="213"/>
      <c r="P104" s="213"/>
      <c r="Q104" s="213"/>
      <c r="R104" s="213"/>
      <c r="S104" s="213"/>
      <c r="T104" s="214"/>
      <c r="AT104" s="215" t="s">
        <v>136</v>
      </c>
      <c r="AU104" s="215" t="s">
        <v>80</v>
      </c>
      <c r="AV104" s="14" t="s">
        <v>80</v>
      </c>
      <c r="AW104" s="14" t="s">
        <v>32</v>
      </c>
      <c r="AX104" s="14" t="s">
        <v>70</v>
      </c>
      <c r="AY104" s="215" t="s">
        <v>126</v>
      </c>
    </row>
    <row r="105" spans="1:65" s="13" customFormat="1" ht="10.199999999999999">
      <c r="B105" s="194"/>
      <c r="C105" s="195"/>
      <c r="D105" s="196" t="s">
        <v>136</v>
      </c>
      <c r="E105" s="197" t="s">
        <v>18</v>
      </c>
      <c r="F105" s="198" t="s">
        <v>157</v>
      </c>
      <c r="G105" s="195"/>
      <c r="H105" s="197" t="s">
        <v>18</v>
      </c>
      <c r="I105" s="199"/>
      <c r="J105" s="195"/>
      <c r="K105" s="195"/>
      <c r="L105" s="200"/>
      <c r="M105" s="201"/>
      <c r="N105" s="202"/>
      <c r="O105" s="202"/>
      <c r="P105" s="202"/>
      <c r="Q105" s="202"/>
      <c r="R105" s="202"/>
      <c r="S105" s="202"/>
      <c r="T105" s="203"/>
      <c r="AT105" s="204" t="s">
        <v>136</v>
      </c>
      <c r="AU105" s="204" t="s">
        <v>80</v>
      </c>
      <c r="AV105" s="13" t="s">
        <v>78</v>
      </c>
      <c r="AW105" s="13" t="s">
        <v>32</v>
      </c>
      <c r="AX105" s="13" t="s">
        <v>70</v>
      </c>
      <c r="AY105" s="204" t="s">
        <v>126</v>
      </c>
    </row>
    <row r="106" spans="1:65" s="14" customFormat="1" ht="10.199999999999999">
      <c r="B106" s="205"/>
      <c r="C106" s="206"/>
      <c r="D106" s="196" t="s">
        <v>136</v>
      </c>
      <c r="E106" s="207" t="s">
        <v>18</v>
      </c>
      <c r="F106" s="208" t="s">
        <v>340</v>
      </c>
      <c r="G106" s="206"/>
      <c r="H106" s="209">
        <v>10.9</v>
      </c>
      <c r="I106" s="210"/>
      <c r="J106" s="206"/>
      <c r="K106" s="206"/>
      <c r="L106" s="211"/>
      <c r="M106" s="212"/>
      <c r="N106" s="213"/>
      <c r="O106" s="213"/>
      <c r="P106" s="213"/>
      <c r="Q106" s="213"/>
      <c r="R106" s="213"/>
      <c r="S106" s="213"/>
      <c r="T106" s="214"/>
      <c r="AT106" s="215" t="s">
        <v>136</v>
      </c>
      <c r="AU106" s="215" t="s">
        <v>80</v>
      </c>
      <c r="AV106" s="14" t="s">
        <v>80</v>
      </c>
      <c r="AW106" s="14" t="s">
        <v>32</v>
      </c>
      <c r="AX106" s="14" t="s">
        <v>70</v>
      </c>
      <c r="AY106" s="215" t="s">
        <v>126</v>
      </c>
    </row>
    <row r="107" spans="1:65" s="15" customFormat="1" ht="10.199999999999999">
      <c r="B107" s="216"/>
      <c r="C107" s="217"/>
      <c r="D107" s="196" t="s">
        <v>136</v>
      </c>
      <c r="E107" s="218" t="s">
        <v>18</v>
      </c>
      <c r="F107" s="219" t="s">
        <v>139</v>
      </c>
      <c r="G107" s="217"/>
      <c r="H107" s="220">
        <v>12.700000000000001</v>
      </c>
      <c r="I107" s="221"/>
      <c r="J107" s="217"/>
      <c r="K107" s="217"/>
      <c r="L107" s="222"/>
      <c r="M107" s="223"/>
      <c r="N107" s="224"/>
      <c r="O107" s="224"/>
      <c r="P107" s="224"/>
      <c r="Q107" s="224"/>
      <c r="R107" s="224"/>
      <c r="S107" s="224"/>
      <c r="T107" s="225"/>
      <c r="AT107" s="226" t="s">
        <v>136</v>
      </c>
      <c r="AU107" s="226" t="s">
        <v>80</v>
      </c>
      <c r="AV107" s="15" t="s">
        <v>133</v>
      </c>
      <c r="AW107" s="15" t="s">
        <v>32</v>
      </c>
      <c r="AX107" s="15" t="s">
        <v>78</v>
      </c>
      <c r="AY107" s="226" t="s">
        <v>126</v>
      </c>
    </row>
    <row r="108" spans="1:65" s="2" customFormat="1" ht="22.2" customHeight="1">
      <c r="A108" s="37"/>
      <c r="B108" s="38"/>
      <c r="C108" s="176" t="s">
        <v>159</v>
      </c>
      <c r="D108" s="176" t="s">
        <v>128</v>
      </c>
      <c r="E108" s="177" t="s">
        <v>160</v>
      </c>
      <c r="F108" s="178" t="s">
        <v>161</v>
      </c>
      <c r="G108" s="179" t="s">
        <v>162</v>
      </c>
      <c r="H108" s="180">
        <v>98</v>
      </c>
      <c r="I108" s="181"/>
      <c r="J108" s="182">
        <f>ROUND(I108*H108,2)</f>
        <v>0</v>
      </c>
      <c r="K108" s="178" t="s">
        <v>132</v>
      </c>
      <c r="L108" s="42"/>
      <c r="M108" s="183" t="s">
        <v>18</v>
      </c>
      <c r="N108" s="184" t="s">
        <v>41</v>
      </c>
      <c r="O108" s="67"/>
      <c r="P108" s="185">
        <f>O108*H108</f>
        <v>0</v>
      </c>
      <c r="Q108" s="185">
        <v>1.1E-4</v>
      </c>
      <c r="R108" s="185">
        <f>Q108*H108</f>
        <v>1.078E-2</v>
      </c>
      <c r="S108" s="185">
        <v>0</v>
      </c>
      <c r="T108" s="186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87" t="s">
        <v>133</v>
      </c>
      <c r="AT108" s="187" t="s">
        <v>128</v>
      </c>
      <c r="AU108" s="187" t="s">
        <v>80</v>
      </c>
      <c r="AY108" s="20" t="s">
        <v>126</v>
      </c>
      <c r="BE108" s="188">
        <f>IF(N108="základní",J108,0)</f>
        <v>0</v>
      </c>
      <c r="BF108" s="188">
        <f>IF(N108="snížená",J108,0)</f>
        <v>0</v>
      </c>
      <c r="BG108" s="188">
        <f>IF(N108="zákl. přenesená",J108,0)</f>
        <v>0</v>
      </c>
      <c r="BH108" s="188">
        <f>IF(N108="sníž. přenesená",J108,0)</f>
        <v>0</v>
      </c>
      <c r="BI108" s="188">
        <f>IF(N108="nulová",J108,0)</f>
        <v>0</v>
      </c>
      <c r="BJ108" s="20" t="s">
        <v>78</v>
      </c>
      <c r="BK108" s="188">
        <f>ROUND(I108*H108,2)</f>
        <v>0</v>
      </c>
      <c r="BL108" s="20" t="s">
        <v>133</v>
      </c>
      <c r="BM108" s="187" t="s">
        <v>163</v>
      </c>
    </row>
    <row r="109" spans="1:65" s="2" customFormat="1" ht="10.199999999999999">
      <c r="A109" s="37"/>
      <c r="B109" s="38"/>
      <c r="C109" s="39"/>
      <c r="D109" s="189" t="s">
        <v>134</v>
      </c>
      <c r="E109" s="39"/>
      <c r="F109" s="190" t="s">
        <v>164</v>
      </c>
      <c r="G109" s="39"/>
      <c r="H109" s="39"/>
      <c r="I109" s="191"/>
      <c r="J109" s="39"/>
      <c r="K109" s="39"/>
      <c r="L109" s="42"/>
      <c r="M109" s="192"/>
      <c r="N109" s="193"/>
      <c r="O109" s="67"/>
      <c r="P109" s="67"/>
      <c r="Q109" s="67"/>
      <c r="R109" s="67"/>
      <c r="S109" s="67"/>
      <c r="T109" s="68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20" t="s">
        <v>134</v>
      </c>
      <c r="AU109" s="20" t="s">
        <v>80</v>
      </c>
    </row>
    <row r="110" spans="1:65" s="2" customFormat="1" ht="19.2">
      <c r="A110" s="37"/>
      <c r="B110" s="38"/>
      <c r="C110" s="39"/>
      <c r="D110" s="196" t="s">
        <v>165</v>
      </c>
      <c r="E110" s="39"/>
      <c r="F110" s="227" t="s">
        <v>166</v>
      </c>
      <c r="G110" s="39"/>
      <c r="H110" s="39"/>
      <c r="I110" s="191"/>
      <c r="J110" s="39"/>
      <c r="K110" s="39"/>
      <c r="L110" s="42"/>
      <c r="M110" s="192"/>
      <c r="N110" s="193"/>
      <c r="O110" s="67"/>
      <c r="P110" s="67"/>
      <c r="Q110" s="67"/>
      <c r="R110" s="67"/>
      <c r="S110" s="67"/>
      <c r="T110" s="68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20" t="s">
        <v>165</v>
      </c>
      <c r="AU110" s="20" t="s">
        <v>80</v>
      </c>
    </row>
    <row r="111" spans="1:65" s="13" customFormat="1" ht="10.199999999999999">
      <c r="B111" s="194"/>
      <c r="C111" s="195"/>
      <c r="D111" s="196" t="s">
        <v>136</v>
      </c>
      <c r="E111" s="197" t="s">
        <v>18</v>
      </c>
      <c r="F111" s="198" t="s">
        <v>167</v>
      </c>
      <c r="G111" s="195"/>
      <c r="H111" s="197" t="s">
        <v>18</v>
      </c>
      <c r="I111" s="199"/>
      <c r="J111" s="195"/>
      <c r="K111" s="195"/>
      <c r="L111" s="200"/>
      <c r="M111" s="201"/>
      <c r="N111" s="202"/>
      <c r="O111" s="202"/>
      <c r="P111" s="202"/>
      <c r="Q111" s="202"/>
      <c r="R111" s="202"/>
      <c r="S111" s="202"/>
      <c r="T111" s="203"/>
      <c r="AT111" s="204" t="s">
        <v>136</v>
      </c>
      <c r="AU111" s="204" t="s">
        <v>80</v>
      </c>
      <c r="AV111" s="13" t="s">
        <v>78</v>
      </c>
      <c r="AW111" s="13" t="s">
        <v>32</v>
      </c>
      <c r="AX111" s="13" t="s">
        <v>70</v>
      </c>
      <c r="AY111" s="204" t="s">
        <v>126</v>
      </c>
    </row>
    <row r="112" spans="1:65" s="14" customFormat="1" ht="10.199999999999999">
      <c r="B112" s="205"/>
      <c r="C112" s="206"/>
      <c r="D112" s="196" t="s">
        <v>136</v>
      </c>
      <c r="E112" s="207" t="s">
        <v>18</v>
      </c>
      <c r="F112" s="208" t="s">
        <v>341</v>
      </c>
      <c r="G112" s="206"/>
      <c r="H112" s="209">
        <v>56</v>
      </c>
      <c r="I112" s="210"/>
      <c r="J112" s="206"/>
      <c r="K112" s="206"/>
      <c r="L112" s="211"/>
      <c r="M112" s="212"/>
      <c r="N112" s="213"/>
      <c r="O112" s="213"/>
      <c r="P112" s="213"/>
      <c r="Q112" s="213"/>
      <c r="R112" s="213"/>
      <c r="S112" s="213"/>
      <c r="T112" s="214"/>
      <c r="AT112" s="215" t="s">
        <v>136</v>
      </c>
      <c r="AU112" s="215" t="s">
        <v>80</v>
      </c>
      <c r="AV112" s="14" t="s">
        <v>80</v>
      </c>
      <c r="AW112" s="14" t="s">
        <v>32</v>
      </c>
      <c r="AX112" s="14" t="s">
        <v>70</v>
      </c>
      <c r="AY112" s="215" t="s">
        <v>126</v>
      </c>
    </row>
    <row r="113" spans="1:65" s="13" customFormat="1" ht="10.199999999999999">
      <c r="B113" s="194"/>
      <c r="C113" s="195"/>
      <c r="D113" s="196" t="s">
        <v>136</v>
      </c>
      <c r="E113" s="197" t="s">
        <v>18</v>
      </c>
      <c r="F113" s="198" t="s">
        <v>169</v>
      </c>
      <c r="G113" s="195"/>
      <c r="H113" s="197" t="s">
        <v>18</v>
      </c>
      <c r="I113" s="199"/>
      <c r="J113" s="195"/>
      <c r="K113" s="195"/>
      <c r="L113" s="200"/>
      <c r="M113" s="201"/>
      <c r="N113" s="202"/>
      <c r="O113" s="202"/>
      <c r="P113" s="202"/>
      <c r="Q113" s="202"/>
      <c r="R113" s="202"/>
      <c r="S113" s="202"/>
      <c r="T113" s="203"/>
      <c r="AT113" s="204" t="s">
        <v>136</v>
      </c>
      <c r="AU113" s="204" t="s">
        <v>80</v>
      </c>
      <c r="AV113" s="13" t="s">
        <v>78</v>
      </c>
      <c r="AW113" s="13" t="s">
        <v>32</v>
      </c>
      <c r="AX113" s="13" t="s">
        <v>70</v>
      </c>
      <c r="AY113" s="204" t="s">
        <v>126</v>
      </c>
    </row>
    <row r="114" spans="1:65" s="14" customFormat="1" ht="10.199999999999999">
      <c r="B114" s="205"/>
      <c r="C114" s="206"/>
      <c r="D114" s="196" t="s">
        <v>136</v>
      </c>
      <c r="E114" s="207" t="s">
        <v>18</v>
      </c>
      <c r="F114" s="208" t="s">
        <v>342</v>
      </c>
      <c r="G114" s="206"/>
      <c r="H114" s="209">
        <v>42</v>
      </c>
      <c r="I114" s="210"/>
      <c r="J114" s="206"/>
      <c r="K114" s="206"/>
      <c r="L114" s="211"/>
      <c r="M114" s="212"/>
      <c r="N114" s="213"/>
      <c r="O114" s="213"/>
      <c r="P114" s="213"/>
      <c r="Q114" s="213"/>
      <c r="R114" s="213"/>
      <c r="S114" s="213"/>
      <c r="T114" s="214"/>
      <c r="AT114" s="215" t="s">
        <v>136</v>
      </c>
      <c r="AU114" s="215" t="s">
        <v>80</v>
      </c>
      <c r="AV114" s="14" t="s">
        <v>80</v>
      </c>
      <c r="AW114" s="14" t="s">
        <v>32</v>
      </c>
      <c r="AX114" s="14" t="s">
        <v>70</v>
      </c>
      <c r="AY114" s="215" t="s">
        <v>126</v>
      </c>
    </row>
    <row r="115" spans="1:65" s="15" customFormat="1" ht="10.199999999999999">
      <c r="B115" s="216"/>
      <c r="C115" s="217"/>
      <c r="D115" s="196" t="s">
        <v>136</v>
      </c>
      <c r="E115" s="218" t="s">
        <v>18</v>
      </c>
      <c r="F115" s="219" t="s">
        <v>139</v>
      </c>
      <c r="G115" s="217"/>
      <c r="H115" s="220">
        <v>98</v>
      </c>
      <c r="I115" s="221"/>
      <c r="J115" s="217"/>
      <c r="K115" s="217"/>
      <c r="L115" s="222"/>
      <c r="M115" s="223"/>
      <c r="N115" s="224"/>
      <c r="O115" s="224"/>
      <c r="P115" s="224"/>
      <c r="Q115" s="224"/>
      <c r="R115" s="224"/>
      <c r="S115" s="224"/>
      <c r="T115" s="225"/>
      <c r="AT115" s="226" t="s">
        <v>136</v>
      </c>
      <c r="AU115" s="226" t="s">
        <v>80</v>
      </c>
      <c r="AV115" s="15" t="s">
        <v>133</v>
      </c>
      <c r="AW115" s="15" t="s">
        <v>32</v>
      </c>
      <c r="AX115" s="15" t="s">
        <v>78</v>
      </c>
      <c r="AY115" s="226" t="s">
        <v>126</v>
      </c>
    </row>
    <row r="116" spans="1:65" s="2" customFormat="1" ht="22.2" customHeight="1">
      <c r="A116" s="37"/>
      <c r="B116" s="38"/>
      <c r="C116" s="176" t="s">
        <v>149</v>
      </c>
      <c r="D116" s="176" t="s">
        <v>128</v>
      </c>
      <c r="E116" s="177" t="s">
        <v>180</v>
      </c>
      <c r="F116" s="178" t="s">
        <v>181</v>
      </c>
      <c r="G116" s="179" t="s">
        <v>148</v>
      </c>
      <c r="H116" s="180">
        <v>28</v>
      </c>
      <c r="I116" s="181"/>
      <c r="J116" s="182">
        <f>ROUND(I116*H116,2)</f>
        <v>0</v>
      </c>
      <c r="K116" s="178" t="s">
        <v>182</v>
      </c>
      <c r="L116" s="42"/>
      <c r="M116" s="183" t="s">
        <v>18</v>
      </c>
      <c r="N116" s="184" t="s">
        <v>41</v>
      </c>
      <c r="O116" s="67"/>
      <c r="P116" s="185">
        <f>O116*H116</f>
        <v>0</v>
      </c>
      <c r="Q116" s="185">
        <v>0</v>
      </c>
      <c r="R116" s="185">
        <f>Q116*H116</f>
        <v>0</v>
      </c>
      <c r="S116" s="185">
        <v>0</v>
      </c>
      <c r="T116" s="186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187" t="s">
        <v>133</v>
      </c>
      <c r="AT116" s="187" t="s">
        <v>128</v>
      </c>
      <c r="AU116" s="187" t="s">
        <v>80</v>
      </c>
      <c r="AY116" s="20" t="s">
        <v>126</v>
      </c>
      <c r="BE116" s="188">
        <f>IF(N116="základní",J116,0)</f>
        <v>0</v>
      </c>
      <c r="BF116" s="188">
        <f>IF(N116="snížená",J116,0)</f>
        <v>0</v>
      </c>
      <c r="BG116" s="188">
        <f>IF(N116="zákl. přenesená",J116,0)</f>
        <v>0</v>
      </c>
      <c r="BH116" s="188">
        <f>IF(N116="sníž. přenesená",J116,0)</f>
        <v>0</v>
      </c>
      <c r="BI116" s="188">
        <f>IF(N116="nulová",J116,0)</f>
        <v>0</v>
      </c>
      <c r="BJ116" s="20" t="s">
        <v>78</v>
      </c>
      <c r="BK116" s="188">
        <f>ROUND(I116*H116,2)</f>
        <v>0</v>
      </c>
      <c r="BL116" s="20" t="s">
        <v>133</v>
      </c>
      <c r="BM116" s="187" t="s">
        <v>8</v>
      </c>
    </row>
    <row r="117" spans="1:65" s="13" customFormat="1" ht="10.199999999999999">
      <c r="B117" s="194"/>
      <c r="C117" s="195"/>
      <c r="D117" s="196" t="s">
        <v>136</v>
      </c>
      <c r="E117" s="197" t="s">
        <v>18</v>
      </c>
      <c r="F117" s="198" t="s">
        <v>184</v>
      </c>
      <c r="G117" s="195"/>
      <c r="H117" s="197" t="s">
        <v>18</v>
      </c>
      <c r="I117" s="199"/>
      <c r="J117" s="195"/>
      <c r="K117" s="195"/>
      <c r="L117" s="200"/>
      <c r="M117" s="201"/>
      <c r="N117" s="202"/>
      <c r="O117" s="202"/>
      <c r="P117" s="202"/>
      <c r="Q117" s="202"/>
      <c r="R117" s="202"/>
      <c r="S117" s="202"/>
      <c r="T117" s="203"/>
      <c r="AT117" s="204" t="s">
        <v>136</v>
      </c>
      <c r="AU117" s="204" t="s">
        <v>80</v>
      </c>
      <c r="AV117" s="13" t="s">
        <v>78</v>
      </c>
      <c r="AW117" s="13" t="s">
        <v>32</v>
      </c>
      <c r="AX117" s="13" t="s">
        <v>70</v>
      </c>
      <c r="AY117" s="204" t="s">
        <v>126</v>
      </c>
    </row>
    <row r="118" spans="1:65" s="14" customFormat="1" ht="10.199999999999999">
      <c r="B118" s="205"/>
      <c r="C118" s="206"/>
      <c r="D118" s="196" t="s">
        <v>136</v>
      </c>
      <c r="E118" s="207" t="s">
        <v>18</v>
      </c>
      <c r="F118" s="208" t="s">
        <v>215</v>
      </c>
      <c r="G118" s="206"/>
      <c r="H118" s="209">
        <v>28</v>
      </c>
      <c r="I118" s="210"/>
      <c r="J118" s="206"/>
      <c r="K118" s="206"/>
      <c r="L118" s="211"/>
      <c r="M118" s="212"/>
      <c r="N118" s="213"/>
      <c r="O118" s="213"/>
      <c r="P118" s="213"/>
      <c r="Q118" s="213"/>
      <c r="R118" s="213"/>
      <c r="S118" s="213"/>
      <c r="T118" s="214"/>
      <c r="AT118" s="215" t="s">
        <v>136</v>
      </c>
      <c r="AU118" s="215" t="s">
        <v>80</v>
      </c>
      <c r="AV118" s="14" t="s">
        <v>80</v>
      </c>
      <c r="AW118" s="14" t="s">
        <v>32</v>
      </c>
      <c r="AX118" s="14" t="s">
        <v>70</v>
      </c>
      <c r="AY118" s="215" t="s">
        <v>126</v>
      </c>
    </row>
    <row r="119" spans="1:65" s="15" customFormat="1" ht="10.199999999999999">
      <c r="B119" s="216"/>
      <c r="C119" s="217"/>
      <c r="D119" s="196" t="s">
        <v>136</v>
      </c>
      <c r="E119" s="218" t="s">
        <v>18</v>
      </c>
      <c r="F119" s="219" t="s">
        <v>139</v>
      </c>
      <c r="G119" s="217"/>
      <c r="H119" s="220">
        <v>28</v>
      </c>
      <c r="I119" s="221"/>
      <c r="J119" s="217"/>
      <c r="K119" s="217"/>
      <c r="L119" s="222"/>
      <c r="M119" s="223"/>
      <c r="N119" s="224"/>
      <c r="O119" s="224"/>
      <c r="P119" s="224"/>
      <c r="Q119" s="224"/>
      <c r="R119" s="224"/>
      <c r="S119" s="224"/>
      <c r="T119" s="225"/>
      <c r="AT119" s="226" t="s">
        <v>136</v>
      </c>
      <c r="AU119" s="226" t="s">
        <v>80</v>
      </c>
      <c r="AV119" s="15" t="s">
        <v>133</v>
      </c>
      <c r="AW119" s="15" t="s">
        <v>32</v>
      </c>
      <c r="AX119" s="15" t="s">
        <v>78</v>
      </c>
      <c r="AY119" s="226" t="s">
        <v>126</v>
      </c>
    </row>
    <row r="120" spans="1:65" s="2" customFormat="1" ht="30" customHeight="1">
      <c r="A120" s="37"/>
      <c r="B120" s="38"/>
      <c r="C120" s="176" t="s">
        <v>175</v>
      </c>
      <c r="D120" s="176" t="s">
        <v>128</v>
      </c>
      <c r="E120" s="177" t="s">
        <v>187</v>
      </c>
      <c r="F120" s="178" t="s">
        <v>188</v>
      </c>
      <c r="G120" s="179" t="s">
        <v>148</v>
      </c>
      <c r="H120" s="180">
        <v>21</v>
      </c>
      <c r="I120" s="181"/>
      <c r="J120" s="182">
        <f>ROUND(I120*H120,2)</f>
        <v>0</v>
      </c>
      <c r="K120" s="178" t="s">
        <v>182</v>
      </c>
      <c r="L120" s="42"/>
      <c r="M120" s="183" t="s">
        <v>18</v>
      </c>
      <c r="N120" s="184" t="s">
        <v>41</v>
      </c>
      <c r="O120" s="67"/>
      <c r="P120" s="185">
        <f>O120*H120</f>
        <v>0</v>
      </c>
      <c r="Q120" s="185">
        <v>0</v>
      </c>
      <c r="R120" s="185">
        <f>Q120*H120</f>
        <v>0</v>
      </c>
      <c r="S120" s="185">
        <v>0</v>
      </c>
      <c r="T120" s="186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87" t="s">
        <v>133</v>
      </c>
      <c r="AT120" s="187" t="s">
        <v>128</v>
      </c>
      <c r="AU120" s="187" t="s">
        <v>80</v>
      </c>
      <c r="AY120" s="20" t="s">
        <v>126</v>
      </c>
      <c r="BE120" s="188">
        <f>IF(N120="základní",J120,0)</f>
        <v>0</v>
      </c>
      <c r="BF120" s="188">
        <f>IF(N120="snížená",J120,0)</f>
        <v>0</v>
      </c>
      <c r="BG120" s="188">
        <f>IF(N120="zákl. přenesená",J120,0)</f>
        <v>0</v>
      </c>
      <c r="BH120" s="188">
        <f>IF(N120="sníž. přenesená",J120,0)</f>
        <v>0</v>
      </c>
      <c r="BI120" s="188">
        <f>IF(N120="nulová",J120,0)</f>
        <v>0</v>
      </c>
      <c r="BJ120" s="20" t="s">
        <v>78</v>
      </c>
      <c r="BK120" s="188">
        <f>ROUND(I120*H120,2)</f>
        <v>0</v>
      </c>
      <c r="BL120" s="20" t="s">
        <v>133</v>
      </c>
      <c r="BM120" s="187" t="s">
        <v>178</v>
      </c>
    </row>
    <row r="121" spans="1:65" s="13" customFormat="1" ht="10.199999999999999">
      <c r="B121" s="194"/>
      <c r="C121" s="195"/>
      <c r="D121" s="196" t="s">
        <v>136</v>
      </c>
      <c r="E121" s="197" t="s">
        <v>18</v>
      </c>
      <c r="F121" s="198" t="s">
        <v>190</v>
      </c>
      <c r="G121" s="195"/>
      <c r="H121" s="197" t="s">
        <v>18</v>
      </c>
      <c r="I121" s="199"/>
      <c r="J121" s="195"/>
      <c r="K121" s="195"/>
      <c r="L121" s="200"/>
      <c r="M121" s="201"/>
      <c r="N121" s="202"/>
      <c r="O121" s="202"/>
      <c r="P121" s="202"/>
      <c r="Q121" s="202"/>
      <c r="R121" s="202"/>
      <c r="S121" s="202"/>
      <c r="T121" s="203"/>
      <c r="AT121" s="204" t="s">
        <v>136</v>
      </c>
      <c r="AU121" s="204" t="s">
        <v>80</v>
      </c>
      <c r="AV121" s="13" t="s">
        <v>78</v>
      </c>
      <c r="AW121" s="13" t="s">
        <v>32</v>
      </c>
      <c r="AX121" s="13" t="s">
        <v>70</v>
      </c>
      <c r="AY121" s="204" t="s">
        <v>126</v>
      </c>
    </row>
    <row r="122" spans="1:65" s="14" customFormat="1" ht="10.199999999999999">
      <c r="B122" s="205"/>
      <c r="C122" s="206"/>
      <c r="D122" s="196" t="s">
        <v>136</v>
      </c>
      <c r="E122" s="207" t="s">
        <v>18</v>
      </c>
      <c r="F122" s="208" t="s">
        <v>7</v>
      </c>
      <c r="G122" s="206"/>
      <c r="H122" s="209">
        <v>21</v>
      </c>
      <c r="I122" s="210"/>
      <c r="J122" s="206"/>
      <c r="K122" s="206"/>
      <c r="L122" s="211"/>
      <c r="M122" s="212"/>
      <c r="N122" s="213"/>
      <c r="O122" s="213"/>
      <c r="P122" s="213"/>
      <c r="Q122" s="213"/>
      <c r="R122" s="213"/>
      <c r="S122" s="213"/>
      <c r="T122" s="214"/>
      <c r="AT122" s="215" t="s">
        <v>136</v>
      </c>
      <c r="AU122" s="215" t="s">
        <v>80</v>
      </c>
      <c r="AV122" s="14" t="s">
        <v>80</v>
      </c>
      <c r="AW122" s="14" t="s">
        <v>32</v>
      </c>
      <c r="AX122" s="14" t="s">
        <v>70</v>
      </c>
      <c r="AY122" s="215" t="s">
        <v>126</v>
      </c>
    </row>
    <row r="123" spans="1:65" s="15" customFormat="1" ht="10.199999999999999">
      <c r="B123" s="216"/>
      <c r="C123" s="217"/>
      <c r="D123" s="196" t="s">
        <v>136</v>
      </c>
      <c r="E123" s="218" t="s">
        <v>18</v>
      </c>
      <c r="F123" s="219" t="s">
        <v>139</v>
      </c>
      <c r="G123" s="217"/>
      <c r="H123" s="220">
        <v>21</v>
      </c>
      <c r="I123" s="221"/>
      <c r="J123" s="217"/>
      <c r="K123" s="217"/>
      <c r="L123" s="222"/>
      <c r="M123" s="223"/>
      <c r="N123" s="224"/>
      <c r="O123" s="224"/>
      <c r="P123" s="224"/>
      <c r="Q123" s="224"/>
      <c r="R123" s="224"/>
      <c r="S123" s="224"/>
      <c r="T123" s="225"/>
      <c r="AT123" s="226" t="s">
        <v>136</v>
      </c>
      <c r="AU123" s="226" t="s">
        <v>80</v>
      </c>
      <c r="AV123" s="15" t="s">
        <v>133</v>
      </c>
      <c r="AW123" s="15" t="s">
        <v>32</v>
      </c>
      <c r="AX123" s="15" t="s">
        <v>78</v>
      </c>
      <c r="AY123" s="226" t="s">
        <v>126</v>
      </c>
    </row>
    <row r="124" spans="1:65" s="2" customFormat="1" ht="22.2" customHeight="1">
      <c r="A124" s="37"/>
      <c r="B124" s="38"/>
      <c r="C124" s="176" t="s">
        <v>153</v>
      </c>
      <c r="D124" s="176" t="s">
        <v>128</v>
      </c>
      <c r="E124" s="177" t="s">
        <v>192</v>
      </c>
      <c r="F124" s="178" t="s">
        <v>193</v>
      </c>
      <c r="G124" s="179" t="s">
        <v>148</v>
      </c>
      <c r="H124" s="180">
        <v>5</v>
      </c>
      <c r="I124" s="181"/>
      <c r="J124" s="182">
        <f>ROUND(I124*H124,2)</f>
        <v>0</v>
      </c>
      <c r="K124" s="178" t="s">
        <v>132</v>
      </c>
      <c r="L124" s="42"/>
      <c r="M124" s="183" t="s">
        <v>18</v>
      </c>
      <c r="N124" s="184" t="s">
        <v>41</v>
      </c>
      <c r="O124" s="67"/>
      <c r="P124" s="185">
        <f>O124*H124</f>
        <v>0</v>
      </c>
      <c r="Q124" s="185">
        <v>0</v>
      </c>
      <c r="R124" s="185">
        <f>Q124*H124</f>
        <v>0</v>
      </c>
      <c r="S124" s="185">
        <v>0</v>
      </c>
      <c r="T124" s="186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7" t="s">
        <v>133</v>
      </c>
      <c r="AT124" s="187" t="s">
        <v>128</v>
      </c>
      <c r="AU124" s="187" t="s">
        <v>80</v>
      </c>
      <c r="AY124" s="20" t="s">
        <v>126</v>
      </c>
      <c r="BE124" s="188">
        <f>IF(N124="základní",J124,0)</f>
        <v>0</v>
      </c>
      <c r="BF124" s="188">
        <f>IF(N124="snížená",J124,0)</f>
        <v>0</v>
      </c>
      <c r="BG124" s="188">
        <f>IF(N124="zákl. přenesená",J124,0)</f>
        <v>0</v>
      </c>
      <c r="BH124" s="188">
        <f>IF(N124="sníž. přenesená",J124,0)</f>
        <v>0</v>
      </c>
      <c r="BI124" s="188">
        <f>IF(N124="nulová",J124,0)</f>
        <v>0</v>
      </c>
      <c r="BJ124" s="20" t="s">
        <v>78</v>
      </c>
      <c r="BK124" s="188">
        <f>ROUND(I124*H124,2)</f>
        <v>0</v>
      </c>
      <c r="BL124" s="20" t="s">
        <v>133</v>
      </c>
      <c r="BM124" s="187" t="s">
        <v>183</v>
      </c>
    </row>
    <row r="125" spans="1:65" s="2" customFormat="1" ht="10.199999999999999">
      <c r="A125" s="37"/>
      <c r="B125" s="38"/>
      <c r="C125" s="39"/>
      <c r="D125" s="189" t="s">
        <v>134</v>
      </c>
      <c r="E125" s="39"/>
      <c r="F125" s="190" t="s">
        <v>194</v>
      </c>
      <c r="G125" s="39"/>
      <c r="H125" s="39"/>
      <c r="I125" s="191"/>
      <c r="J125" s="39"/>
      <c r="K125" s="39"/>
      <c r="L125" s="42"/>
      <c r="M125" s="192"/>
      <c r="N125" s="193"/>
      <c r="O125" s="67"/>
      <c r="P125" s="67"/>
      <c r="Q125" s="67"/>
      <c r="R125" s="67"/>
      <c r="S125" s="67"/>
      <c r="T125" s="68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20" t="s">
        <v>134</v>
      </c>
      <c r="AU125" s="20" t="s">
        <v>80</v>
      </c>
    </row>
    <row r="126" spans="1:65" s="2" customFormat="1" ht="14.4" customHeight="1">
      <c r="A126" s="37"/>
      <c r="B126" s="38"/>
      <c r="C126" s="176" t="s">
        <v>186</v>
      </c>
      <c r="D126" s="176" t="s">
        <v>128</v>
      </c>
      <c r="E126" s="177" t="s">
        <v>196</v>
      </c>
      <c r="F126" s="178" t="s">
        <v>197</v>
      </c>
      <c r="G126" s="179" t="s">
        <v>198</v>
      </c>
      <c r="H126" s="180">
        <v>109.2</v>
      </c>
      <c r="I126" s="181"/>
      <c r="J126" s="182">
        <f>ROUND(I126*H126,2)</f>
        <v>0</v>
      </c>
      <c r="K126" s="178" t="s">
        <v>132</v>
      </c>
      <c r="L126" s="42"/>
      <c r="M126" s="183" t="s">
        <v>18</v>
      </c>
      <c r="N126" s="184" t="s">
        <v>41</v>
      </c>
      <c r="O126" s="67"/>
      <c r="P126" s="185">
        <f>O126*H126</f>
        <v>0</v>
      </c>
      <c r="Q126" s="185">
        <v>0</v>
      </c>
      <c r="R126" s="185">
        <f>Q126*H126</f>
        <v>0</v>
      </c>
      <c r="S126" s="185">
        <v>0</v>
      </c>
      <c r="T126" s="186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7" t="s">
        <v>133</v>
      </c>
      <c r="AT126" s="187" t="s">
        <v>128</v>
      </c>
      <c r="AU126" s="187" t="s">
        <v>80</v>
      </c>
      <c r="AY126" s="20" t="s">
        <v>126</v>
      </c>
      <c r="BE126" s="188">
        <f>IF(N126="základní",J126,0)</f>
        <v>0</v>
      </c>
      <c r="BF126" s="188">
        <f>IF(N126="snížená",J126,0)</f>
        <v>0</v>
      </c>
      <c r="BG126" s="188">
        <f>IF(N126="zákl. přenesená",J126,0)</f>
        <v>0</v>
      </c>
      <c r="BH126" s="188">
        <f>IF(N126="sníž. přenesená",J126,0)</f>
        <v>0</v>
      </c>
      <c r="BI126" s="188">
        <f>IF(N126="nulová",J126,0)</f>
        <v>0</v>
      </c>
      <c r="BJ126" s="20" t="s">
        <v>78</v>
      </c>
      <c r="BK126" s="188">
        <f>ROUND(I126*H126,2)</f>
        <v>0</v>
      </c>
      <c r="BL126" s="20" t="s">
        <v>133</v>
      </c>
      <c r="BM126" s="187" t="s">
        <v>189</v>
      </c>
    </row>
    <row r="127" spans="1:65" s="2" customFormat="1" ht="10.199999999999999">
      <c r="A127" s="37"/>
      <c r="B127" s="38"/>
      <c r="C127" s="39"/>
      <c r="D127" s="189" t="s">
        <v>134</v>
      </c>
      <c r="E127" s="39"/>
      <c r="F127" s="190" t="s">
        <v>200</v>
      </c>
      <c r="G127" s="39"/>
      <c r="H127" s="39"/>
      <c r="I127" s="191"/>
      <c r="J127" s="39"/>
      <c r="K127" s="39"/>
      <c r="L127" s="42"/>
      <c r="M127" s="192"/>
      <c r="N127" s="193"/>
      <c r="O127" s="67"/>
      <c r="P127" s="67"/>
      <c r="Q127" s="67"/>
      <c r="R127" s="67"/>
      <c r="S127" s="67"/>
      <c r="T127" s="68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20" t="s">
        <v>134</v>
      </c>
      <c r="AU127" s="20" t="s">
        <v>80</v>
      </c>
    </row>
    <row r="128" spans="1:65" s="14" customFormat="1" ht="10.199999999999999">
      <c r="B128" s="205"/>
      <c r="C128" s="206"/>
      <c r="D128" s="196" t="s">
        <v>136</v>
      </c>
      <c r="E128" s="207" t="s">
        <v>18</v>
      </c>
      <c r="F128" s="208" t="s">
        <v>343</v>
      </c>
      <c r="G128" s="206"/>
      <c r="H128" s="209">
        <v>109.2</v>
      </c>
      <c r="I128" s="210"/>
      <c r="J128" s="206"/>
      <c r="K128" s="206"/>
      <c r="L128" s="211"/>
      <c r="M128" s="212"/>
      <c r="N128" s="213"/>
      <c r="O128" s="213"/>
      <c r="P128" s="213"/>
      <c r="Q128" s="213"/>
      <c r="R128" s="213"/>
      <c r="S128" s="213"/>
      <c r="T128" s="214"/>
      <c r="AT128" s="215" t="s">
        <v>136</v>
      </c>
      <c r="AU128" s="215" t="s">
        <v>80</v>
      </c>
      <c r="AV128" s="14" t="s">
        <v>80</v>
      </c>
      <c r="AW128" s="14" t="s">
        <v>32</v>
      </c>
      <c r="AX128" s="14" t="s">
        <v>70</v>
      </c>
      <c r="AY128" s="215" t="s">
        <v>126</v>
      </c>
    </row>
    <row r="129" spans="1:65" s="15" customFormat="1" ht="10.199999999999999">
      <c r="B129" s="216"/>
      <c r="C129" s="217"/>
      <c r="D129" s="196" t="s">
        <v>136</v>
      </c>
      <c r="E129" s="218" t="s">
        <v>18</v>
      </c>
      <c r="F129" s="219" t="s">
        <v>139</v>
      </c>
      <c r="G129" s="217"/>
      <c r="H129" s="220">
        <v>109.2</v>
      </c>
      <c r="I129" s="221"/>
      <c r="J129" s="217"/>
      <c r="K129" s="217"/>
      <c r="L129" s="222"/>
      <c r="M129" s="223"/>
      <c r="N129" s="224"/>
      <c r="O129" s="224"/>
      <c r="P129" s="224"/>
      <c r="Q129" s="224"/>
      <c r="R129" s="224"/>
      <c r="S129" s="224"/>
      <c r="T129" s="225"/>
      <c r="AT129" s="226" t="s">
        <v>136</v>
      </c>
      <c r="AU129" s="226" t="s">
        <v>80</v>
      </c>
      <c r="AV129" s="15" t="s">
        <v>133</v>
      </c>
      <c r="AW129" s="15" t="s">
        <v>32</v>
      </c>
      <c r="AX129" s="15" t="s">
        <v>78</v>
      </c>
      <c r="AY129" s="226" t="s">
        <v>126</v>
      </c>
    </row>
    <row r="130" spans="1:65" s="2" customFormat="1" ht="14.4" customHeight="1">
      <c r="A130" s="37"/>
      <c r="B130" s="38"/>
      <c r="C130" s="228" t="s">
        <v>163</v>
      </c>
      <c r="D130" s="228" t="s">
        <v>202</v>
      </c>
      <c r="E130" s="229" t="s">
        <v>203</v>
      </c>
      <c r="F130" s="230" t="s">
        <v>204</v>
      </c>
      <c r="G130" s="231" t="s">
        <v>198</v>
      </c>
      <c r="H130" s="232">
        <v>131.04</v>
      </c>
      <c r="I130" s="233"/>
      <c r="J130" s="234">
        <f>ROUND(I130*H130,2)</f>
        <v>0</v>
      </c>
      <c r="K130" s="230" t="s">
        <v>132</v>
      </c>
      <c r="L130" s="235"/>
      <c r="M130" s="236" t="s">
        <v>18</v>
      </c>
      <c r="N130" s="237" t="s">
        <v>41</v>
      </c>
      <c r="O130" s="67"/>
      <c r="P130" s="185">
        <f>O130*H130</f>
        <v>0</v>
      </c>
      <c r="Q130" s="185">
        <v>1.65E-3</v>
      </c>
      <c r="R130" s="185">
        <f>Q130*H130</f>
        <v>0.21621599999999999</v>
      </c>
      <c r="S130" s="185">
        <v>0</v>
      </c>
      <c r="T130" s="186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7" t="s">
        <v>153</v>
      </c>
      <c r="AT130" s="187" t="s">
        <v>202</v>
      </c>
      <c r="AU130" s="187" t="s">
        <v>80</v>
      </c>
      <c r="AY130" s="20" t="s">
        <v>126</v>
      </c>
      <c r="BE130" s="188">
        <f>IF(N130="základní",J130,0)</f>
        <v>0</v>
      </c>
      <c r="BF130" s="188">
        <f>IF(N130="snížená",J130,0)</f>
        <v>0</v>
      </c>
      <c r="BG130" s="188">
        <f>IF(N130="zákl. přenesená",J130,0)</f>
        <v>0</v>
      </c>
      <c r="BH130" s="188">
        <f>IF(N130="sníž. přenesená",J130,0)</f>
        <v>0</v>
      </c>
      <c r="BI130" s="188">
        <f>IF(N130="nulová",J130,0)</f>
        <v>0</v>
      </c>
      <c r="BJ130" s="20" t="s">
        <v>78</v>
      </c>
      <c r="BK130" s="188">
        <f>ROUND(I130*H130,2)</f>
        <v>0</v>
      </c>
      <c r="BL130" s="20" t="s">
        <v>133</v>
      </c>
      <c r="BM130" s="187" t="s">
        <v>191</v>
      </c>
    </row>
    <row r="131" spans="1:65" s="14" customFormat="1" ht="10.199999999999999">
      <c r="B131" s="205"/>
      <c r="C131" s="206"/>
      <c r="D131" s="196" t="s">
        <v>136</v>
      </c>
      <c r="E131" s="207" t="s">
        <v>18</v>
      </c>
      <c r="F131" s="208" t="s">
        <v>344</v>
      </c>
      <c r="G131" s="206"/>
      <c r="H131" s="209">
        <v>131.04</v>
      </c>
      <c r="I131" s="210"/>
      <c r="J131" s="206"/>
      <c r="K131" s="206"/>
      <c r="L131" s="211"/>
      <c r="M131" s="212"/>
      <c r="N131" s="213"/>
      <c r="O131" s="213"/>
      <c r="P131" s="213"/>
      <c r="Q131" s="213"/>
      <c r="R131" s="213"/>
      <c r="S131" s="213"/>
      <c r="T131" s="214"/>
      <c r="AT131" s="215" t="s">
        <v>136</v>
      </c>
      <c r="AU131" s="215" t="s">
        <v>80</v>
      </c>
      <c r="AV131" s="14" t="s">
        <v>80</v>
      </c>
      <c r="AW131" s="14" t="s">
        <v>32</v>
      </c>
      <c r="AX131" s="14" t="s">
        <v>70</v>
      </c>
      <c r="AY131" s="215" t="s">
        <v>126</v>
      </c>
    </row>
    <row r="132" spans="1:65" s="15" customFormat="1" ht="10.199999999999999">
      <c r="B132" s="216"/>
      <c r="C132" s="217"/>
      <c r="D132" s="196" t="s">
        <v>136</v>
      </c>
      <c r="E132" s="218" t="s">
        <v>18</v>
      </c>
      <c r="F132" s="219" t="s">
        <v>139</v>
      </c>
      <c r="G132" s="217"/>
      <c r="H132" s="220">
        <v>131.04</v>
      </c>
      <c r="I132" s="221"/>
      <c r="J132" s="217"/>
      <c r="K132" s="217"/>
      <c r="L132" s="222"/>
      <c r="M132" s="223"/>
      <c r="N132" s="224"/>
      <c r="O132" s="224"/>
      <c r="P132" s="224"/>
      <c r="Q132" s="224"/>
      <c r="R132" s="224"/>
      <c r="S132" s="224"/>
      <c r="T132" s="225"/>
      <c r="AT132" s="226" t="s">
        <v>136</v>
      </c>
      <c r="AU132" s="226" t="s">
        <v>80</v>
      </c>
      <c r="AV132" s="15" t="s">
        <v>133</v>
      </c>
      <c r="AW132" s="15" t="s">
        <v>32</v>
      </c>
      <c r="AX132" s="15" t="s">
        <v>78</v>
      </c>
      <c r="AY132" s="226" t="s">
        <v>126</v>
      </c>
    </row>
    <row r="133" spans="1:65" s="2" customFormat="1" ht="22.2" customHeight="1">
      <c r="A133" s="37"/>
      <c r="B133" s="38"/>
      <c r="C133" s="176" t="s">
        <v>195</v>
      </c>
      <c r="D133" s="176" t="s">
        <v>128</v>
      </c>
      <c r="E133" s="177" t="s">
        <v>208</v>
      </c>
      <c r="F133" s="178" t="s">
        <v>209</v>
      </c>
      <c r="G133" s="179" t="s">
        <v>162</v>
      </c>
      <c r="H133" s="180">
        <v>39.200000000000003</v>
      </c>
      <c r="I133" s="181"/>
      <c r="J133" s="182">
        <f>ROUND(I133*H133,2)</f>
        <v>0</v>
      </c>
      <c r="K133" s="178" t="s">
        <v>132</v>
      </c>
      <c r="L133" s="42"/>
      <c r="M133" s="183" t="s">
        <v>18</v>
      </c>
      <c r="N133" s="184" t="s">
        <v>41</v>
      </c>
      <c r="O133" s="67"/>
      <c r="P133" s="185">
        <f>O133*H133</f>
        <v>0</v>
      </c>
      <c r="Q133" s="185">
        <v>2.0000000000000002E-5</v>
      </c>
      <c r="R133" s="185">
        <f>Q133*H133</f>
        <v>7.8400000000000008E-4</v>
      </c>
      <c r="S133" s="185">
        <v>0</v>
      </c>
      <c r="T133" s="186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7" t="s">
        <v>133</v>
      </c>
      <c r="AT133" s="187" t="s">
        <v>128</v>
      </c>
      <c r="AU133" s="187" t="s">
        <v>80</v>
      </c>
      <c r="AY133" s="20" t="s">
        <v>126</v>
      </c>
      <c r="BE133" s="188">
        <f>IF(N133="základní",J133,0)</f>
        <v>0</v>
      </c>
      <c r="BF133" s="188">
        <f>IF(N133="snížená",J133,0)</f>
        <v>0</v>
      </c>
      <c r="BG133" s="188">
        <f>IF(N133="zákl. přenesená",J133,0)</f>
        <v>0</v>
      </c>
      <c r="BH133" s="188">
        <f>IF(N133="sníž. přenesená",J133,0)</f>
        <v>0</v>
      </c>
      <c r="BI133" s="188">
        <f>IF(N133="nulová",J133,0)</f>
        <v>0</v>
      </c>
      <c r="BJ133" s="20" t="s">
        <v>78</v>
      </c>
      <c r="BK133" s="188">
        <f>ROUND(I133*H133,2)</f>
        <v>0</v>
      </c>
      <c r="BL133" s="20" t="s">
        <v>133</v>
      </c>
      <c r="BM133" s="187" t="s">
        <v>199</v>
      </c>
    </row>
    <row r="134" spans="1:65" s="2" customFormat="1" ht="10.199999999999999">
      <c r="A134" s="37"/>
      <c r="B134" s="38"/>
      <c r="C134" s="39"/>
      <c r="D134" s="189" t="s">
        <v>134</v>
      </c>
      <c r="E134" s="39"/>
      <c r="F134" s="190" t="s">
        <v>211</v>
      </c>
      <c r="G134" s="39"/>
      <c r="H134" s="39"/>
      <c r="I134" s="191"/>
      <c r="J134" s="39"/>
      <c r="K134" s="39"/>
      <c r="L134" s="42"/>
      <c r="M134" s="192"/>
      <c r="N134" s="193"/>
      <c r="O134" s="67"/>
      <c r="P134" s="67"/>
      <c r="Q134" s="67"/>
      <c r="R134" s="67"/>
      <c r="S134" s="67"/>
      <c r="T134" s="68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20" t="s">
        <v>134</v>
      </c>
      <c r="AU134" s="20" t="s">
        <v>80</v>
      </c>
    </row>
    <row r="135" spans="1:65" s="14" customFormat="1" ht="10.199999999999999">
      <c r="B135" s="205"/>
      <c r="C135" s="206"/>
      <c r="D135" s="196" t="s">
        <v>136</v>
      </c>
      <c r="E135" s="207" t="s">
        <v>18</v>
      </c>
      <c r="F135" s="208" t="s">
        <v>345</v>
      </c>
      <c r="G135" s="206"/>
      <c r="H135" s="209">
        <v>39.200000000000003</v>
      </c>
      <c r="I135" s="210"/>
      <c r="J135" s="206"/>
      <c r="K135" s="206"/>
      <c r="L135" s="211"/>
      <c r="M135" s="212"/>
      <c r="N135" s="213"/>
      <c r="O135" s="213"/>
      <c r="P135" s="213"/>
      <c r="Q135" s="213"/>
      <c r="R135" s="213"/>
      <c r="S135" s="213"/>
      <c r="T135" s="214"/>
      <c r="AT135" s="215" t="s">
        <v>136</v>
      </c>
      <c r="AU135" s="215" t="s">
        <v>80</v>
      </c>
      <c r="AV135" s="14" t="s">
        <v>80</v>
      </c>
      <c r="AW135" s="14" t="s">
        <v>32</v>
      </c>
      <c r="AX135" s="14" t="s">
        <v>70</v>
      </c>
      <c r="AY135" s="215" t="s">
        <v>126</v>
      </c>
    </row>
    <row r="136" spans="1:65" s="15" customFormat="1" ht="10.199999999999999">
      <c r="B136" s="216"/>
      <c r="C136" s="217"/>
      <c r="D136" s="196" t="s">
        <v>136</v>
      </c>
      <c r="E136" s="218" t="s">
        <v>18</v>
      </c>
      <c r="F136" s="219" t="s">
        <v>139</v>
      </c>
      <c r="G136" s="217"/>
      <c r="H136" s="220">
        <v>39.200000000000003</v>
      </c>
      <c r="I136" s="221"/>
      <c r="J136" s="217"/>
      <c r="K136" s="217"/>
      <c r="L136" s="222"/>
      <c r="M136" s="223"/>
      <c r="N136" s="224"/>
      <c r="O136" s="224"/>
      <c r="P136" s="224"/>
      <c r="Q136" s="224"/>
      <c r="R136" s="224"/>
      <c r="S136" s="224"/>
      <c r="T136" s="225"/>
      <c r="AT136" s="226" t="s">
        <v>136</v>
      </c>
      <c r="AU136" s="226" t="s">
        <v>80</v>
      </c>
      <c r="AV136" s="15" t="s">
        <v>133</v>
      </c>
      <c r="AW136" s="15" t="s">
        <v>32</v>
      </c>
      <c r="AX136" s="15" t="s">
        <v>78</v>
      </c>
      <c r="AY136" s="226" t="s">
        <v>126</v>
      </c>
    </row>
    <row r="137" spans="1:65" s="2" customFormat="1" ht="14.4" customHeight="1">
      <c r="A137" s="37"/>
      <c r="B137" s="38"/>
      <c r="C137" s="228" t="s">
        <v>8</v>
      </c>
      <c r="D137" s="228" t="s">
        <v>202</v>
      </c>
      <c r="E137" s="229" t="s">
        <v>213</v>
      </c>
      <c r="F137" s="230" t="s">
        <v>214</v>
      </c>
      <c r="G137" s="231" t="s">
        <v>162</v>
      </c>
      <c r="H137" s="232">
        <v>47.04</v>
      </c>
      <c r="I137" s="233"/>
      <c r="J137" s="234">
        <f>ROUND(I137*H137,2)</f>
        <v>0</v>
      </c>
      <c r="K137" s="230" t="s">
        <v>132</v>
      </c>
      <c r="L137" s="235"/>
      <c r="M137" s="236" t="s">
        <v>18</v>
      </c>
      <c r="N137" s="237" t="s">
        <v>41</v>
      </c>
      <c r="O137" s="67"/>
      <c r="P137" s="185">
        <f>O137*H137</f>
        <v>0</v>
      </c>
      <c r="Q137" s="185">
        <v>5.9999999999999995E-4</v>
      </c>
      <c r="R137" s="185">
        <f>Q137*H137</f>
        <v>2.8223999999999996E-2</v>
      </c>
      <c r="S137" s="185">
        <v>0</v>
      </c>
      <c r="T137" s="186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7" t="s">
        <v>153</v>
      </c>
      <c r="AT137" s="187" t="s">
        <v>202</v>
      </c>
      <c r="AU137" s="187" t="s">
        <v>80</v>
      </c>
      <c r="AY137" s="20" t="s">
        <v>126</v>
      </c>
      <c r="BE137" s="188">
        <f>IF(N137="základní",J137,0)</f>
        <v>0</v>
      </c>
      <c r="BF137" s="188">
        <f>IF(N137="snížená",J137,0)</f>
        <v>0</v>
      </c>
      <c r="BG137" s="188">
        <f>IF(N137="zákl. přenesená",J137,0)</f>
        <v>0</v>
      </c>
      <c r="BH137" s="188">
        <f>IF(N137="sníž. přenesená",J137,0)</f>
        <v>0</v>
      </c>
      <c r="BI137" s="188">
        <f>IF(N137="nulová",J137,0)</f>
        <v>0</v>
      </c>
      <c r="BJ137" s="20" t="s">
        <v>78</v>
      </c>
      <c r="BK137" s="188">
        <f>ROUND(I137*H137,2)</f>
        <v>0</v>
      </c>
      <c r="BL137" s="20" t="s">
        <v>133</v>
      </c>
      <c r="BM137" s="187" t="s">
        <v>205</v>
      </c>
    </row>
    <row r="138" spans="1:65" s="14" customFormat="1" ht="10.199999999999999">
      <c r="B138" s="205"/>
      <c r="C138" s="206"/>
      <c r="D138" s="196" t="s">
        <v>136</v>
      </c>
      <c r="E138" s="207" t="s">
        <v>18</v>
      </c>
      <c r="F138" s="208" t="s">
        <v>346</v>
      </c>
      <c r="G138" s="206"/>
      <c r="H138" s="209">
        <v>47.04</v>
      </c>
      <c r="I138" s="210"/>
      <c r="J138" s="206"/>
      <c r="K138" s="206"/>
      <c r="L138" s="211"/>
      <c r="M138" s="212"/>
      <c r="N138" s="213"/>
      <c r="O138" s="213"/>
      <c r="P138" s="213"/>
      <c r="Q138" s="213"/>
      <c r="R138" s="213"/>
      <c r="S138" s="213"/>
      <c r="T138" s="214"/>
      <c r="AT138" s="215" t="s">
        <v>136</v>
      </c>
      <c r="AU138" s="215" t="s">
        <v>80</v>
      </c>
      <c r="AV138" s="14" t="s">
        <v>80</v>
      </c>
      <c r="AW138" s="14" t="s">
        <v>32</v>
      </c>
      <c r="AX138" s="14" t="s">
        <v>70</v>
      </c>
      <c r="AY138" s="215" t="s">
        <v>126</v>
      </c>
    </row>
    <row r="139" spans="1:65" s="15" customFormat="1" ht="10.199999999999999">
      <c r="B139" s="216"/>
      <c r="C139" s="217"/>
      <c r="D139" s="196" t="s">
        <v>136</v>
      </c>
      <c r="E139" s="218" t="s">
        <v>18</v>
      </c>
      <c r="F139" s="219" t="s">
        <v>139</v>
      </c>
      <c r="G139" s="217"/>
      <c r="H139" s="220">
        <v>47.04</v>
      </c>
      <c r="I139" s="221"/>
      <c r="J139" s="217"/>
      <c r="K139" s="217"/>
      <c r="L139" s="222"/>
      <c r="M139" s="223"/>
      <c r="N139" s="224"/>
      <c r="O139" s="224"/>
      <c r="P139" s="224"/>
      <c r="Q139" s="224"/>
      <c r="R139" s="224"/>
      <c r="S139" s="224"/>
      <c r="T139" s="225"/>
      <c r="AT139" s="226" t="s">
        <v>136</v>
      </c>
      <c r="AU139" s="226" t="s">
        <v>80</v>
      </c>
      <c r="AV139" s="15" t="s">
        <v>133</v>
      </c>
      <c r="AW139" s="15" t="s">
        <v>32</v>
      </c>
      <c r="AX139" s="15" t="s">
        <v>78</v>
      </c>
      <c r="AY139" s="226" t="s">
        <v>126</v>
      </c>
    </row>
    <row r="140" spans="1:65" s="2" customFormat="1" ht="30" customHeight="1">
      <c r="A140" s="37"/>
      <c r="B140" s="38"/>
      <c r="C140" s="176" t="s">
        <v>207</v>
      </c>
      <c r="D140" s="176" t="s">
        <v>128</v>
      </c>
      <c r="E140" s="177" t="s">
        <v>218</v>
      </c>
      <c r="F140" s="178" t="s">
        <v>219</v>
      </c>
      <c r="G140" s="179" t="s">
        <v>131</v>
      </c>
      <c r="H140" s="180">
        <v>21.047000000000001</v>
      </c>
      <c r="I140" s="181"/>
      <c r="J140" s="182">
        <f>ROUND(I140*H140,2)</f>
        <v>0</v>
      </c>
      <c r="K140" s="178" t="s">
        <v>132</v>
      </c>
      <c r="L140" s="42"/>
      <c r="M140" s="183" t="s">
        <v>18</v>
      </c>
      <c r="N140" s="184" t="s">
        <v>41</v>
      </c>
      <c r="O140" s="67"/>
      <c r="P140" s="185">
        <f>O140*H140</f>
        <v>0</v>
      </c>
      <c r="Q140" s="185">
        <v>0</v>
      </c>
      <c r="R140" s="185">
        <f>Q140*H140</f>
        <v>0</v>
      </c>
      <c r="S140" s="185">
        <v>0</v>
      </c>
      <c r="T140" s="186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7" t="s">
        <v>133</v>
      </c>
      <c r="AT140" s="187" t="s">
        <v>128</v>
      </c>
      <c r="AU140" s="187" t="s">
        <v>80</v>
      </c>
      <c r="AY140" s="20" t="s">
        <v>126</v>
      </c>
      <c r="BE140" s="188">
        <f>IF(N140="základní",J140,0)</f>
        <v>0</v>
      </c>
      <c r="BF140" s="188">
        <f>IF(N140="snížená",J140,0)</f>
        <v>0</v>
      </c>
      <c r="BG140" s="188">
        <f>IF(N140="zákl. přenesená",J140,0)</f>
        <v>0</v>
      </c>
      <c r="BH140" s="188">
        <f>IF(N140="sníž. přenesená",J140,0)</f>
        <v>0</v>
      </c>
      <c r="BI140" s="188">
        <f>IF(N140="nulová",J140,0)</f>
        <v>0</v>
      </c>
      <c r="BJ140" s="20" t="s">
        <v>78</v>
      </c>
      <c r="BK140" s="188">
        <f>ROUND(I140*H140,2)</f>
        <v>0</v>
      </c>
      <c r="BL140" s="20" t="s">
        <v>133</v>
      </c>
      <c r="BM140" s="187" t="s">
        <v>210</v>
      </c>
    </row>
    <row r="141" spans="1:65" s="2" customFormat="1" ht="10.199999999999999">
      <c r="A141" s="37"/>
      <c r="B141" s="38"/>
      <c r="C141" s="39"/>
      <c r="D141" s="189" t="s">
        <v>134</v>
      </c>
      <c r="E141" s="39"/>
      <c r="F141" s="190" t="s">
        <v>220</v>
      </c>
      <c r="G141" s="39"/>
      <c r="H141" s="39"/>
      <c r="I141" s="191"/>
      <c r="J141" s="39"/>
      <c r="K141" s="39"/>
      <c r="L141" s="42"/>
      <c r="M141" s="192"/>
      <c r="N141" s="193"/>
      <c r="O141" s="67"/>
      <c r="P141" s="67"/>
      <c r="Q141" s="67"/>
      <c r="R141" s="67"/>
      <c r="S141" s="67"/>
      <c r="T141" s="68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20" t="s">
        <v>134</v>
      </c>
      <c r="AU141" s="20" t="s">
        <v>80</v>
      </c>
    </row>
    <row r="142" spans="1:65" s="14" customFormat="1" ht="10.199999999999999">
      <c r="B142" s="205"/>
      <c r="C142" s="206"/>
      <c r="D142" s="196" t="s">
        <v>136</v>
      </c>
      <c r="E142" s="207" t="s">
        <v>18</v>
      </c>
      <c r="F142" s="208" t="s">
        <v>347</v>
      </c>
      <c r="G142" s="206"/>
      <c r="H142" s="209">
        <v>2.1059999999999999</v>
      </c>
      <c r="I142" s="210"/>
      <c r="J142" s="206"/>
      <c r="K142" s="206"/>
      <c r="L142" s="211"/>
      <c r="M142" s="212"/>
      <c r="N142" s="213"/>
      <c r="O142" s="213"/>
      <c r="P142" s="213"/>
      <c r="Q142" s="213"/>
      <c r="R142" s="213"/>
      <c r="S142" s="213"/>
      <c r="T142" s="214"/>
      <c r="AT142" s="215" t="s">
        <v>136</v>
      </c>
      <c r="AU142" s="215" t="s">
        <v>80</v>
      </c>
      <c r="AV142" s="14" t="s">
        <v>80</v>
      </c>
      <c r="AW142" s="14" t="s">
        <v>32</v>
      </c>
      <c r="AX142" s="14" t="s">
        <v>70</v>
      </c>
      <c r="AY142" s="215" t="s">
        <v>126</v>
      </c>
    </row>
    <row r="143" spans="1:65" s="14" customFormat="1" ht="10.199999999999999">
      <c r="B143" s="205"/>
      <c r="C143" s="206"/>
      <c r="D143" s="196" t="s">
        <v>136</v>
      </c>
      <c r="E143" s="207" t="s">
        <v>18</v>
      </c>
      <c r="F143" s="208" t="s">
        <v>348</v>
      </c>
      <c r="G143" s="206"/>
      <c r="H143" s="209">
        <v>6</v>
      </c>
      <c r="I143" s="210"/>
      <c r="J143" s="206"/>
      <c r="K143" s="206"/>
      <c r="L143" s="211"/>
      <c r="M143" s="212"/>
      <c r="N143" s="213"/>
      <c r="O143" s="213"/>
      <c r="P143" s="213"/>
      <c r="Q143" s="213"/>
      <c r="R143" s="213"/>
      <c r="S143" s="213"/>
      <c r="T143" s="214"/>
      <c r="AT143" s="215" t="s">
        <v>136</v>
      </c>
      <c r="AU143" s="215" t="s">
        <v>80</v>
      </c>
      <c r="AV143" s="14" t="s">
        <v>80</v>
      </c>
      <c r="AW143" s="14" t="s">
        <v>32</v>
      </c>
      <c r="AX143" s="14" t="s">
        <v>70</v>
      </c>
      <c r="AY143" s="215" t="s">
        <v>126</v>
      </c>
    </row>
    <row r="144" spans="1:65" s="14" customFormat="1" ht="10.199999999999999">
      <c r="B144" s="205"/>
      <c r="C144" s="206"/>
      <c r="D144" s="196" t="s">
        <v>136</v>
      </c>
      <c r="E144" s="207" t="s">
        <v>18</v>
      </c>
      <c r="F144" s="208" t="s">
        <v>349</v>
      </c>
      <c r="G144" s="206"/>
      <c r="H144" s="209">
        <v>12.7</v>
      </c>
      <c r="I144" s="210"/>
      <c r="J144" s="206"/>
      <c r="K144" s="206"/>
      <c r="L144" s="211"/>
      <c r="M144" s="212"/>
      <c r="N144" s="213"/>
      <c r="O144" s="213"/>
      <c r="P144" s="213"/>
      <c r="Q144" s="213"/>
      <c r="R144" s="213"/>
      <c r="S144" s="213"/>
      <c r="T144" s="214"/>
      <c r="AT144" s="215" t="s">
        <v>136</v>
      </c>
      <c r="AU144" s="215" t="s">
        <v>80</v>
      </c>
      <c r="AV144" s="14" t="s">
        <v>80</v>
      </c>
      <c r="AW144" s="14" t="s">
        <v>32</v>
      </c>
      <c r="AX144" s="14" t="s">
        <v>70</v>
      </c>
      <c r="AY144" s="215" t="s">
        <v>126</v>
      </c>
    </row>
    <row r="145" spans="1:65" s="14" customFormat="1" ht="10.199999999999999">
      <c r="B145" s="205"/>
      <c r="C145" s="206"/>
      <c r="D145" s="196" t="s">
        <v>136</v>
      </c>
      <c r="E145" s="207" t="s">
        <v>18</v>
      </c>
      <c r="F145" s="208" t="s">
        <v>350</v>
      </c>
      <c r="G145" s="206"/>
      <c r="H145" s="209">
        <v>0.24099999999999999</v>
      </c>
      <c r="I145" s="210"/>
      <c r="J145" s="206"/>
      <c r="K145" s="206"/>
      <c r="L145" s="211"/>
      <c r="M145" s="212"/>
      <c r="N145" s="213"/>
      <c r="O145" s="213"/>
      <c r="P145" s="213"/>
      <c r="Q145" s="213"/>
      <c r="R145" s="213"/>
      <c r="S145" s="213"/>
      <c r="T145" s="214"/>
      <c r="AT145" s="215" t="s">
        <v>136</v>
      </c>
      <c r="AU145" s="215" t="s">
        <v>80</v>
      </c>
      <c r="AV145" s="14" t="s">
        <v>80</v>
      </c>
      <c r="AW145" s="14" t="s">
        <v>32</v>
      </c>
      <c r="AX145" s="14" t="s">
        <v>70</v>
      </c>
      <c r="AY145" s="215" t="s">
        <v>126</v>
      </c>
    </row>
    <row r="146" spans="1:65" s="15" customFormat="1" ht="10.199999999999999">
      <c r="B146" s="216"/>
      <c r="C146" s="217"/>
      <c r="D146" s="196" t="s">
        <v>136</v>
      </c>
      <c r="E146" s="218" t="s">
        <v>18</v>
      </c>
      <c r="F146" s="219" t="s">
        <v>139</v>
      </c>
      <c r="G146" s="217"/>
      <c r="H146" s="220">
        <v>21.046999999999997</v>
      </c>
      <c r="I146" s="221"/>
      <c r="J146" s="217"/>
      <c r="K146" s="217"/>
      <c r="L146" s="222"/>
      <c r="M146" s="223"/>
      <c r="N146" s="224"/>
      <c r="O146" s="224"/>
      <c r="P146" s="224"/>
      <c r="Q146" s="224"/>
      <c r="R146" s="224"/>
      <c r="S146" s="224"/>
      <c r="T146" s="225"/>
      <c r="AT146" s="226" t="s">
        <v>136</v>
      </c>
      <c r="AU146" s="226" t="s">
        <v>80</v>
      </c>
      <c r="AV146" s="15" t="s">
        <v>133</v>
      </c>
      <c r="AW146" s="15" t="s">
        <v>32</v>
      </c>
      <c r="AX146" s="15" t="s">
        <v>78</v>
      </c>
      <c r="AY146" s="226" t="s">
        <v>126</v>
      </c>
    </row>
    <row r="147" spans="1:65" s="2" customFormat="1" ht="22.2" customHeight="1">
      <c r="A147" s="37"/>
      <c r="B147" s="38"/>
      <c r="C147" s="176" t="s">
        <v>178</v>
      </c>
      <c r="D147" s="176" t="s">
        <v>128</v>
      </c>
      <c r="E147" s="177" t="s">
        <v>226</v>
      </c>
      <c r="F147" s="178" t="s">
        <v>227</v>
      </c>
      <c r="G147" s="179" t="s">
        <v>131</v>
      </c>
      <c r="H147" s="180">
        <v>12.941000000000001</v>
      </c>
      <c r="I147" s="181"/>
      <c r="J147" s="182">
        <f>ROUND(I147*H147,2)</f>
        <v>0</v>
      </c>
      <c r="K147" s="178" t="s">
        <v>132</v>
      </c>
      <c r="L147" s="42"/>
      <c r="M147" s="183" t="s">
        <v>18</v>
      </c>
      <c r="N147" s="184" t="s">
        <v>41</v>
      </c>
      <c r="O147" s="67"/>
      <c r="P147" s="185">
        <f>O147*H147</f>
        <v>0</v>
      </c>
      <c r="Q147" s="185">
        <v>0</v>
      </c>
      <c r="R147" s="185">
        <f>Q147*H147</f>
        <v>0</v>
      </c>
      <c r="S147" s="185">
        <v>0</v>
      </c>
      <c r="T147" s="186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7" t="s">
        <v>133</v>
      </c>
      <c r="AT147" s="187" t="s">
        <v>128</v>
      </c>
      <c r="AU147" s="187" t="s">
        <v>80</v>
      </c>
      <c r="AY147" s="20" t="s">
        <v>126</v>
      </c>
      <c r="BE147" s="188">
        <f>IF(N147="základní",J147,0)</f>
        <v>0</v>
      </c>
      <c r="BF147" s="188">
        <f>IF(N147="snížená",J147,0)</f>
        <v>0</v>
      </c>
      <c r="BG147" s="188">
        <f>IF(N147="zákl. přenesená",J147,0)</f>
        <v>0</v>
      </c>
      <c r="BH147" s="188">
        <f>IF(N147="sníž. přenesená",J147,0)</f>
        <v>0</v>
      </c>
      <c r="BI147" s="188">
        <f>IF(N147="nulová",J147,0)</f>
        <v>0</v>
      </c>
      <c r="BJ147" s="20" t="s">
        <v>78</v>
      </c>
      <c r="BK147" s="188">
        <f>ROUND(I147*H147,2)</f>
        <v>0</v>
      </c>
      <c r="BL147" s="20" t="s">
        <v>133</v>
      </c>
      <c r="BM147" s="187" t="s">
        <v>215</v>
      </c>
    </row>
    <row r="148" spans="1:65" s="2" customFormat="1" ht="10.199999999999999">
      <c r="A148" s="37"/>
      <c r="B148" s="38"/>
      <c r="C148" s="39"/>
      <c r="D148" s="189" t="s">
        <v>134</v>
      </c>
      <c r="E148" s="39"/>
      <c r="F148" s="190" t="s">
        <v>229</v>
      </c>
      <c r="G148" s="39"/>
      <c r="H148" s="39"/>
      <c r="I148" s="191"/>
      <c r="J148" s="39"/>
      <c r="K148" s="39"/>
      <c r="L148" s="42"/>
      <c r="M148" s="192"/>
      <c r="N148" s="193"/>
      <c r="O148" s="67"/>
      <c r="P148" s="67"/>
      <c r="Q148" s="67"/>
      <c r="R148" s="67"/>
      <c r="S148" s="67"/>
      <c r="T148" s="68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20" t="s">
        <v>134</v>
      </c>
      <c r="AU148" s="20" t="s">
        <v>80</v>
      </c>
    </row>
    <row r="149" spans="1:65" s="14" customFormat="1" ht="10.199999999999999">
      <c r="B149" s="205"/>
      <c r="C149" s="206"/>
      <c r="D149" s="196" t="s">
        <v>136</v>
      </c>
      <c r="E149" s="207" t="s">
        <v>18</v>
      </c>
      <c r="F149" s="208" t="s">
        <v>349</v>
      </c>
      <c r="G149" s="206"/>
      <c r="H149" s="209">
        <v>12.7</v>
      </c>
      <c r="I149" s="210"/>
      <c r="J149" s="206"/>
      <c r="K149" s="206"/>
      <c r="L149" s="211"/>
      <c r="M149" s="212"/>
      <c r="N149" s="213"/>
      <c r="O149" s="213"/>
      <c r="P149" s="213"/>
      <c r="Q149" s="213"/>
      <c r="R149" s="213"/>
      <c r="S149" s="213"/>
      <c r="T149" s="214"/>
      <c r="AT149" s="215" t="s">
        <v>136</v>
      </c>
      <c r="AU149" s="215" t="s">
        <v>80</v>
      </c>
      <c r="AV149" s="14" t="s">
        <v>80</v>
      </c>
      <c r="AW149" s="14" t="s">
        <v>32</v>
      </c>
      <c r="AX149" s="14" t="s">
        <v>70</v>
      </c>
      <c r="AY149" s="215" t="s">
        <v>126</v>
      </c>
    </row>
    <row r="150" spans="1:65" s="14" customFormat="1" ht="10.199999999999999">
      <c r="B150" s="205"/>
      <c r="C150" s="206"/>
      <c r="D150" s="196" t="s">
        <v>136</v>
      </c>
      <c r="E150" s="207" t="s">
        <v>18</v>
      </c>
      <c r="F150" s="208" t="s">
        <v>350</v>
      </c>
      <c r="G150" s="206"/>
      <c r="H150" s="209">
        <v>0.24099999999999999</v>
      </c>
      <c r="I150" s="210"/>
      <c r="J150" s="206"/>
      <c r="K150" s="206"/>
      <c r="L150" s="211"/>
      <c r="M150" s="212"/>
      <c r="N150" s="213"/>
      <c r="O150" s="213"/>
      <c r="P150" s="213"/>
      <c r="Q150" s="213"/>
      <c r="R150" s="213"/>
      <c r="S150" s="213"/>
      <c r="T150" s="214"/>
      <c r="AT150" s="215" t="s">
        <v>136</v>
      </c>
      <c r="AU150" s="215" t="s">
        <v>80</v>
      </c>
      <c r="AV150" s="14" t="s">
        <v>80</v>
      </c>
      <c r="AW150" s="14" t="s">
        <v>32</v>
      </c>
      <c r="AX150" s="14" t="s">
        <v>70</v>
      </c>
      <c r="AY150" s="215" t="s">
        <v>126</v>
      </c>
    </row>
    <row r="151" spans="1:65" s="15" customFormat="1" ht="10.199999999999999">
      <c r="B151" s="216"/>
      <c r="C151" s="217"/>
      <c r="D151" s="196" t="s">
        <v>136</v>
      </c>
      <c r="E151" s="218" t="s">
        <v>18</v>
      </c>
      <c r="F151" s="219" t="s">
        <v>139</v>
      </c>
      <c r="G151" s="217"/>
      <c r="H151" s="220">
        <v>12.940999999999999</v>
      </c>
      <c r="I151" s="221"/>
      <c r="J151" s="217"/>
      <c r="K151" s="217"/>
      <c r="L151" s="222"/>
      <c r="M151" s="223"/>
      <c r="N151" s="224"/>
      <c r="O151" s="224"/>
      <c r="P151" s="224"/>
      <c r="Q151" s="224"/>
      <c r="R151" s="224"/>
      <c r="S151" s="224"/>
      <c r="T151" s="225"/>
      <c r="AT151" s="226" t="s">
        <v>136</v>
      </c>
      <c r="AU151" s="226" t="s">
        <v>80</v>
      </c>
      <c r="AV151" s="15" t="s">
        <v>133</v>
      </c>
      <c r="AW151" s="15" t="s">
        <v>32</v>
      </c>
      <c r="AX151" s="15" t="s">
        <v>78</v>
      </c>
      <c r="AY151" s="226" t="s">
        <v>126</v>
      </c>
    </row>
    <row r="152" spans="1:65" s="2" customFormat="1" ht="22.2" customHeight="1">
      <c r="A152" s="37"/>
      <c r="B152" s="38"/>
      <c r="C152" s="176" t="s">
        <v>217</v>
      </c>
      <c r="D152" s="176" t="s">
        <v>128</v>
      </c>
      <c r="E152" s="177" t="s">
        <v>231</v>
      </c>
      <c r="F152" s="178" t="s">
        <v>232</v>
      </c>
      <c r="G152" s="179" t="s">
        <v>233</v>
      </c>
      <c r="H152" s="180">
        <v>42.094000000000001</v>
      </c>
      <c r="I152" s="181"/>
      <c r="J152" s="182">
        <f>ROUND(I152*H152,2)</f>
        <v>0</v>
      </c>
      <c r="K152" s="178" t="s">
        <v>132</v>
      </c>
      <c r="L152" s="42"/>
      <c r="M152" s="183" t="s">
        <v>18</v>
      </c>
      <c r="N152" s="184" t="s">
        <v>41</v>
      </c>
      <c r="O152" s="67"/>
      <c r="P152" s="185">
        <f>O152*H152</f>
        <v>0</v>
      </c>
      <c r="Q152" s="185">
        <v>0</v>
      </c>
      <c r="R152" s="185">
        <f>Q152*H152</f>
        <v>0</v>
      </c>
      <c r="S152" s="185">
        <v>0</v>
      </c>
      <c r="T152" s="186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7" t="s">
        <v>133</v>
      </c>
      <c r="AT152" s="187" t="s">
        <v>128</v>
      </c>
      <c r="AU152" s="187" t="s">
        <v>80</v>
      </c>
      <c r="AY152" s="20" t="s">
        <v>126</v>
      </c>
      <c r="BE152" s="188">
        <f>IF(N152="základní",J152,0)</f>
        <v>0</v>
      </c>
      <c r="BF152" s="188">
        <f>IF(N152="snížená",J152,0)</f>
        <v>0</v>
      </c>
      <c r="BG152" s="188">
        <f>IF(N152="zákl. přenesená",J152,0)</f>
        <v>0</v>
      </c>
      <c r="BH152" s="188">
        <f>IF(N152="sníž. přenesená",J152,0)</f>
        <v>0</v>
      </c>
      <c r="BI152" s="188">
        <f>IF(N152="nulová",J152,0)</f>
        <v>0</v>
      </c>
      <c r="BJ152" s="20" t="s">
        <v>78</v>
      </c>
      <c r="BK152" s="188">
        <f>ROUND(I152*H152,2)</f>
        <v>0</v>
      </c>
      <c r="BL152" s="20" t="s">
        <v>133</v>
      </c>
      <c r="BM152" s="187" t="s">
        <v>351</v>
      </c>
    </row>
    <row r="153" spans="1:65" s="2" customFormat="1" ht="10.199999999999999">
      <c r="A153" s="37"/>
      <c r="B153" s="38"/>
      <c r="C153" s="39"/>
      <c r="D153" s="189" t="s">
        <v>134</v>
      </c>
      <c r="E153" s="39"/>
      <c r="F153" s="190" t="s">
        <v>235</v>
      </c>
      <c r="G153" s="39"/>
      <c r="H153" s="39"/>
      <c r="I153" s="191"/>
      <c r="J153" s="39"/>
      <c r="K153" s="39"/>
      <c r="L153" s="42"/>
      <c r="M153" s="192"/>
      <c r="N153" s="193"/>
      <c r="O153" s="67"/>
      <c r="P153" s="67"/>
      <c r="Q153" s="67"/>
      <c r="R153" s="67"/>
      <c r="S153" s="67"/>
      <c r="T153" s="68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20" t="s">
        <v>134</v>
      </c>
      <c r="AU153" s="20" t="s">
        <v>80</v>
      </c>
    </row>
    <row r="154" spans="1:65" s="14" customFormat="1" ht="10.199999999999999">
      <c r="B154" s="205"/>
      <c r="C154" s="206"/>
      <c r="D154" s="196" t="s">
        <v>136</v>
      </c>
      <c r="E154" s="207" t="s">
        <v>18</v>
      </c>
      <c r="F154" s="208" t="s">
        <v>352</v>
      </c>
      <c r="G154" s="206"/>
      <c r="H154" s="209">
        <v>42.094000000000001</v>
      </c>
      <c r="I154" s="210"/>
      <c r="J154" s="206"/>
      <c r="K154" s="206"/>
      <c r="L154" s="211"/>
      <c r="M154" s="212"/>
      <c r="N154" s="213"/>
      <c r="O154" s="213"/>
      <c r="P154" s="213"/>
      <c r="Q154" s="213"/>
      <c r="R154" s="213"/>
      <c r="S154" s="213"/>
      <c r="T154" s="214"/>
      <c r="AT154" s="215" t="s">
        <v>136</v>
      </c>
      <c r="AU154" s="215" t="s">
        <v>80</v>
      </c>
      <c r="AV154" s="14" t="s">
        <v>80</v>
      </c>
      <c r="AW154" s="14" t="s">
        <v>32</v>
      </c>
      <c r="AX154" s="14" t="s">
        <v>70</v>
      </c>
      <c r="AY154" s="215" t="s">
        <v>126</v>
      </c>
    </row>
    <row r="155" spans="1:65" s="15" customFormat="1" ht="10.199999999999999">
      <c r="B155" s="216"/>
      <c r="C155" s="217"/>
      <c r="D155" s="196" t="s">
        <v>136</v>
      </c>
      <c r="E155" s="218" t="s">
        <v>18</v>
      </c>
      <c r="F155" s="219" t="s">
        <v>139</v>
      </c>
      <c r="G155" s="217"/>
      <c r="H155" s="220">
        <v>42.094000000000001</v>
      </c>
      <c r="I155" s="221"/>
      <c r="J155" s="217"/>
      <c r="K155" s="217"/>
      <c r="L155" s="222"/>
      <c r="M155" s="223"/>
      <c r="N155" s="224"/>
      <c r="O155" s="224"/>
      <c r="P155" s="224"/>
      <c r="Q155" s="224"/>
      <c r="R155" s="224"/>
      <c r="S155" s="224"/>
      <c r="T155" s="225"/>
      <c r="AT155" s="226" t="s">
        <v>136</v>
      </c>
      <c r="AU155" s="226" t="s">
        <v>80</v>
      </c>
      <c r="AV155" s="15" t="s">
        <v>133</v>
      </c>
      <c r="AW155" s="15" t="s">
        <v>32</v>
      </c>
      <c r="AX155" s="15" t="s">
        <v>78</v>
      </c>
      <c r="AY155" s="226" t="s">
        <v>126</v>
      </c>
    </row>
    <row r="156" spans="1:65" s="2" customFormat="1" ht="14.4" customHeight="1">
      <c r="A156" s="37"/>
      <c r="B156" s="38"/>
      <c r="C156" s="176" t="s">
        <v>183</v>
      </c>
      <c r="D156" s="176" t="s">
        <v>128</v>
      </c>
      <c r="E156" s="177" t="s">
        <v>315</v>
      </c>
      <c r="F156" s="178" t="s">
        <v>316</v>
      </c>
      <c r="G156" s="179" t="s">
        <v>198</v>
      </c>
      <c r="H156" s="180">
        <v>10</v>
      </c>
      <c r="I156" s="181"/>
      <c r="J156" s="182">
        <f>ROUND(I156*H156,2)</f>
        <v>0</v>
      </c>
      <c r="K156" s="178" t="s">
        <v>182</v>
      </c>
      <c r="L156" s="42"/>
      <c r="M156" s="183" t="s">
        <v>18</v>
      </c>
      <c r="N156" s="184" t="s">
        <v>41</v>
      </c>
      <c r="O156" s="67"/>
      <c r="P156" s="185">
        <f>O156*H156</f>
        <v>0</v>
      </c>
      <c r="Q156" s="185">
        <v>0</v>
      </c>
      <c r="R156" s="185">
        <f>Q156*H156</f>
        <v>0</v>
      </c>
      <c r="S156" s="185">
        <v>0</v>
      </c>
      <c r="T156" s="186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87" t="s">
        <v>133</v>
      </c>
      <c r="AT156" s="187" t="s">
        <v>128</v>
      </c>
      <c r="AU156" s="187" t="s">
        <v>80</v>
      </c>
      <c r="AY156" s="20" t="s">
        <v>126</v>
      </c>
      <c r="BE156" s="188">
        <f>IF(N156="základní",J156,0)</f>
        <v>0</v>
      </c>
      <c r="BF156" s="188">
        <f>IF(N156="snížená",J156,0)</f>
        <v>0</v>
      </c>
      <c r="BG156" s="188">
        <f>IF(N156="zákl. přenesená",J156,0)</f>
        <v>0</v>
      </c>
      <c r="BH156" s="188">
        <f>IF(N156="sníž. přenesená",J156,0)</f>
        <v>0</v>
      </c>
      <c r="BI156" s="188">
        <f>IF(N156="nulová",J156,0)</f>
        <v>0</v>
      </c>
      <c r="BJ156" s="20" t="s">
        <v>78</v>
      </c>
      <c r="BK156" s="188">
        <f>ROUND(I156*H156,2)</f>
        <v>0</v>
      </c>
      <c r="BL156" s="20" t="s">
        <v>133</v>
      </c>
      <c r="BM156" s="187" t="s">
        <v>228</v>
      </c>
    </row>
    <row r="157" spans="1:65" s="2" customFormat="1" ht="14.4" customHeight="1">
      <c r="A157" s="37"/>
      <c r="B157" s="38"/>
      <c r="C157" s="176" t="s">
        <v>230</v>
      </c>
      <c r="D157" s="176" t="s">
        <v>128</v>
      </c>
      <c r="E157" s="177" t="s">
        <v>317</v>
      </c>
      <c r="F157" s="178" t="s">
        <v>318</v>
      </c>
      <c r="G157" s="179" t="s">
        <v>148</v>
      </c>
      <c r="H157" s="180">
        <v>10</v>
      </c>
      <c r="I157" s="181"/>
      <c r="J157" s="182">
        <f>ROUND(I157*H157,2)</f>
        <v>0</v>
      </c>
      <c r="K157" s="178" t="s">
        <v>182</v>
      </c>
      <c r="L157" s="42"/>
      <c r="M157" s="183" t="s">
        <v>18</v>
      </c>
      <c r="N157" s="184" t="s">
        <v>41</v>
      </c>
      <c r="O157" s="67"/>
      <c r="P157" s="185">
        <f>O157*H157</f>
        <v>0</v>
      </c>
      <c r="Q157" s="185">
        <v>0</v>
      </c>
      <c r="R157" s="185">
        <f>Q157*H157</f>
        <v>0</v>
      </c>
      <c r="S157" s="185">
        <v>0</v>
      </c>
      <c r="T157" s="186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7" t="s">
        <v>133</v>
      </c>
      <c r="AT157" s="187" t="s">
        <v>128</v>
      </c>
      <c r="AU157" s="187" t="s">
        <v>80</v>
      </c>
      <c r="AY157" s="20" t="s">
        <v>126</v>
      </c>
      <c r="BE157" s="188">
        <f>IF(N157="základní",J157,0)</f>
        <v>0</v>
      </c>
      <c r="BF157" s="188">
        <f>IF(N157="snížená",J157,0)</f>
        <v>0</v>
      </c>
      <c r="BG157" s="188">
        <f>IF(N157="zákl. přenesená",J157,0)</f>
        <v>0</v>
      </c>
      <c r="BH157" s="188">
        <f>IF(N157="sníž. přenesená",J157,0)</f>
        <v>0</v>
      </c>
      <c r="BI157" s="188">
        <f>IF(N157="nulová",J157,0)</f>
        <v>0</v>
      </c>
      <c r="BJ157" s="20" t="s">
        <v>78</v>
      </c>
      <c r="BK157" s="188">
        <f>ROUND(I157*H157,2)</f>
        <v>0</v>
      </c>
      <c r="BL157" s="20" t="s">
        <v>133</v>
      </c>
      <c r="BM157" s="187" t="s">
        <v>332</v>
      </c>
    </row>
    <row r="158" spans="1:65" s="2" customFormat="1" ht="28.8">
      <c r="A158" s="37"/>
      <c r="B158" s="38"/>
      <c r="C158" s="39"/>
      <c r="D158" s="196" t="s">
        <v>165</v>
      </c>
      <c r="E158" s="39"/>
      <c r="F158" s="227" t="s">
        <v>319</v>
      </c>
      <c r="G158" s="39"/>
      <c r="H158" s="39"/>
      <c r="I158" s="191"/>
      <c r="J158" s="39"/>
      <c r="K158" s="39"/>
      <c r="L158" s="42"/>
      <c r="M158" s="192"/>
      <c r="N158" s="193"/>
      <c r="O158" s="67"/>
      <c r="P158" s="67"/>
      <c r="Q158" s="67"/>
      <c r="R158" s="67"/>
      <c r="S158" s="67"/>
      <c r="T158" s="68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20" t="s">
        <v>165</v>
      </c>
      <c r="AU158" s="20" t="s">
        <v>80</v>
      </c>
    </row>
    <row r="159" spans="1:65" s="12" customFormat="1" ht="22.8" customHeight="1">
      <c r="B159" s="160"/>
      <c r="C159" s="161"/>
      <c r="D159" s="162" t="s">
        <v>69</v>
      </c>
      <c r="E159" s="174" t="s">
        <v>80</v>
      </c>
      <c r="F159" s="174" t="s">
        <v>237</v>
      </c>
      <c r="G159" s="161"/>
      <c r="H159" s="161"/>
      <c r="I159" s="164"/>
      <c r="J159" s="175">
        <f>BK159</f>
        <v>0</v>
      </c>
      <c r="K159" s="161"/>
      <c r="L159" s="166"/>
      <c r="M159" s="167"/>
      <c r="N159" s="168"/>
      <c r="O159" s="168"/>
      <c r="P159" s="169">
        <f>SUM(P160:P168)</f>
        <v>0</v>
      </c>
      <c r="Q159" s="168"/>
      <c r="R159" s="169">
        <f>SUM(R160:R168)</f>
        <v>18.013463999999999</v>
      </c>
      <c r="S159" s="168"/>
      <c r="T159" s="170">
        <f>SUM(T160:T168)</f>
        <v>0</v>
      </c>
      <c r="AR159" s="171" t="s">
        <v>78</v>
      </c>
      <c r="AT159" s="172" t="s">
        <v>69</v>
      </c>
      <c r="AU159" s="172" t="s">
        <v>78</v>
      </c>
      <c r="AY159" s="171" t="s">
        <v>126</v>
      </c>
      <c r="BK159" s="173">
        <f>SUM(BK160:BK168)</f>
        <v>0</v>
      </c>
    </row>
    <row r="160" spans="1:65" s="2" customFormat="1" ht="19.8" customHeight="1">
      <c r="A160" s="37"/>
      <c r="B160" s="38"/>
      <c r="C160" s="176" t="s">
        <v>189</v>
      </c>
      <c r="D160" s="176" t="s">
        <v>128</v>
      </c>
      <c r="E160" s="177" t="s">
        <v>238</v>
      </c>
      <c r="F160" s="178" t="s">
        <v>239</v>
      </c>
      <c r="G160" s="179" t="s">
        <v>131</v>
      </c>
      <c r="H160" s="180">
        <v>1.1499999999999999</v>
      </c>
      <c r="I160" s="181"/>
      <c r="J160" s="182">
        <f>ROUND(I160*H160,2)</f>
        <v>0</v>
      </c>
      <c r="K160" s="178" t="s">
        <v>182</v>
      </c>
      <c r="L160" s="42"/>
      <c r="M160" s="183" t="s">
        <v>18</v>
      </c>
      <c r="N160" s="184" t="s">
        <v>41</v>
      </c>
      <c r="O160" s="67"/>
      <c r="P160" s="185">
        <f>O160*H160</f>
        <v>0</v>
      </c>
      <c r="Q160" s="185">
        <v>0</v>
      </c>
      <c r="R160" s="185">
        <f>Q160*H160</f>
        <v>0</v>
      </c>
      <c r="S160" s="185">
        <v>0</v>
      </c>
      <c r="T160" s="186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87" t="s">
        <v>133</v>
      </c>
      <c r="AT160" s="187" t="s">
        <v>128</v>
      </c>
      <c r="AU160" s="187" t="s">
        <v>80</v>
      </c>
      <c r="AY160" s="20" t="s">
        <v>126</v>
      </c>
      <c r="BE160" s="188">
        <f>IF(N160="základní",J160,0)</f>
        <v>0</v>
      </c>
      <c r="BF160" s="188">
        <f>IF(N160="snížená",J160,0)</f>
        <v>0</v>
      </c>
      <c r="BG160" s="188">
        <f>IF(N160="zákl. přenesená",J160,0)</f>
        <v>0</v>
      </c>
      <c r="BH160" s="188">
        <f>IF(N160="sníž. přenesená",J160,0)</f>
        <v>0</v>
      </c>
      <c r="BI160" s="188">
        <f>IF(N160="nulová",J160,0)</f>
        <v>0</v>
      </c>
      <c r="BJ160" s="20" t="s">
        <v>78</v>
      </c>
      <c r="BK160" s="188">
        <f>ROUND(I160*H160,2)</f>
        <v>0</v>
      </c>
      <c r="BL160" s="20" t="s">
        <v>133</v>
      </c>
      <c r="BM160" s="187" t="s">
        <v>240</v>
      </c>
    </row>
    <row r="161" spans="1:65" s="13" customFormat="1" ht="10.199999999999999">
      <c r="B161" s="194"/>
      <c r="C161" s="195"/>
      <c r="D161" s="196" t="s">
        <v>136</v>
      </c>
      <c r="E161" s="197" t="s">
        <v>18</v>
      </c>
      <c r="F161" s="198" t="s">
        <v>241</v>
      </c>
      <c r="G161" s="195"/>
      <c r="H161" s="197" t="s">
        <v>18</v>
      </c>
      <c r="I161" s="199"/>
      <c r="J161" s="195"/>
      <c r="K161" s="195"/>
      <c r="L161" s="200"/>
      <c r="M161" s="201"/>
      <c r="N161" s="202"/>
      <c r="O161" s="202"/>
      <c r="P161" s="202"/>
      <c r="Q161" s="202"/>
      <c r="R161" s="202"/>
      <c r="S161" s="202"/>
      <c r="T161" s="203"/>
      <c r="AT161" s="204" t="s">
        <v>136</v>
      </c>
      <c r="AU161" s="204" t="s">
        <v>80</v>
      </c>
      <c r="AV161" s="13" t="s">
        <v>78</v>
      </c>
      <c r="AW161" s="13" t="s">
        <v>32</v>
      </c>
      <c r="AX161" s="13" t="s">
        <v>70</v>
      </c>
      <c r="AY161" s="204" t="s">
        <v>126</v>
      </c>
    </row>
    <row r="162" spans="1:65" s="14" customFormat="1" ht="10.199999999999999">
      <c r="B162" s="205"/>
      <c r="C162" s="206"/>
      <c r="D162" s="196" t="s">
        <v>136</v>
      </c>
      <c r="E162" s="207" t="s">
        <v>18</v>
      </c>
      <c r="F162" s="208" t="s">
        <v>353</v>
      </c>
      <c r="G162" s="206"/>
      <c r="H162" s="209">
        <v>1.1499999999999999</v>
      </c>
      <c r="I162" s="210"/>
      <c r="J162" s="206"/>
      <c r="K162" s="206"/>
      <c r="L162" s="211"/>
      <c r="M162" s="212"/>
      <c r="N162" s="213"/>
      <c r="O162" s="213"/>
      <c r="P162" s="213"/>
      <c r="Q162" s="213"/>
      <c r="R162" s="213"/>
      <c r="S162" s="213"/>
      <c r="T162" s="214"/>
      <c r="AT162" s="215" t="s">
        <v>136</v>
      </c>
      <c r="AU162" s="215" t="s">
        <v>80</v>
      </c>
      <c r="AV162" s="14" t="s">
        <v>80</v>
      </c>
      <c r="AW162" s="14" t="s">
        <v>32</v>
      </c>
      <c r="AX162" s="14" t="s">
        <v>70</v>
      </c>
      <c r="AY162" s="215" t="s">
        <v>126</v>
      </c>
    </row>
    <row r="163" spans="1:65" s="15" customFormat="1" ht="10.199999999999999">
      <c r="B163" s="216"/>
      <c r="C163" s="217"/>
      <c r="D163" s="196" t="s">
        <v>136</v>
      </c>
      <c r="E163" s="218" t="s">
        <v>18</v>
      </c>
      <c r="F163" s="219" t="s">
        <v>139</v>
      </c>
      <c r="G163" s="217"/>
      <c r="H163" s="220">
        <v>1.1499999999999999</v>
      </c>
      <c r="I163" s="221"/>
      <c r="J163" s="217"/>
      <c r="K163" s="217"/>
      <c r="L163" s="222"/>
      <c r="M163" s="223"/>
      <c r="N163" s="224"/>
      <c r="O163" s="224"/>
      <c r="P163" s="224"/>
      <c r="Q163" s="224"/>
      <c r="R163" s="224"/>
      <c r="S163" s="224"/>
      <c r="T163" s="225"/>
      <c r="AT163" s="226" t="s">
        <v>136</v>
      </c>
      <c r="AU163" s="226" t="s">
        <v>80</v>
      </c>
      <c r="AV163" s="15" t="s">
        <v>133</v>
      </c>
      <c r="AW163" s="15" t="s">
        <v>32</v>
      </c>
      <c r="AX163" s="15" t="s">
        <v>78</v>
      </c>
      <c r="AY163" s="226" t="s">
        <v>126</v>
      </c>
    </row>
    <row r="164" spans="1:65" s="2" customFormat="1" ht="14.4" customHeight="1">
      <c r="A164" s="37"/>
      <c r="B164" s="38"/>
      <c r="C164" s="176" t="s">
        <v>243</v>
      </c>
      <c r="D164" s="176" t="s">
        <v>128</v>
      </c>
      <c r="E164" s="177" t="s">
        <v>244</v>
      </c>
      <c r="F164" s="178" t="s">
        <v>245</v>
      </c>
      <c r="G164" s="179" t="s">
        <v>131</v>
      </c>
      <c r="H164" s="180">
        <v>7.2</v>
      </c>
      <c r="I164" s="181"/>
      <c r="J164" s="182">
        <f>ROUND(I164*H164,2)</f>
        <v>0</v>
      </c>
      <c r="K164" s="178" t="s">
        <v>132</v>
      </c>
      <c r="L164" s="42"/>
      <c r="M164" s="183" t="s">
        <v>18</v>
      </c>
      <c r="N164" s="184" t="s">
        <v>41</v>
      </c>
      <c r="O164" s="67"/>
      <c r="P164" s="185">
        <f>O164*H164</f>
        <v>0</v>
      </c>
      <c r="Q164" s="185">
        <v>2.5018699999999998</v>
      </c>
      <c r="R164" s="185">
        <f>Q164*H164</f>
        <v>18.013463999999999</v>
      </c>
      <c r="S164" s="185">
        <v>0</v>
      </c>
      <c r="T164" s="186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87" t="s">
        <v>133</v>
      </c>
      <c r="AT164" s="187" t="s">
        <v>128</v>
      </c>
      <c r="AU164" s="187" t="s">
        <v>80</v>
      </c>
      <c r="AY164" s="20" t="s">
        <v>126</v>
      </c>
      <c r="BE164" s="188">
        <f>IF(N164="základní",J164,0)</f>
        <v>0</v>
      </c>
      <c r="BF164" s="188">
        <f>IF(N164="snížená",J164,0)</f>
        <v>0</v>
      </c>
      <c r="BG164" s="188">
        <f>IF(N164="zákl. přenesená",J164,0)</f>
        <v>0</v>
      </c>
      <c r="BH164" s="188">
        <f>IF(N164="sníž. přenesená",J164,0)</f>
        <v>0</v>
      </c>
      <c r="BI164" s="188">
        <f>IF(N164="nulová",J164,0)</f>
        <v>0</v>
      </c>
      <c r="BJ164" s="20" t="s">
        <v>78</v>
      </c>
      <c r="BK164" s="188">
        <f>ROUND(I164*H164,2)</f>
        <v>0</v>
      </c>
      <c r="BL164" s="20" t="s">
        <v>133</v>
      </c>
      <c r="BM164" s="187" t="s">
        <v>246</v>
      </c>
    </row>
    <row r="165" spans="1:65" s="2" customFormat="1" ht="10.199999999999999">
      <c r="A165" s="37"/>
      <c r="B165" s="38"/>
      <c r="C165" s="39"/>
      <c r="D165" s="189" t="s">
        <v>134</v>
      </c>
      <c r="E165" s="39"/>
      <c r="F165" s="190" t="s">
        <v>247</v>
      </c>
      <c r="G165" s="39"/>
      <c r="H165" s="39"/>
      <c r="I165" s="191"/>
      <c r="J165" s="39"/>
      <c r="K165" s="39"/>
      <c r="L165" s="42"/>
      <c r="M165" s="192"/>
      <c r="N165" s="193"/>
      <c r="O165" s="67"/>
      <c r="P165" s="67"/>
      <c r="Q165" s="67"/>
      <c r="R165" s="67"/>
      <c r="S165" s="67"/>
      <c r="T165" s="68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20" t="s">
        <v>134</v>
      </c>
      <c r="AU165" s="20" t="s">
        <v>80</v>
      </c>
    </row>
    <row r="166" spans="1:65" s="13" customFormat="1" ht="10.199999999999999">
      <c r="B166" s="194"/>
      <c r="C166" s="195"/>
      <c r="D166" s="196" t="s">
        <v>136</v>
      </c>
      <c r="E166" s="197" t="s">
        <v>18</v>
      </c>
      <c r="F166" s="198" t="s">
        <v>248</v>
      </c>
      <c r="G166" s="195"/>
      <c r="H166" s="197" t="s">
        <v>18</v>
      </c>
      <c r="I166" s="199"/>
      <c r="J166" s="195"/>
      <c r="K166" s="195"/>
      <c r="L166" s="200"/>
      <c r="M166" s="201"/>
      <c r="N166" s="202"/>
      <c r="O166" s="202"/>
      <c r="P166" s="202"/>
      <c r="Q166" s="202"/>
      <c r="R166" s="202"/>
      <c r="S166" s="202"/>
      <c r="T166" s="203"/>
      <c r="AT166" s="204" t="s">
        <v>136</v>
      </c>
      <c r="AU166" s="204" t="s">
        <v>80</v>
      </c>
      <c r="AV166" s="13" t="s">
        <v>78</v>
      </c>
      <c r="AW166" s="13" t="s">
        <v>32</v>
      </c>
      <c r="AX166" s="13" t="s">
        <v>70</v>
      </c>
      <c r="AY166" s="204" t="s">
        <v>126</v>
      </c>
    </row>
    <row r="167" spans="1:65" s="14" customFormat="1" ht="10.199999999999999">
      <c r="B167" s="205"/>
      <c r="C167" s="206"/>
      <c r="D167" s="196" t="s">
        <v>136</v>
      </c>
      <c r="E167" s="207" t="s">
        <v>18</v>
      </c>
      <c r="F167" s="208" t="s">
        <v>354</v>
      </c>
      <c r="G167" s="206"/>
      <c r="H167" s="209">
        <v>7.2</v>
      </c>
      <c r="I167" s="210"/>
      <c r="J167" s="206"/>
      <c r="K167" s="206"/>
      <c r="L167" s="211"/>
      <c r="M167" s="212"/>
      <c r="N167" s="213"/>
      <c r="O167" s="213"/>
      <c r="P167" s="213"/>
      <c r="Q167" s="213"/>
      <c r="R167" s="213"/>
      <c r="S167" s="213"/>
      <c r="T167" s="214"/>
      <c r="AT167" s="215" t="s">
        <v>136</v>
      </c>
      <c r="AU167" s="215" t="s">
        <v>80</v>
      </c>
      <c r="AV167" s="14" t="s">
        <v>80</v>
      </c>
      <c r="AW167" s="14" t="s">
        <v>32</v>
      </c>
      <c r="AX167" s="14" t="s">
        <v>70</v>
      </c>
      <c r="AY167" s="215" t="s">
        <v>126</v>
      </c>
    </row>
    <row r="168" spans="1:65" s="15" customFormat="1" ht="10.199999999999999">
      <c r="B168" s="216"/>
      <c r="C168" s="217"/>
      <c r="D168" s="196" t="s">
        <v>136</v>
      </c>
      <c r="E168" s="218" t="s">
        <v>18</v>
      </c>
      <c r="F168" s="219" t="s">
        <v>139</v>
      </c>
      <c r="G168" s="217"/>
      <c r="H168" s="220">
        <v>7.2</v>
      </c>
      <c r="I168" s="221"/>
      <c r="J168" s="217"/>
      <c r="K168" s="217"/>
      <c r="L168" s="222"/>
      <c r="M168" s="223"/>
      <c r="N168" s="224"/>
      <c r="O168" s="224"/>
      <c r="P168" s="224"/>
      <c r="Q168" s="224"/>
      <c r="R168" s="224"/>
      <c r="S168" s="224"/>
      <c r="T168" s="225"/>
      <c r="AT168" s="226" t="s">
        <v>136</v>
      </c>
      <c r="AU168" s="226" t="s">
        <v>80</v>
      </c>
      <c r="AV168" s="15" t="s">
        <v>133</v>
      </c>
      <c r="AW168" s="15" t="s">
        <v>32</v>
      </c>
      <c r="AX168" s="15" t="s">
        <v>78</v>
      </c>
      <c r="AY168" s="226" t="s">
        <v>126</v>
      </c>
    </row>
    <row r="169" spans="1:65" s="12" customFormat="1" ht="22.8" customHeight="1">
      <c r="B169" s="160"/>
      <c r="C169" s="161"/>
      <c r="D169" s="162" t="s">
        <v>69</v>
      </c>
      <c r="E169" s="174" t="s">
        <v>145</v>
      </c>
      <c r="F169" s="174" t="s">
        <v>250</v>
      </c>
      <c r="G169" s="161"/>
      <c r="H169" s="161"/>
      <c r="I169" s="164"/>
      <c r="J169" s="175">
        <f>BK169</f>
        <v>0</v>
      </c>
      <c r="K169" s="161"/>
      <c r="L169" s="166"/>
      <c r="M169" s="167"/>
      <c r="N169" s="168"/>
      <c r="O169" s="168"/>
      <c r="P169" s="169">
        <f>SUM(P170:P173)</f>
        <v>0</v>
      </c>
      <c r="Q169" s="168"/>
      <c r="R169" s="169">
        <f>SUM(R170:R173)</f>
        <v>13.253394000000002</v>
      </c>
      <c r="S169" s="168"/>
      <c r="T169" s="170">
        <f>SUM(T170:T173)</f>
        <v>0</v>
      </c>
      <c r="AR169" s="171" t="s">
        <v>78</v>
      </c>
      <c r="AT169" s="172" t="s">
        <v>69</v>
      </c>
      <c r="AU169" s="172" t="s">
        <v>78</v>
      </c>
      <c r="AY169" s="171" t="s">
        <v>126</v>
      </c>
      <c r="BK169" s="173">
        <f>SUM(BK170:BK173)</f>
        <v>0</v>
      </c>
    </row>
    <row r="170" spans="1:65" s="2" customFormat="1" ht="22.2" customHeight="1">
      <c r="A170" s="37"/>
      <c r="B170" s="38"/>
      <c r="C170" s="176" t="s">
        <v>191</v>
      </c>
      <c r="D170" s="176" t="s">
        <v>128</v>
      </c>
      <c r="E170" s="177" t="s">
        <v>251</v>
      </c>
      <c r="F170" s="178" t="s">
        <v>252</v>
      </c>
      <c r="G170" s="179" t="s">
        <v>131</v>
      </c>
      <c r="H170" s="180">
        <v>5.7750000000000004</v>
      </c>
      <c r="I170" s="181"/>
      <c r="J170" s="182">
        <f>ROUND(I170*H170,2)</f>
        <v>0</v>
      </c>
      <c r="K170" s="178" t="s">
        <v>132</v>
      </c>
      <c r="L170" s="42"/>
      <c r="M170" s="183" t="s">
        <v>18</v>
      </c>
      <c r="N170" s="184" t="s">
        <v>41</v>
      </c>
      <c r="O170" s="67"/>
      <c r="P170" s="185">
        <f>O170*H170</f>
        <v>0</v>
      </c>
      <c r="Q170" s="185">
        <v>2.2949600000000001</v>
      </c>
      <c r="R170" s="185">
        <f>Q170*H170</f>
        <v>13.253394000000002</v>
      </c>
      <c r="S170" s="185">
        <v>0</v>
      </c>
      <c r="T170" s="186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87" t="s">
        <v>133</v>
      </c>
      <c r="AT170" s="187" t="s">
        <v>128</v>
      </c>
      <c r="AU170" s="187" t="s">
        <v>80</v>
      </c>
      <c r="AY170" s="20" t="s">
        <v>126</v>
      </c>
      <c r="BE170" s="188">
        <f>IF(N170="základní",J170,0)</f>
        <v>0</v>
      </c>
      <c r="BF170" s="188">
        <f>IF(N170="snížená",J170,0)</f>
        <v>0</v>
      </c>
      <c r="BG170" s="188">
        <f>IF(N170="zákl. přenesená",J170,0)</f>
        <v>0</v>
      </c>
      <c r="BH170" s="188">
        <f>IF(N170="sníž. přenesená",J170,0)</f>
        <v>0</v>
      </c>
      <c r="BI170" s="188">
        <f>IF(N170="nulová",J170,0)</f>
        <v>0</v>
      </c>
      <c r="BJ170" s="20" t="s">
        <v>78</v>
      </c>
      <c r="BK170" s="188">
        <f>ROUND(I170*H170,2)</f>
        <v>0</v>
      </c>
      <c r="BL170" s="20" t="s">
        <v>133</v>
      </c>
      <c r="BM170" s="187" t="s">
        <v>253</v>
      </c>
    </row>
    <row r="171" spans="1:65" s="2" customFormat="1" ht="10.199999999999999">
      <c r="A171" s="37"/>
      <c r="B171" s="38"/>
      <c r="C171" s="39"/>
      <c r="D171" s="189" t="s">
        <v>134</v>
      </c>
      <c r="E171" s="39"/>
      <c r="F171" s="190" t="s">
        <v>254</v>
      </c>
      <c r="G171" s="39"/>
      <c r="H171" s="39"/>
      <c r="I171" s="191"/>
      <c r="J171" s="39"/>
      <c r="K171" s="39"/>
      <c r="L171" s="42"/>
      <c r="M171" s="192"/>
      <c r="N171" s="193"/>
      <c r="O171" s="67"/>
      <c r="P171" s="67"/>
      <c r="Q171" s="67"/>
      <c r="R171" s="67"/>
      <c r="S171" s="67"/>
      <c r="T171" s="68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20" t="s">
        <v>134</v>
      </c>
      <c r="AU171" s="20" t="s">
        <v>80</v>
      </c>
    </row>
    <row r="172" spans="1:65" s="14" customFormat="1" ht="10.199999999999999">
      <c r="B172" s="205"/>
      <c r="C172" s="206"/>
      <c r="D172" s="196" t="s">
        <v>136</v>
      </c>
      <c r="E172" s="207" t="s">
        <v>18</v>
      </c>
      <c r="F172" s="208" t="s">
        <v>355</v>
      </c>
      <c r="G172" s="206"/>
      <c r="H172" s="209">
        <v>5.7750000000000004</v>
      </c>
      <c r="I172" s="210"/>
      <c r="J172" s="206"/>
      <c r="K172" s="206"/>
      <c r="L172" s="211"/>
      <c r="M172" s="212"/>
      <c r="N172" s="213"/>
      <c r="O172" s="213"/>
      <c r="P172" s="213"/>
      <c r="Q172" s="213"/>
      <c r="R172" s="213"/>
      <c r="S172" s="213"/>
      <c r="T172" s="214"/>
      <c r="AT172" s="215" t="s">
        <v>136</v>
      </c>
      <c r="AU172" s="215" t="s">
        <v>80</v>
      </c>
      <c r="AV172" s="14" t="s">
        <v>80</v>
      </c>
      <c r="AW172" s="14" t="s">
        <v>32</v>
      </c>
      <c r="AX172" s="14" t="s">
        <v>70</v>
      </c>
      <c r="AY172" s="215" t="s">
        <v>126</v>
      </c>
    </row>
    <row r="173" spans="1:65" s="15" customFormat="1" ht="10.199999999999999">
      <c r="B173" s="216"/>
      <c r="C173" s="217"/>
      <c r="D173" s="196" t="s">
        <v>136</v>
      </c>
      <c r="E173" s="218" t="s">
        <v>18</v>
      </c>
      <c r="F173" s="219" t="s">
        <v>139</v>
      </c>
      <c r="G173" s="217"/>
      <c r="H173" s="220">
        <v>5.7750000000000004</v>
      </c>
      <c r="I173" s="221"/>
      <c r="J173" s="217"/>
      <c r="K173" s="217"/>
      <c r="L173" s="222"/>
      <c r="M173" s="223"/>
      <c r="N173" s="224"/>
      <c r="O173" s="224"/>
      <c r="P173" s="224"/>
      <c r="Q173" s="224"/>
      <c r="R173" s="224"/>
      <c r="S173" s="224"/>
      <c r="T173" s="225"/>
      <c r="AT173" s="226" t="s">
        <v>136</v>
      </c>
      <c r="AU173" s="226" t="s">
        <v>80</v>
      </c>
      <c r="AV173" s="15" t="s">
        <v>133</v>
      </c>
      <c r="AW173" s="15" t="s">
        <v>32</v>
      </c>
      <c r="AX173" s="15" t="s">
        <v>78</v>
      </c>
      <c r="AY173" s="226" t="s">
        <v>126</v>
      </c>
    </row>
    <row r="174" spans="1:65" s="12" customFormat="1" ht="22.8" customHeight="1">
      <c r="B174" s="160"/>
      <c r="C174" s="161"/>
      <c r="D174" s="162" t="s">
        <v>69</v>
      </c>
      <c r="E174" s="174" t="s">
        <v>186</v>
      </c>
      <c r="F174" s="174" t="s">
        <v>256</v>
      </c>
      <c r="G174" s="161"/>
      <c r="H174" s="161"/>
      <c r="I174" s="164"/>
      <c r="J174" s="175">
        <f>BK174</f>
        <v>0</v>
      </c>
      <c r="K174" s="161"/>
      <c r="L174" s="166"/>
      <c r="M174" s="167"/>
      <c r="N174" s="168"/>
      <c r="O174" s="168"/>
      <c r="P174" s="169">
        <f>P175+P191</f>
        <v>0</v>
      </c>
      <c r="Q174" s="168"/>
      <c r="R174" s="169">
        <f>R175+R191</f>
        <v>2.4E-2</v>
      </c>
      <c r="S174" s="168"/>
      <c r="T174" s="170">
        <f>T175+T191</f>
        <v>1E-3</v>
      </c>
      <c r="AR174" s="171" t="s">
        <v>78</v>
      </c>
      <c r="AT174" s="172" t="s">
        <v>69</v>
      </c>
      <c r="AU174" s="172" t="s">
        <v>78</v>
      </c>
      <c r="AY174" s="171" t="s">
        <v>126</v>
      </c>
      <c r="BK174" s="173">
        <f>BK175+BK191</f>
        <v>0</v>
      </c>
    </row>
    <row r="175" spans="1:65" s="12" customFormat="1" ht="20.85" customHeight="1">
      <c r="B175" s="160"/>
      <c r="C175" s="161"/>
      <c r="D175" s="162" t="s">
        <v>69</v>
      </c>
      <c r="E175" s="174" t="s">
        <v>257</v>
      </c>
      <c r="F175" s="174" t="s">
        <v>258</v>
      </c>
      <c r="G175" s="161"/>
      <c r="H175" s="161"/>
      <c r="I175" s="164"/>
      <c r="J175" s="175">
        <f>BK175</f>
        <v>0</v>
      </c>
      <c r="K175" s="161"/>
      <c r="L175" s="166"/>
      <c r="M175" s="167"/>
      <c r="N175" s="168"/>
      <c r="O175" s="168"/>
      <c r="P175" s="169">
        <f>SUM(P176:P190)</f>
        <v>0</v>
      </c>
      <c r="Q175" s="168"/>
      <c r="R175" s="169">
        <f>SUM(R176:R190)</f>
        <v>2.4E-2</v>
      </c>
      <c r="S175" s="168"/>
      <c r="T175" s="170">
        <f>SUM(T176:T190)</f>
        <v>1E-3</v>
      </c>
      <c r="AR175" s="171" t="s">
        <v>78</v>
      </c>
      <c r="AT175" s="172" t="s">
        <v>69</v>
      </c>
      <c r="AU175" s="172" t="s">
        <v>80</v>
      </c>
      <c r="AY175" s="171" t="s">
        <v>126</v>
      </c>
      <c r="BK175" s="173">
        <f>SUM(BK176:BK190)</f>
        <v>0</v>
      </c>
    </row>
    <row r="176" spans="1:65" s="2" customFormat="1" ht="14.4" customHeight="1">
      <c r="A176" s="37"/>
      <c r="B176" s="38"/>
      <c r="C176" s="176" t="s">
        <v>7</v>
      </c>
      <c r="D176" s="176" t="s">
        <v>128</v>
      </c>
      <c r="E176" s="177" t="s">
        <v>259</v>
      </c>
      <c r="F176" s="178" t="s">
        <v>260</v>
      </c>
      <c r="G176" s="179" t="s">
        <v>198</v>
      </c>
      <c r="H176" s="180">
        <v>34</v>
      </c>
      <c r="I176" s="181"/>
      <c r="J176" s="182">
        <f>ROUND(I176*H176,2)</f>
        <v>0</v>
      </c>
      <c r="K176" s="178" t="s">
        <v>132</v>
      </c>
      <c r="L176" s="42"/>
      <c r="M176" s="183" t="s">
        <v>18</v>
      </c>
      <c r="N176" s="184" t="s">
        <v>41</v>
      </c>
      <c r="O176" s="67"/>
      <c r="P176" s="185">
        <f>O176*H176</f>
        <v>0</v>
      </c>
      <c r="Q176" s="185">
        <v>0</v>
      </c>
      <c r="R176" s="185">
        <f>Q176*H176</f>
        <v>0</v>
      </c>
      <c r="S176" s="185">
        <v>0</v>
      </c>
      <c r="T176" s="186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87" t="s">
        <v>133</v>
      </c>
      <c r="AT176" s="187" t="s">
        <v>128</v>
      </c>
      <c r="AU176" s="187" t="s">
        <v>145</v>
      </c>
      <c r="AY176" s="20" t="s">
        <v>126</v>
      </c>
      <c r="BE176" s="188">
        <f>IF(N176="základní",J176,0)</f>
        <v>0</v>
      </c>
      <c r="BF176" s="188">
        <f>IF(N176="snížená",J176,0)</f>
        <v>0</v>
      </c>
      <c r="BG176" s="188">
        <f>IF(N176="zákl. přenesená",J176,0)</f>
        <v>0</v>
      </c>
      <c r="BH176" s="188">
        <f>IF(N176="sníž. přenesená",J176,0)</f>
        <v>0</v>
      </c>
      <c r="BI176" s="188">
        <f>IF(N176="nulová",J176,0)</f>
        <v>0</v>
      </c>
      <c r="BJ176" s="20" t="s">
        <v>78</v>
      </c>
      <c r="BK176" s="188">
        <f>ROUND(I176*H176,2)</f>
        <v>0</v>
      </c>
      <c r="BL176" s="20" t="s">
        <v>133</v>
      </c>
      <c r="BM176" s="187" t="s">
        <v>261</v>
      </c>
    </row>
    <row r="177" spans="1:65" s="2" customFormat="1" ht="10.199999999999999">
      <c r="A177" s="37"/>
      <c r="B177" s="38"/>
      <c r="C177" s="39"/>
      <c r="D177" s="189" t="s">
        <v>134</v>
      </c>
      <c r="E177" s="39"/>
      <c r="F177" s="190" t="s">
        <v>262</v>
      </c>
      <c r="G177" s="39"/>
      <c r="H177" s="39"/>
      <c r="I177" s="191"/>
      <c r="J177" s="39"/>
      <c r="K177" s="39"/>
      <c r="L177" s="42"/>
      <c r="M177" s="192"/>
      <c r="N177" s="193"/>
      <c r="O177" s="67"/>
      <c r="P177" s="67"/>
      <c r="Q177" s="67"/>
      <c r="R177" s="67"/>
      <c r="S177" s="67"/>
      <c r="T177" s="68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20" t="s">
        <v>134</v>
      </c>
      <c r="AU177" s="20" t="s">
        <v>145</v>
      </c>
    </row>
    <row r="178" spans="1:65" s="13" customFormat="1" ht="10.199999999999999">
      <c r="B178" s="194"/>
      <c r="C178" s="195"/>
      <c r="D178" s="196" t="s">
        <v>136</v>
      </c>
      <c r="E178" s="197" t="s">
        <v>18</v>
      </c>
      <c r="F178" s="198" t="s">
        <v>263</v>
      </c>
      <c r="G178" s="195"/>
      <c r="H178" s="197" t="s">
        <v>18</v>
      </c>
      <c r="I178" s="199"/>
      <c r="J178" s="195"/>
      <c r="K178" s="195"/>
      <c r="L178" s="200"/>
      <c r="M178" s="201"/>
      <c r="N178" s="202"/>
      <c r="O178" s="202"/>
      <c r="P178" s="202"/>
      <c r="Q178" s="202"/>
      <c r="R178" s="202"/>
      <c r="S178" s="202"/>
      <c r="T178" s="203"/>
      <c r="AT178" s="204" t="s">
        <v>136</v>
      </c>
      <c r="AU178" s="204" t="s">
        <v>145</v>
      </c>
      <c r="AV178" s="13" t="s">
        <v>78</v>
      </c>
      <c r="AW178" s="13" t="s">
        <v>32</v>
      </c>
      <c r="AX178" s="13" t="s">
        <v>70</v>
      </c>
      <c r="AY178" s="204" t="s">
        <v>126</v>
      </c>
    </row>
    <row r="179" spans="1:65" s="14" customFormat="1" ht="10.199999999999999">
      <c r="B179" s="205"/>
      <c r="C179" s="206"/>
      <c r="D179" s="196" t="s">
        <v>136</v>
      </c>
      <c r="E179" s="207" t="s">
        <v>18</v>
      </c>
      <c r="F179" s="208" t="s">
        <v>356</v>
      </c>
      <c r="G179" s="206"/>
      <c r="H179" s="209">
        <v>34</v>
      </c>
      <c r="I179" s="210"/>
      <c r="J179" s="206"/>
      <c r="K179" s="206"/>
      <c r="L179" s="211"/>
      <c r="M179" s="212"/>
      <c r="N179" s="213"/>
      <c r="O179" s="213"/>
      <c r="P179" s="213"/>
      <c r="Q179" s="213"/>
      <c r="R179" s="213"/>
      <c r="S179" s="213"/>
      <c r="T179" s="214"/>
      <c r="AT179" s="215" t="s">
        <v>136</v>
      </c>
      <c r="AU179" s="215" t="s">
        <v>145</v>
      </c>
      <c r="AV179" s="14" t="s">
        <v>80</v>
      </c>
      <c r="AW179" s="14" t="s">
        <v>32</v>
      </c>
      <c r="AX179" s="14" t="s">
        <v>70</v>
      </c>
      <c r="AY179" s="215" t="s">
        <v>126</v>
      </c>
    </row>
    <row r="180" spans="1:65" s="15" customFormat="1" ht="10.199999999999999">
      <c r="B180" s="216"/>
      <c r="C180" s="217"/>
      <c r="D180" s="196" t="s">
        <v>136</v>
      </c>
      <c r="E180" s="218" t="s">
        <v>18</v>
      </c>
      <c r="F180" s="219" t="s">
        <v>139</v>
      </c>
      <c r="G180" s="217"/>
      <c r="H180" s="220">
        <v>34</v>
      </c>
      <c r="I180" s="221"/>
      <c r="J180" s="217"/>
      <c r="K180" s="217"/>
      <c r="L180" s="222"/>
      <c r="M180" s="223"/>
      <c r="N180" s="224"/>
      <c r="O180" s="224"/>
      <c r="P180" s="224"/>
      <c r="Q180" s="224"/>
      <c r="R180" s="224"/>
      <c r="S180" s="224"/>
      <c r="T180" s="225"/>
      <c r="AT180" s="226" t="s">
        <v>136</v>
      </c>
      <c r="AU180" s="226" t="s">
        <v>145</v>
      </c>
      <c r="AV180" s="15" t="s">
        <v>133</v>
      </c>
      <c r="AW180" s="15" t="s">
        <v>32</v>
      </c>
      <c r="AX180" s="15" t="s">
        <v>78</v>
      </c>
      <c r="AY180" s="226" t="s">
        <v>126</v>
      </c>
    </row>
    <row r="181" spans="1:65" s="2" customFormat="1" ht="22.2" customHeight="1">
      <c r="A181" s="37"/>
      <c r="B181" s="38"/>
      <c r="C181" s="176" t="s">
        <v>199</v>
      </c>
      <c r="D181" s="176" t="s">
        <v>128</v>
      </c>
      <c r="E181" s="177" t="s">
        <v>265</v>
      </c>
      <c r="F181" s="178" t="s">
        <v>266</v>
      </c>
      <c r="G181" s="179" t="s">
        <v>162</v>
      </c>
      <c r="H181" s="180">
        <v>1</v>
      </c>
      <c r="I181" s="181"/>
      <c r="J181" s="182">
        <f>ROUND(I181*H181,2)</f>
        <v>0</v>
      </c>
      <c r="K181" s="178" t="s">
        <v>132</v>
      </c>
      <c r="L181" s="42"/>
      <c r="M181" s="183" t="s">
        <v>18</v>
      </c>
      <c r="N181" s="184" t="s">
        <v>41</v>
      </c>
      <c r="O181" s="67"/>
      <c r="P181" s="185">
        <f>O181*H181</f>
        <v>0</v>
      </c>
      <c r="Q181" s="185">
        <v>0</v>
      </c>
      <c r="R181" s="185">
        <f>Q181*H181</f>
        <v>0</v>
      </c>
      <c r="S181" s="185">
        <v>1E-3</v>
      </c>
      <c r="T181" s="186">
        <f>S181*H181</f>
        <v>1E-3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7" t="s">
        <v>133</v>
      </c>
      <c r="AT181" s="187" t="s">
        <v>128</v>
      </c>
      <c r="AU181" s="187" t="s">
        <v>145</v>
      </c>
      <c r="AY181" s="20" t="s">
        <v>126</v>
      </c>
      <c r="BE181" s="188">
        <f>IF(N181="základní",J181,0)</f>
        <v>0</v>
      </c>
      <c r="BF181" s="188">
        <f>IF(N181="snížená",J181,0)</f>
        <v>0</v>
      </c>
      <c r="BG181" s="188">
        <f>IF(N181="zákl. přenesená",J181,0)</f>
        <v>0</v>
      </c>
      <c r="BH181" s="188">
        <f>IF(N181="sníž. přenesená",J181,0)</f>
        <v>0</v>
      </c>
      <c r="BI181" s="188">
        <f>IF(N181="nulová",J181,0)</f>
        <v>0</v>
      </c>
      <c r="BJ181" s="20" t="s">
        <v>78</v>
      </c>
      <c r="BK181" s="188">
        <f>ROUND(I181*H181,2)</f>
        <v>0</v>
      </c>
      <c r="BL181" s="20" t="s">
        <v>133</v>
      </c>
      <c r="BM181" s="187" t="s">
        <v>267</v>
      </c>
    </row>
    <row r="182" spans="1:65" s="2" customFormat="1" ht="10.199999999999999">
      <c r="A182" s="37"/>
      <c r="B182" s="38"/>
      <c r="C182" s="39"/>
      <c r="D182" s="189" t="s">
        <v>134</v>
      </c>
      <c r="E182" s="39"/>
      <c r="F182" s="190" t="s">
        <v>268</v>
      </c>
      <c r="G182" s="39"/>
      <c r="H182" s="39"/>
      <c r="I182" s="191"/>
      <c r="J182" s="39"/>
      <c r="K182" s="39"/>
      <c r="L182" s="42"/>
      <c r="M182" s="192"/>
      <c r="N182" s="193"/>
      <c r="O182" s="67"/>
      <c r="P182" s="67"/>
      <c r="Q182" s="67"/>
      <c r="R182" s="67"/>
      <c r="S182" s="67"/>
      <c r="T182" s="68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20" t="s">
        <v>134</v>
      </c>
      <c r="AU182" s="20" t="s">
        <v>145</v>
      </c>
    </row>
    <row r="183" spans="1:65" s="13" customFormat="1" ht="10.199999999999999">
      <c r="B183" s="194"/>
      <c r="C183" s="195"/>
      <c r="D183" s="196" t="s">
        <v>136</v>
      </c>
      <c r="E183" s="197" t="s">
        <v>18</v>
      </c>
      <c r="F183" s="198" t="s">
        <v>269</v>
      </c>
      <c r="G183" s="195"/>
      <c r="H183" s="197" t="s">
        <v>18</v>
      </c>
      <c r="I183" s="199"/>
      <c r="J183" s="195"/>
      <c r="K183" s="195"/>
      <c r="L183" s="200"/>
      <c r="M183" s="201"/>
      <c r="N183" s="202"/>
      <c r="O183" s="202"/>
      <c r="P183" s="202"/>
      <c r="Q183" s="202"/>
      <c r="R183" s="202"/>
      <c r="S183" s="202"/>
      <c r="T183" s="203"/>
      <c r="AT183" s="204" t="s">
        <v>136</v>
      </c>
      <c r="AU183" s="204" t="s">
        <v>145</v>
      </c>
      <c r="AV183" s="13" t="s">
        <v>78</v>
      </c>
      <c r="AW183" s="13" t="s">
        <v>32</v>
      </c>
      <c r="AX183" s="13" t="s">
        <v>70</v>
      </c>
      <c r="AY183" s="204" t="s">
        <v>126</v>
      </c>
    </row>
    <row r="184" spans="1:65" s="14" customFormat="1" ht="10.199999999999999">
      <c r="B184" s="205"/>
      <c r="C184" s="206"/>
      <c r="D184" s="196" t="s">
        <v>136</v>
      </c>
      <c r="E184" s="207" t="s">
        <v>18</v>
      </c>
      <c r="F184" s="208" t="s">
        <v>270</v>
      </c>
      <c r="G184" s="206"/>
      <c r="H184" s="209">
        <v>1</v>
      </c>
      <c r="I184" s="210"/>
      <c r="J184" s="206"/>
      <c r="K184" s="206"/>
      <c r="L184" s="211"/>
      <c r="M184" s="212"/>
      <c r="N184" s="213"/>
      <c r="O184" s="213"/>
      <c r="P184" s="213"/>
      <c r="Q184" s="213"/>
      <c r="R184" s="213"/>
      <c r="S184" s="213"/>
      <c r="T184" s="214"/>
      <c r="AT184" s="215" t="s">
        <v>136</v>
      </c>
      <c r="AU184" s="215" t="s">
        <v>145</v>
      </c>
      <c r="AV184" s="14" t="s">
        <v>80</v>
      </c>
      <c r="AW184" s="14" t="s">
        <v>32</v>
      </c>
      <c r="AX184" s="14" t="s">
        <v>70</v>
      </c>
      <c r="AY184" s="215" t="s">
        <v>126</v>
      </c>
    </row>
    <row r="185" spans="1:65" s="15" customFormat="1" ht="10.199999999999999">
      <c r="B185" s="216"/>
      <c r="C185" s="217"/>
      <c r="D185" s="196" t="s">
        <v>136</v>
      </c>
      <c r="E185" s="218" t="s">
        <v>18</v>
      </c>
      <c r="F185" s="219" t="s">
        <v>139</v>
      </c>
      <c r="G185" s="217"/>
      <c r="H185" s="220">
        <v>1</v>
      </c>
      <c r="I185" s="221"/>
      <c r="J185" s="217"/>
      <c r="K185" s="217"/>
      <c r="L185" s="222"/>
      <c r="M185" s="223"/>
      <c r="N185" s="224"/>
      <c r="O185" s="224"/>
      <c r="P185" s="224"/>
      <c r="Q185" s="224"/>
      <c r="R185" s="224"/>
      <c r="S185" s="224"/>
      <c r="T185" s="225"/>
      <c r="AT185" s="226" t="s">
        <v>136</v>
      </c>
      <c r="AU185" s="226" t="s">
        <v>145</v>
      </c>
      <c r="AV185" s="15" t="s">
        <v>133</v>
      </c>
      <c r="AW185" s="15" t="s">
        <v>32</v>
      </c>
      <c r="AX185" s="15" t="s">
        <v>78</v>
      </c>
      <c r="AY185" s="226" t="s">
        <v>126</v>
      </c>
    </row>
    <row r="186" spans="1:65" s="2" customFormat="1" ht="14.4" customHeight="1">
      <c r="A186" s="37"/>
      <c r="B186" s="38"/>
      <c r="C186" s="228" t="s">
        <v>271</v>
      </c>
      <c r="D186" s="228" t="s">
        <v>202</v>
      </c>
      <c r="E186" s="229" t="s">
        <v>272</v>
      </c>
      <c r="F186" s="230" t="s">
        <v>273</v>
      </c>
      <c r="G186" s="231" t="s">
        <v>233</v>
      </c>
      <c r="H186" s="232">
        <v>2.4E-2</v>
      </c>
      <c r="I186" s="233"/>
      <c r="J186" s="234">
        <f>ROUND(I186*H186,2)</f>
        <v>0</v>
      </c>
      <c r="K186" s="230" t="s">
        <v>132</v>
      </c>
      <c r="L186" s="235"/>
      <c r="M186" s="236" t="s">
        <v>18</v>
      </c>
      <c r="N186" s="237" t="s">
        <v>41</v>
      </c>
      <c r="O186" s="67"/>
      <c r="P186" s="185">
        <f>O186*H186</f>
        <v>0</v>
      </c>
      <c r="Q186" s="185">
        <v>1</v>
      </c>
      <c r="R186" s="185">
        <f>Q186*H186</f>
        <v>2.4E-2</v>
      </c>
      <c r="S186" s="185">
        <v>0</v>
      </c>
      <c r="T186" s="186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7" t="s">
        <v>153</v>
      </c>
      <c r="AT186" s="187" t="s">
        <v>202</v>
      </c>
      <c r="AU186" s="187" t="s">
        <v>145</v>
      </c>
      <c r="AY186" s="20" t="s">
        <v>126</v>
      </c>
      <c r="BE186" s="188">
        <f>IF(N186="základní",J186,0)</f>
        <v>0</v>
      </c>
      <c r="BF186" s="188">
        <f>IF(N186="snížená",J186,0)</f>
        <v>0</v>
      </c>
      <c r="BG186" s="188">
        <f>IF(N186="zákl. přenesená",J186,0)</f>
        <v>0</v>
      </c>
      <c r="BH186" s="188">
        <f>IF(N186="sníž. přenesená",J186,0)</f>
        <v>0</v>
      </c>
      <c r="BI186" s="188">
        <f>IF(N186="nulová",J186,0)</f>
        <v>0</v>
      </c>
      <c r="BJ186" s="20" t="s">
        <v>78</v>
      </c>
      <c r="BK186" s="188">
        <f>ROUND(I186*H186,2)</f>
        <v>0</v>
      </c>
      <c r="BL186" s="20" t="s">
        <v>133</v>
      </c>
      <c r="BM186" s="187" t="s">
        <v>274</v>
      </c>
    </row>
    <row r="187" spans="1:65" s="13" customFormat="1" ht="10.199999999999999">
      <c r="B187" s="194"/>
      <c r="C187" s="195"/>
      <c r="D187" s="196" t="s">
        <v>136</v>
      </c>
      <c r="E187" s="197" t="s">
        <v>18</v>
      </c>
      <c r="F187" s="198" t="s">
        <v>275</v>
      </c>
      <c r="G187" s="195"/>
      <c r="H187" s="197" t="s">
        <v>18</v>
      </c>
      <c r="I187" s="199"/>
      <c r="J187" s="195"/>
      <c r="K187" s="195"/>
      <c r="L187" s="200"/>
      <c r="M187" s="201"/>
      <c r="N187" s="202"/>
      <c r="O187" s="202"/>
      <c r="P187" s="202"/>
      <c r="Q187" s="202"/>
      <c r="R187" s="202"/>
      <c r="S187" s="202"/>
      <c r="T187" s="203"/>
      <c r="AT187" s="204" t="s">
        <v>136</v>
      </c>
      <c r="AU187" s="204" t="s">
        <v>145</v>
      </c>
      <c r="AV187" s="13" t="s">
        <v>78</v>
      </c>
      <c r="AW187" s="13" t="s">
        <v>32</v>
      </c>
      <c r="AX187" s="13" t="s">
        <v>70</v>
      </c>
      <c r="AY187" s="204" t="s">
        <v>126</v>
      </c>
    </row>
    <row r="188" spans="1:65" s="13" customFormat="1" ht="10.199999999999999">
      <c r="B188" s="194"/>
      <c r="C188" s="195"/>
      <c r="D188" s="196" t="s">
        <v>136</v>
      </c>
      <c r="E188" s="197" t="s">
        <v>18</v>
      </c>
      <c r="F188" s="198" t="s">
        <v>276</v>
      </c>
      <c r="G188" s="195"/>
      <c r="H188" s="197" t="s">
        <v>18</v>
      </c>
      <c r="I188" s="199"/>
      <c r="J188" s="195"/>
      <c r="K188" s="195"/>
      <c r="L188" s="200"/>
      <c r="M188" s="201"/>
      <c r="N188" s="202"/>
      <c r="O188" s="202"/>
      <c r="P188" s="202"/>
      <c r="Q188" s="202"/>
      <c r="R188" s="202"/>
      <c r="S188" s="202"/>
      <c r="T188" s="203"/>
      <c r="AT188" s="204" t="s">
        <v>136</v>
      </c>
      <c r="AU188" s="204" t="s">
        <v>145</v>
      </c>
      <c r="AV188" s="13" t="s">
        <v>78</v>
      </c>
      <c r="AW188" s="13" t="s">
        <v>32</v>
      </c>
      <c r="AX188" s="13" t="s">
        <v>70</v>
      </c>
      <c r="AY188" s="204" t="s">
        <v>126</v>
      </c>
    </row>
    <row r="189" spans="1:65" s="14" customFormat="1" ht="10.199999999999999">
      <c r="B189" s="205"/>
      <c r="C189" s="206"/>
      <c r="D189" s="196" t="s">
        <v>136</v>
      </c>
      <c r="E189" s="207" t="s">
        <v>18</v>
      </c>
      <c r="F189" s="208" t="s">
        <v>357</v>
      </c>
      <c r="G189" s="206"/>
      <c r="H189" s="209">
        <v>2.4E-2</v>
      </c>
      <c r="I189" s="210"/>
      <c r="J189" s="206"/>
      <c r="K189" s="206"/>
      <c r="L189" s="211"/>
      <c r="M189" s="212"/>
      <c r="N189" s="213"/>
      <c r="O189" s="213"/>
      <c r="P189" s="213"/>
      <c r="Q189" s="213"/>
      <c r="R189" s="213"/>
      <c r="S189" s="213"/>
      <c r="T189" s="214"/>
      <c r="AT189" s="215" t="s">
        <v>136</v>
      </c>
      <c r="AU189" s="215" t="s">
        <v>145</v>
      </c>
      <c r="AV189" s="14" t="s">
        <v>80</v>
      </c>
      <c r="AW189" s="14" t="s">
        <v>32</v>
      </c>
      <c r="AX189" s="14" t="s">
        <v>70</v>
      </c>
      <c r="AY189" s="215" t="s">
        <v>126</v>
      </c>
    </row>
    <row r="190" spans="1:65" s="15" customFormat="1" ht="10.199999999999999">
      <c r="B190" s="216"/>
      <c r="C190" s="217"/>
      <c r="D190" s="196" t="s">
        <v>136</v>
      </c>
      <c r="E190" s="218" t="s">
        <v>18</v>
      </c>
      <c r="F190" s="219" t="s">
        <v>139</v>
      </c>
      <c r="G190" s="217"/>
      <c r="H190" s="220">
        <v>2.4E-2</v>
      </c>
      <c r="I190" s="221"/>
      <c r="J190" s="217"/>
      <c r="K190" s="217"/>
      <c r="L190" s="222"/>
      <c r="M190" s="223"/>
      <c r="N190" s="224"/>
      <c r="O190" s="224"/>
      <c r="P190" s="224"/>
      <c r="Q190" s="224"/>
      <c r="R190" s="224"/>
      <c r="S190" s="224"/>
      <c r="T190" s="225"/>
      <c r="AT190" s="226" t="s">
        <v>136</v>
      </c>
      <c r="AU190" s="226" t="s">
        <v>145</v>
      </c>
      <c r="AV190" s="15" t="s">
        <v>133</v>
      </c>
      <c r="AW190" s="15" t="s">
        <v>32</v>
      </c>
      <c r="AX190" s="15" t="s">
        <v>78</v>
      </c>
      <c r="AY190" s="226" t="s">
        <v>126</v>
      </c>
    </row>
    <row r="191" spans="1:65" s="12" customFormat="1" ht="20.85" customHeight="1">
      <c r="B191" s="160"/>
      <c r="C191" s="161"/>
      <c r="D191" s="162" t="s">
        <v>69</v>
      </c>
      <c r="E191" s="174" t="s">
        <v>278</v>
      </c>
      <c r="F191" s="174" t="s">
        <v>279</v>
      </c>
      <c r="G191" s="161"/>
      <c r="H191" s="161"/>
      <c r="I191" s="164"/>
      <c r="J191" s="175">
        <f>BK191</f>
        <v>0</v>
      </c>
      <c r="K191" s="161"/>
      <c r="L191" s="166"/>
      <c r="M191" s="167"/>
      <c r="N191" s="168"/>
      <c r="O191" s="168"/>
      <c r="P191" s="169">
        <f>P192</f>
        <v>0</v>
      </c>
      <c r="Q191" s="168"/>
      <c r="R191" s="169">
        <f>R192</f>
        <v>0</v>
      </c>
      <c r="S191" s="168"/>
      <c r="T191" s="170">
        <f>T192</f>
        <v>0</v>
      </c>
      <c r="AR191" s="171" t="s">
        <v>78</v>
      </c>
      <c r="AT191" s="172" t="s">
        <v>69</v>
      </c>
      <c r="AU191" s="172" t="s">
        <v>80</v>
      </c>
      <c r="AY191" s="171" t="s">
        <v>126</v>
      </c>
      <c r="BK191" s="173">
        <f>BK192</f>
        <v>0</v>
      </c>
    </row>
    <row r="192" spans="1:65" s="16" customFormat="1" ht="20.85" customHeight="1">
      <c r="B192" s="238"/>
      <c r="C192" s="239"/>
      <c r="D192" s="240" t="s">
        <v>69</v>
      </c>
      <c r="E192" s="240" t="s">
        <v>280</v>
      </c>
      <c r="F192" s="240" t="s">
        <v>281</v>
      </c>
      <c r="G192" s="239"/>
      <c r="H192" s="239"/>
      <c r="I192" s="241"/>
      <c r="J192" s="242">
        <f>BK192</f>
        <v>0</v>
      </c>
      <c r="K192" s="239"/>
      <c r="L192" s="243"/>
      <c r="M192" s="244"/>
      <c r="N192" s="245"/>
      <c r="O192" s="245"/>
      <c r="P192" s="246">
        <f>SUM(P193:P194)</f>
        <v>0</v>
      </c>
      <c r="Q192" s="245"/>
      <c r="R192" s="246">
        <f>SUM(R193:R194)</f>
        <v>0</v>
      </c>
      <c r="S192" s="245"/>
      <c r="T192" s="247">
        <f>SUM(T193:T194)</f>
        <v>0</v>
      </c>
      <c r="AR192" s="248" t="s">
        <v>78</v>
      </c>
      <c r="AT192" s="249" t="s">
        <v>69</v>
      </c>
      <c r="AU192" s="249" t="s">
        <v>145</v>
      </c>
      <c r="AY192" s="248" t="s">
        <v>126</v>
      </c>
      <c r="BK192" s="250">
        <f>SUM(BK193:BK194)</f>
        <v>0</v>
      </c>
    </row>
    <row r="193" spans="1:65" s="2" customFormat="1" ht="14.4" customHeight="1">
      <c r="A193" s="37"/>
      <c r="B193" s="38"/>
      <c r="C193" s="176" t="s">
        <v>205</v>
      </c>
      <c r="D193" s="176" t="s">
        <v>128</v>
      </c>
      <c r="E193" s="177" t="s">
        <v>282</v>
      </c>
      <c r="F193" s="178" t="s">
        <v>283</v>
      </c>
      <c r="G193" s="179" t="s">
        <v>233</v>
      </c>
      <c r="H193" s="180">
        <v>31.547000000000001</v>
      </c>
      <c r="I193" s="181"/>
      <c r="J193" s="182">
        <f>ROUND(I193*H193,2)</f>
        <v>0</v>
      </c>
      <c r="K193" s="178" t="s">
        <v>132</v>
      </c>
      <c r="L193" s="42"/>
      <c r="M193" s="183" t="s">
        <v>18</v>
      </c>
      <c r="N193" s="184" t="s">
        <v>41</v>
      </c>
      <c r="O193" s="67"/>
      <c r="P193" s="185">
        <f>O193*H193</f>
        <v>0</v>
      </c>
      <c r="Q193" s="185">
        <v>0</v>
      </c>
      <c r="R193" s="185">
        <f>Q193*H193</f>
        <v>0</v>
      </c>
      <c r="S193" s="185">
        <v>0</v>
      </c>
      <c r="T193" s="186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87" t="s">
        <v>133</v>
      </c>
      <c r="AT193" s="187" t="s">
        <v>128</v>
      </c>
      <c r="AU193" s="187" t="s">
        <v>133</v>
      </c>
      <c r="AY193" s="20" t="s">
        <v>126</v>
      </c>
      <c r="BE193" s="188">
        <f>IF(N193="základní",J193,0)</f>
        <v>0</v>
      </c>
      <c r="BF193" s="188">
        <f>IF(N193="snížená",J193,0)</f>
        <v>0</v>
      </c>
      <c r="BG193" s="188">
        <f>IF(N193="zákl. přenesená",J193,0)</f>
        <v>0</v>
      </c>
      <c r="BH193" s="188">
        <f>IF(N193="sníž. přenesená",J193,0)</f>
        <v>0</v>
      </c>
      <c r="BI193" s="188">
        <f>IF(N193="nulová",J193,0)</f>
        <v>0</v>
      </c>
      <c r="BJ193" s="20" t="s">
        <v>78</v>
      </c>
      <c r="BK193" s="188">
        <f>ROUND(I193*H193,2)</f>
        <v>0</v>
      </c>
      <c r="BL193" s="20" t="s">
        <v>133</v>
      </c>
      <c r="BM193" s="187" t="s">
        <v>284</v>
      </c>
    </row>
    <row r="194" spans="1:65" s="2" customFormat="1" ht="10.199999999999999">
      <c r="A194" s="37"/>
      <c r="B194" s="38"/>
      <c r="C194" s="39"/>
      <c r="D194" s="189" t="s">
        <v>134</v>
      </c>
      <c r="E194" s="39"/>
      <c r="F194" s="190" t="s">
        <v>285</v>
      </c>
      <c r="G194" s="39"/>
      <c r="H194" s="39"/>
      <c r="I194" s="191"/>
      <c r="J194" s="39"/>
      <c r="K194" s="39"/>
      <c r="L194" s="42"/>
      <c r="M194" s="251"/>
      <c r="N194" s="252"/>
      <c r="O194" s="253"/>
      <c r="P194" s="253"/>
      <c r="Q194" s="253"/>
      <c r="R194" s="253"/>
      <c r="S194" s="253"/>
      <c r="T194" s="254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20" t="s">
        <v>134</v>
      </c>
      <c r="AU194" s="20" t="s">
        <v>133</v>
      </c>
    </row>
    <row r="195" spans="1:65" s="2" customFormat="1" ht="6.9" customHeight="1">
      <c r="A195" s="37"/>
      <c r="B195" s="50"/>
      <c r="C195" s="51"/>
      <c r="D195" s="51"/>
      <c r="E195" s="51"/>
      <c r="F195" s="51"/>
      <c r="G195" s="51"/>
      <c r="H195" s="51"/>
      <c r="I195" s="51"/>
      <c r="J195" s="51"/>
      <c r="K195" s="51"/>
      <c r="L195" s="42"/>
      <c r="M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</row>
  </sheetData>
  <sheetProtection algorithmName="SHA-512" hashValue="Uu3rlSA3QU9yvIMLqQLzXHpRc9WKCYJ3EyotSyM/sxLdArEPsWHdh2MPVPiBJjF53zxwJAcRgUwdMF68O92c9A==" saltValue="+N1wyAcLzXMYCBZ2EQi33cqluS71g6H2LFmbrCf1oBFTDOjtNa/qn/07F4O0ZizRtwHoFBc/NcdqK31Od7hzjg==" spinCount="100000" sheet="1" objects="1" scenarios="1" formatColumns="0" formatRows="0" autoFilter="0"/>
  <autoFilter ref="C86:K194" xr:uid="{00000000-0009-0000-0000-000003000000}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hyperlinks>
    <hyperlink ref="F92" r:id="rId1" xr:uid="{00000000-0004-0000-0300-000000000000}"/>
    <hyperlink ref="F97" r:id="rId2" xr:uid="{00000000-0004-0000-0300-000001000000}"/>
    <hyperlink ref="F102" r:id="rId3" xr:uid="{00000000-0004-0000-0300-000002000000}"/>
    <hyperlink ref="F109" r:id="rId4" xr:uid="{00000000-0004-0000-0300-000003000000}"/>
    <hyperlink ref="F125" r:id="rId5" xr:uid="{00000000-0004-0000-0300-000004000000}"/>
    <hyperlink ref="F127" r:id="rId6" xr:uid="{00000000-0004-0000-0300-000005000000}"/>
    <hyperlink ref="F134" r:id="rId7" xr:uid="{00000000-0004-0000-0300-000006000000}"/>
    <hyperlink ref="F141" r:id="rId8" xr:uid="{00000000-0004-0000-0300-000007000000}"/>
    <hyperlink ref="F148" r:id="rId9" xr:uid="{00000000-0004-0000-0300-000008000000}"/>
    <hyperlink ref="F153" r:id="rId10" xr:uid="{00000000-0004-0000-0300-000009000000}"/>
    <hyperlink ref="F165" r:id="rId11" xr:uid="{00000000-0004-0000-0300-00000A000000}"/>
    <hyperlink ref="F171" r:id="rId12" xr:uid="{00000000-0004-0000-0300-00000B000000}"/>
    <hyperlink ref="F177" r:id="rId13" xr:uid="{00000000-0004-0000-0300-00000C000000}"/>
    <hyperlink ref="F182" r:id="rId14" xr:uid="{00000000-0004-0000-0300-00000D000000}"/>
    <hyperlink ref="F194" r:id="rId15" xr:uid="{00000000-0004-0000-0300-00000E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203"/>
  <sheetViews>
    <sheetView showGridLines="0" topLeftCell="A34" workbookViewId="0">
      <selection activeCell="F150" sqref="F150"/>
    </sheetView>
  </sheetViews>
  <sheetFormatPr defaultRowHeight="14.4"/>
  <cols>
    <col min="1" max="1" width="8.85546875" style="1" customWidth="1"/>
    <col min="2" max="2" width="1.140625" style="1" customWidth="1"/>
    <col min="3" max="3" width="4.42578125" style="1" customWidth="1"/>
    <col min="4" max="4" width="4.5703125" style="1" customWidth="1"/>
    <col min="5" max="5" width="18.28515625" style="1" customWidth="1"/>
    <col min="6" max="6" width="108" style="1" customWidth="1"/>
    <col min="7" max="7" width="8" style="1" customWidth="1"/>
    <col min="8" max="8" width="15" style="1" customWidth="1"/>
    <col min="9" max="9" width="16.85546875" style="1" customWidth="1"/>
    <col min="10" max="11" width="23.85546875" style="1" customWidth="1"/>
    <col min="12" max="12" width="10" style="1" customWidth="1"/>
    <col min="13" max="13" width="11.5703125" style="1" hidden="1" customWidth="1"/>
    <col min="14" max="14" width="9.140625" style="1" hidden="1"/>
    <col min="15" max="20" width="15.140625" style="1" hidden="1" customWidth="1"/>
    <col min="21" max="21" width="17.42578125" style="1" hidden="1" customWidth="1"/>
    <col min="22" max="22" width="13.140625" style="1" customWidth="1"/>
    <col min="23" max="23" width="17.42578125" style="1" customWidth="1"/>
    <col min="24" max="24" width="13.140625" style="1" customWidth="1"/>
    <col min="25" max="25" width="16" style="1" customWidth="1"/>
    <col min="26" max="26" width="11.7109375" style="1" customWidth="1"/>
    <col min="27" max="27" width="16" style="1" customWidth="1"/>
    <col min="28" max="28" width="17.42578125" style="1" customWidth="1"/>
    <col min="29" max="29" width="11.7109375" style="1" customWidth="1"/>
    <col min="30" max="30" width="16" style="1" customWidth="1"/>
    <col min="31" max="31" width="17.42578125" style="1" customWidth="1"/>
    <col min="44" max="65" width="9.140625" style="1" hidden="1"/>
  </cols>
  <sheetData>
    <row r="2" spans="1:46" s="1" customFormat="1" ht="36.9" customHeight="1"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384"/>
      <c r="AT2" s="20" t="s">
        <v>89</v>
      </c>
    </row>
    <row r="3" spans="1:46" s="1" customFormat="1" ht="6.9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80</v>
      </c>
    </row>
    <row r="4" spans="1:46" s="1" customFormat="1" ht="24.9" customHeight="1">
      <c r="B4" s="23"/>
      <c r="D4" s="106" t="s">
        <v>96</v>
      </c>
      <c r="L4" s="23"/>
      <c r="M4" s="107" t="s">
        <v>10</v>
      </c>
      <c r="AT4" s="20" t="s">
        <v>4</v>
      </c>
    </row>
    <row r="5" spans="1:46" s="1" customFormat="1" ht="6.9" customHeight="1">
      <c r="B5" s="23"/>
      <c r="L5" s="23"/>
    </row>
    <row r="6" spans="1:46" s="1" customFormat="1" ht="12" customHeight="1">
      <c r="B6" s="23"/>
      <c r="D6" s="108" t="s">
        <v>15</v>
      </c>
      <c r="L6" s="23"/>
    </row>
    <row r="7" spans="1:46" s="1" customFormat="1" ht="14.4" customHeight="1">
      <c r="B7" s="23"/>
      <c r="E7" s="385" t="str">
        <f>'Rekapitulace stavby'!K6</f>
        <v>Sanace svahu _CST</v>
      </c>
      <c r="F7" s="386"/>
      <c r="G7" s="386"/>
      <c r="H7" s="386"/>
      <c r="L7" s="23"/>
    </row>
    <row r="8" spans="1:46" s="2" customFormat="1" ht="12" customHeight="1">
      <c r="A8" s="37"/>
      <c r="B8" s="42"/>
      <c r="C8" s="37"/>
      <c r="D8" s="108" t="s">
        <v>97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5.6" customHeight="1">
      <c r="A9" s="37"/>
      <c r="B9" s="42"/>
      <c r="C9" s="37"/>
      <c r="D9" s="37"/>
      <c r="E9" s="387" t="s">
        <v>358</v>
      </c>
      <c r="F9" s="388"/>
      <c r="G9" s="388"/>
      <c r="H9" s="388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0.199999999999999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17</v>
      </c>
      <c r="E11" s="37"/>
      <c r="F11" s="110" t="s">
        <v>18</v>
      </c>
      <c r="G11" s="37"/>
      <c r="H11" s="37"/>
      <c r="I11" s="108" t="s">
        <v>19</v>
      </c>
      <c r="J11" s="110" t="s">
        <v>18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20</v>
      </c>
      <c r="E12" s="37"/>
      <c r="F12" s="110" t="s">
        <v>21</v>
      </c>
      <c r="G12" s="37"/>
      <c r="H12" s="37"/>
      <c r="I12" s="108" t="s">
        <v>22</v>
      </c>
      <c r="J12" s="111" t="str">
        <f>'Rekapitulace stavby'!AN8</f>
        <v>15. 12. 2025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8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24</v>
      </c>
      <c r="E14" s="37"/>
      <c r="F14" s="37"/>
      <c r="G14" s="37"/>
      <c r="H14" s="37"/>
      <c r="I14" s="108" t="s">
        <v>25</v>
      </c>
      <c r="J14" s="110" t="s">
        <v>18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26</v>
      </c>
      <c r="F15" s="37"/>
      <c r="G15" s="37"/>
      <c r="H15" s="37"/>
      <c r="I15" s="108" t="s">
        <v>27</v>
      </c>
      <c r="J15" s="110" t="s">
        <v>18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28</v>
      </c>
      <c r="E17" s="37"/>
      <c r="F17" s="37"/>
      <c r="G17" s="37"/>
      <c r="H17" s="37"/>
      <c r="I17" s="108" t="s">
        <v>25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89" t="str">
        <f>'Rekapitulace stavby'!E14</f>
        <v>Vyplň údaj</v>
      </c>
      <c r="F18" s="390"/>
      <c r="G18" s="390"/>
      <c r="H18" s="390"/>
      <c r="I18" s="108" t="s">
        <v>27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30</v>
      </c>
      <c r="E20" s="37"/>
      <c r="F20" s="37"/>
      <c r="G20" s="37"/>
      <c r="H20" s="37"/>
      <c r="I20" s="108" t="s">
        <v>25</v>
      </c>
      <c r="J20" s="110" t="str">
        <f>IF('Rekapitulace stavby'!AN16="","",'Rekapitulace stavby'!AN16)</f>
        <v/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tr">
        <f>IF('Rekapitulace stavby'!E17="","",'Rekapitulace stavby'!E17)</f>
        <v xml:space="preserve"> </v>
      </c>
      <c r="F21" s="37"/>
      <c r="G21" s="37"/>
      <c r="H21" s="37"/>
      <c r="I21" s="108" t="s">
        <v>27</v>
      </c>
      <c r="J21" s="110" t="str">
        <f>IF('Rekapitulace stavby'!AN17="","",'Rekapitulace stavby'!AN17)</f>
        <v/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33</v>
      </c>
      <c r="E23" s="37"/>
      <c r="F23" s="37"/>
      <c r="G23" s="37"/>
      <c r="H23" s="37"/>
      <c r="I23" s="108" t="s">
        <v>25</v>
      </c>
      <c r="J23" s="110" t="str">
        <f>IF('Rekapitulace stavby'!AN19="","",'Rekapitulace stavby'!AN19)</f>
        <v/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tr">
        <f>IF('Rekapitulace stavby'!E20="","",'Rekapitulace stavby'!E20)</f>
        <v xml:space="preserve"> </v>
      </c>
      <c r="F24" s="37"/>
      <c r="G24" s="37"/>
      <c r="H24" s="37"/>
      <c r="I24" s="108" t="s">
        <v>27</v>
      </c>
      <c r="J24" s="110" t="str">
        <f>IF('Rekapitulace stavby'!AN20="","",'Rekapitulace stavby'!AN20)</f>
        <v/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34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60" customHeight="1">
      <c r="A27" s="112"/>
      <c r="B27" s="113"/>
      <c r="C27" s="112"/>
      <c r="D27" s="112"/>
      <c r="E27" s="391" t="s">
        <v>35</v>
      </c>
      <c r="F27" s="391"/>
      <c r="G27" s="391"/>
      <c r="H27" s="391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36</v>
      </c>
      <c r="E30" s="37"/>
      <c r="F30" s="37"/>
      <c r="G30" s="37"/>
      <c r="H30" s="37"/>
      <c r="I30" s="37"/>
      <c r="J30" s="117">
        <f>ROUND(J87,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" customHeight="1">
      <c r="A32" s="37"/>
      <c r="B32" s="42"/>
      <c r="C32" s="37"/>
      <c r="D32" s="37"/>
      <c r="E32" s="37"/>
      <c r="F32" s="118" t="s">
        <v>38</v>
      </c>
      <c r="G32" s="37"/>
      <c r="H32" s="37"/>
      <c r="I32" s="118" t="s">
        <v>37</v>
      </c>
      <c r="J32" s="118" t="s">
        <v>39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" customHeight="1">
      <c r="A33" s="37"/>
      <c r="B33" s="42"/>
      <c r="C33" s="37"/>
      <c r="D33" s="119" t="s">
        <v>40</v>
      </c>
      <c r="E33" s="108" t="s">
        <v>41</v>
      </c>
      <c r="F33" s="120">
        <f>ROUND((SUM(BE87:BE202)),  2)</f>
        <v>0</v>
      </c>
      <c r="G33" s="37"/>
      <c r="H33" s="37"/>
      <c r="I33" s="121">
        <v>0.21</v>
      </c>
      <c r="J33" s="120">
        <f>ROUND(((SUM(BE87:BE202))*I33),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" customHeight="1">
      <c r="A34" s="37"/>
      <c r="B34" s="42"/>
      <c r="C34" s="37"/>
      <c r="D34" s="37"/>
      <c r="E34" s="108" t="s">
        <v>42</v>
      </c>
      <c r="F34" s="120">
        <f>ROUND((SUM(BF87:BF202)),  2)</f>
        <v>0</v>
      </c>
      <c r="G34" s="37"/>
      <c r="H34" s="37"/>
      <c r="I34" s="121">
        <v>0.12</v>
      </c>
      <c r="J34" s="120">
        <f>ROUND(((SUM(BF87:BF202))*I34),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" hidden="1" customHeight="1">
      <c r="A35" s="37"/>
      <c r="B35" s="42"/>
      <c r="C35" s="37"/>
      <c r="D35" s="37"/>
      <c r="E35" s="108" t="s">
        <v>43</v>
      </c>
      <c r="F35" s="120">
        <f>ROUND((SUM(BG87:BG202)),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" hidden="1" customHeight="1">
      <c r="A36" s="37"/>
      <c r="B36" s="42"/>
      <c r="C36" s="37"/>
      <c r="D36" s="37"/>
      <c r="E36" s="108" t="s">
        <v>44</v>
      </c>
      <c r="F36" s="120">
        <f>ROUND((SUM(BH87:BH202)),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" hidden="1" customHeight="1">
      <c r="A37" s="37"/>
      <c r="B37" s="42"/>
      <c r="C37" s="37"/>
      <c r="D37" s="37"/>
      <c r="E37" s="108" t="s">
        <v>45</v>
      </c>
      <c r="F37" s="120">
        <f>ROUND((SUM(BI87:BI202)),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46</v>
      </c>
      <c r="E39" s="124"/>
      <c r="F39" s="124"/>
      <c r="G39" s="125" t="s">
        <v>47</v>
      </c>
      <c r="H39" s="126" t="s">
        <v>48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" customHeight="1">
      <c r="A45" s="37"/>
      <c r="B45" s="38"/>
      <c r="C45" s="26" t="s">
        <v>99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15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4.4" customHeight="1">
      <c r="A48" s="37"/>
      <c r="B48" s="38"/>
      <c r="C48" s="39"/>
      <c r="D48" s="39"/>
      <c r="E48" s="392" t="str">
        <f>E7</f>
        <v>Sanace svahu _CST</v>
      </c>
      <c r="F48" s="393"/>
      <c r="G48" s="393"/>
      <c r="H48" s="393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97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5.6" customHeight="1">
      <c r="A50" s="37"/>
      <c r="B50" s="38"/>
      <c r="C50" s="39"/>
      <c r="D50" s="39"/>
      <c r="E50" s="345" t="str">
        <f>E9</f>
        <v>04 - SO 04</v>
      </c>
      <c r="F50" s="394"/>
      <c r="G50" s="394"/>
      <c r="H50" s="394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20</v>
      </c>
      <c r="D52" s="39"/>
      <c r="E52" s="39"/>
      <c r="F52" s="30" t="str">
        <f>F12</f>
        <v>Všeborovice</v>
      </c>
      <c r="G52" s="39"/>
      <c r="H52" s="39"/>
      <c r="I52" s="32" t="s">
        <v>22</v>
      </c>
      <c r="J52" s="62" t="str">
        <f>IF(J12="","",J12)</f>
        <v>15. 12. 2025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5.6" customHeight="1">
      <c r="A54" s="37"/>
      <c r="B54" s="38"/>
      <c r="C54" s="32" t="s">
        <v>24</v>
      </c>
      <c r="D54" s="39"/>
      <c r="E54" s="39"/>
      <c r="F54" s="30" t="str">
        <f>E15</f>
        <v>Karlovarský kraj</v>
      </c>
      <c r="G54" s="39"/>
      <c r="H54" s="39"/>
      <c r="I54" s="32" t="s">
        <v>30</v>
      </c>
      <c r="J54" s="35" t="str">
        <f>E21</f>
        <v xml:space="preserve"> 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6" customHeight="1">
      <c r="A55" s="37"/>
      <c r="B55" s="38"/>
      <c r="C55" s="32" t="s">
        <v>28</v>
      </c>
      <c r="D55" s="39"/>
      <c r="E55" s="39"/>
      <c r="F55" s="30" t="str">
        <f>IF(E18="","",E18)</f>
        <v>Vyplň údaj</v>
      </c>
      <c r="G55" s="39"/>
      <c r="H55" s="39"/>
      <c r="I55" s="32" t="s">
        <v>33</v>
      </c>
      <c r="J55" s="35" t="str">
        <f>E24</f>
        <v xml:space="preserve"> 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100</v>
      </c>
      <c r="D57" s="134"/>
      <c r="E57" s="134"/>
      <c r="F57" s="134"/>
      <c r="G57" s="134"/>
      <c r="H57" s="134"/>
      <c r="I57" s="134"/>
      <c r="J57" s="135" t="s">
        <v>101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8" customHeight="1">
      <c r="A59" s="37"/>
      <c r="B59" s="38"/>
      <c r="C59" s="136" t="s">
        <v>68</v>
      </c>
      <c r="D59" s="39"/>
      <c r="E59" s="39"/>
      <c r="F59" s="39"/>
      <c r="G59" s="39"/>
      <c r="H59" s="39"/>
      <c r="I59" s="39"/>
      <c r="J59" s="80">
        <f>J87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102</v>
      </c>
    </row>
    <row r="60" spans="1:47" s="9" customFormat="1" ht="24.9" customHeight="1">
      <c r="B60" s="137"/>
      <c r="C60" s="138"/>
      <c r="D60" s="139" t="s">
        <v>103</v>
      </c>
      <c r="E60" s="140"/>
      <c r="F60" s="140"/>
      <c r="G60" s="140"/>
      <c r="H60" s="140"/>
      <c r="I60" s="140"/>
      <c r="J60" s="141">
        <f>J88</f>
        <v>0</v>
      </c>
      <c r="K60" s="138"/>
      <c r="L60" s="142"/>
    </row>
    <row r="61" spans="1:47" s="10" customFormat="1" ht="19.95" customHeight="1">
      <c r="B61" s="143"/>
      <c r="C61" s="144"/>
      <c r="D61" s="145" t="s">
        <v>104</v>
      </c>
      <c r="E61" s="146"/>
      <c r="F61" s="146"/>
      <c r="G61" s="146"/>
      <c r="H61" s="146"/>
      <c r="I61" s="146"/>
      <c r="J61" s="147">
        <f>J89</f>
        <v>0</v>
      </c>
      <c r="K61" s="144"/>
      <c r="L61" s="148"/>
    </row>
    <row r="62" spans="1:47" s="10" customFormat="1" ht="19.95" customHeight="1">
      <c r="B62" s="143"/>
      <c r="C62" s="144"/>
      <c r="D62" s="145" t="s">
        <v>105</v>
      </c>
      <c r="E62" s="146"/>
      <c r="F62" s="146"/>
      <c r="G62" s="146"/>
      <c r="H62" s="146"/>
      <c r="I62" s="146"/>
      <c r="J62" s="147">
        <f>J167</f>
        <v>0</v>
      </c>
      <c r="K62" s="144"/>
      <c r="L62" s="148"/>
    </row>
    <row r="63" spans="1:47" s="10" customFormat="1" ht="19.95" customHeight="1">
      <c r="B63" s="143"/>
      <c r="C63" s="144"/>
      <c r="D63" s="145" t="s">
        <v>106</v>
      </c>
      <c r="E63" s="146"/>
      <c r="F63" s="146"/>
      <c r="G63" s="146"/>
      <c r="H63" s="146"/>
      <c r="I63" s="146"/>
      <c r="J63" s="147">
        <f>J177</f>
        <v>0</v>
      </c>
      <c r="K63" s="144"/>
      <c r="L63" s="148"/>
    </row>
    <row r="64" spans="1:47" s="10" customFormat="1" ht="19.95" customHeight="1">
      <c r="B64" s="143"/>
      <c r="C64" s="144"/>
      <c r="D64" s="145" t="s">
        <v>107</v>
      </c>
      <c r="E64" s="146"/>
      <c r="F64" s="146"/>
      <c r="G64" s="146"/>
      <c r="H64" s="146"/>
      <c r="I64" s="146"/>
      <c r="J64" s="147">
        <f>J182</f>
        <v>0</v>
      </c>
      <c r="K64" s="144"/>
      <c r="L64" s="148"/>
    </row>
    <row r="65" spans="1:31" s="10" customFormat="1" ht="14.85" customHeight="1">
      <c r="B65" s="143"/>
      <c r="C65" s="144"/>
      <c r="D65" s="145" t="s">
        <v>108</v>
      </c>
      <c r="E65" s="146"/>
      <c r="F65" s="146"/>
      <c r="G65" s="146"/>
      <c r="H65" s="146"/>
      <c r="I65" s="146"/>
      <c r="J65" s="147">
        <f>J183</f>
        <v>0</v>
      </c>
      <c r="K65" s="144"/>
      <c r="L65" s="148"/>
    </row>
    <row r="66" spans="1:31" s="10" customFormat="1" ht="14.85" customHeight="1">
      <c r="B66" s="143"/>
      <c r="C66" s="144"/>
      <c r="D66" s="145" t="s">
        <v>109</v>
      </c>
      <c r="E66" s="146"/>
      <c r="F66" s="146"/>
      <c r="G66" s="146"/>
      <c r="H66" s="146"/>
      <c r="I66" s="146"/>
      <c r="J66" s="147">
        <f>J199</f>
        <v>0</v>
      </c>
      <c r="K66" s="144"/>
      <c r="L66" s="148"/>
    </row>
    <row r="67" spans="1:31" s="10" customFormat="1" ht="21.75" customHeight="1">
      <c r="B67" s="143"/>
      <c r="C67" s="144"/>
      <c r="D67" s="145" t="s">
        <v>110</v>
      </c>
      <c r="E67" s="146"/>
      <c r="F67" s="146"/>
      <c r="G67" s="146"/>
      <c r="H67" s="146"/>
      <c r="I67" s="146"/>
      <c r="J67" s="147">
        <f>J200</f>
        <v>0</v>
      </c>
      <c r="K67" s="144"/>
      <c r="L67" s="148"/>
    </row>
    <row r="68" spans="1:31" s="2" customFormat="1" ht="21.75" customHeight="1">
      <c r="A68" s="37"/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109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pans="1:31" s="2" customFormat="1" ht="6.9" customHeight="1">
      <c r="A69" s="37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109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3" spans="1:31" s="2" customFormat="1" ht="6.9" customHeight="1">
      <c r="A73" s="37"/>
      <c r="B73" s="52"/>
      <c r="C73" s="53"/>
      <c r="D73" s="53"/>
      <c r="E73" s="53"/>
      <c r="F73" s="53"/>
      <c r="G73" s="53"/>
      <c r="H73" s="53"/>
      <c r="I73" s="53"/>
      <c r="J73" s="53"/>
      <c r="K73" s="53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24.9" customHeight="1">
      <c r="A74" s="37"/>
      <c r="B74" s="38"/>
      <c r="C74" s="26" t="s">
        <v>111</v>
      </c>
      <c r="D74" s="39"/>
      <c r="E74" s="39"/>
      <c r="F74" s="39"/>
      <c r="G74" s="39"/>
      <c r="H74" s="39"/>
      <c r="I74" s="39"/>
      <c r="J74" s="39"/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6.9" customHeight="1">
      <c r="A75" s="37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12" customHeight="1">
      <c r="A76" s="37"/>
      <c r="B76" s="38"/>
      <c r="C76" s="32" t="s">
        <v>15</v>
      </c>
      <c r="D76" s="39"/>
      <c r="E76" s="39"/>
      <c r="F76" s="39"/>
      <c r="G76" s="39"/>
      <c r="H76" s="39"/>
      <c r="I76" s="39"/>
      <c r="J76" s="39"/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4.4" customHeight="1">
      <c r="A77" s="37"/>
      <c r="B77" s="38"/>
      <c r="C77" s="39"/>
      <c r="D77" s="39"/>
      <c r="E77" s="392" t="str">
        <f>E7</f>
        <v>Sanace svahu _CST</v>
      </c>
      <c r="F77" s="393"/>
      <c r="G77" s="393"/>
      <c r="H77" s="393"/>
      <c r="I77" s="39"/>
      <c r="J77" s="39"/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2" customHeight="1">
      <c r="A78" s="37"/>
      <c r="B78" s="38"/>
      <c r="C78" s="32" t="s">
        <v>97</v>
      </c>
      <c r="D78" s="39"/>
      <c r="E78" s="39"/>
      <c r="F78" s="39"/>
      <c r="G78" s="39"/>
      <c r="H78" s="39"/>
      <c r="I78" s="39"/>
      <c r="J78" s="39"/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5.6" customHeight="1">
      <c r="A79" s="37"/>
      <c r="B79" s="38"/>
      <c r="C79" s="39"/>
      <c r="D79" s="39"/>
      <c r="E79" s="345" t="str">
        <f>E9</f>
        <v>04 - SO 04</v>
      </c>
      <c r="F79" s="394"/>
      <c r="G79" s="394"/>
      <c r="H79" s="394"/>
      <c r="I79" s="39"/>
      <c r="J79" s="39"/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6.9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2" customHeight="1">
      <c r="A81" s="37"/>
      <c r="B81" s="38"/>
      <c r="C81" s="32" t="s">
        <v>20</v>
      </c>
      <c r="D81" s="39"/>
      <c r="E81" s="39"/>
      <c r="F81" s="30" t="str">
        <f>F12</f>
        <v>Všeborovice</v>
      </c>
      <c r="G81" s="39"/>
      <c r="H81" s="39"/>
      <c r="I81" s="32" t="s">
        <v>22</v>
      </c>
      <c r="J81" s="62" t="str">
        <f>IF(J12="","",J12)</f>
        <v>15. 12. 2025</v>
      </c>
      <c r="K81" s="39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6.9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0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5.6" customHeight="1">
      <c r="A83" s="37"/>
      <c r="B83" s="38"/>
      <c r="C83" s="32" t="s">
        <v>24</v>
      </c>
      <c r="D83" s="39"/>
      <c r="E83" s="39"/>
      <c r="F83" s="30" t="str">
        <f>E15</f>
        <v>Karlovarský kraj</v>
      </c>
      <c r="G83" s="39"/>
      <c r="H83" s="39"/>
      <c r="I83" s="32" t="s">
        <v>30</v>
      </c>
      <c r="J83" s="35" t="str">
        <f>E21</f>
        <v xml:space="preserve"> </v>
      </c>
      <c r="K83" s="39"/>
      <c r="L83" s="10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15.6" customHeight="1">
      <c r="A84" s="37"/>
      <c r="B84" s="38"/>
      <c r="C84" s="32" t="s">
        <v>28</v>
      </c>
      <c r="D84" s="39"/>
      <c r="E84" s="39"/>
      <c r="F84" s="30" t="str">
        <f>IF(E18="","",E18)</f>
        <v>Vyplň údaj</v>
      </c>
      <c r="G84" s="39"/>
      <c r="H84" s="39"/>
      <c r="I84" s="32" t="s">
        <v>33</v>
      </c>
      <c r="J84" s="35" t="str">
        <f>E24</f>
        <v xml:space="preserve"> </v>
      </c>
      <c r="K84" s="39"/>
      <c r="L84" s="10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10.35" customHeight="1">
      <c r="A85" s="37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10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11" customFormat="1" ht="29.25" customHeight="1">
      <c r="A86" s="149"/>
      <c r="B86" s="150"/>
      <c r="C86" s="151" t="s">
        <v>112</v>
      </c>
      <c r="D86" s="152" t="s">
        <v>55</v>
      </c>
      <c r="E86" s="152" t="s">
        <v>51</v>
      </c>
      <c r="F86" s="152" t="s">
        <v>52</v>
      </c>
      <c r="G86" s="152" t="s">
        <v>113</v>
      </c>
      <c r="H86" s="152" t="s">
        <v>114</v>
      </c>
      <c r="I86" s="152" t="s">
        <v>115</v>
      </c>
      <c r="J86" s="152" t="s">
        <v>101</v>
      </c>
      <c r="K86" s="153" t="s">
        <v>116</v>
      </c>
      <c r="L86" s="154"/>
      <c r="M86" s="71" t="s">
        <v>18</v>
      </c>
      <c r="N86" s="72" t="s">
        <v>40</v>
      </c>
      <c r="O86" s="72" t="s">
        <v>117</v>
      </c>
      <c r="P86" s="72" t="s">
        <v>118</v>
      </c>
      <c r="Q86" s="72" t="s">
        <v>119</v>
      </c>
      <c r="R86" s="72" t="s">
        <v>120</v>
      </c>
      <c r="S86" s="72" t="s">
        <v>121</v>
      </c>
      <c r="T86" s="73" t="s">
        <v>122</v>
      </c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</row>
    <row r="87" spans="1:65" s="2" customFormat="1" ht="22.8" customHeight="1">
      <c r="A87" s="37"/>
      <c r="B87" s="38"/>
      <c r="C87" s="78" t="s">
        <v>123</v>
      </c>
      <c r="D87" s="39"/>
      <c r="E87" s="39"/>
      <c r="F87" s="39"/>
      <c r="G87" s="39"/>
      <c r="H87" s="39"/>
      <c r="I87" s="39"/>
      <c r="J87" s="155">
        <f>BK87</f>
        <v>0</v>
      </c>
      <c r="K87" s="39"/>
      <c r="L87" s="42"/>
      <c r="M87" s="74"/>
      <c r="N87" s="156"/>
      <c r="O87" s="75"/>
      <c r="P87" s="157">
        <f>P88</f>
        <v>0</v>
      </c>
      <c r="Q87" s="75"/>
      <c r="R87" s="157">
        <f>R88</f>
        <v>25.693738000000003</v>
      </c>
      <c r="S87" s="75"/>
      <c r="T87" s="158">
        <f>T88</f>
        <v>1E-3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T87" s="20" t="s">
        <v>69</v>
      </c>
      <c r="AU87" s="20" t="s">
        <v>102</v>
      </c>
      <c r="BK87" s="159">
        <f>BK88</f>
        <v>0</v>
      </c>
    </row>
    <row r="88" spans="1:65" s="12" customFormat="1" ht="25.95" customHeight="1">
      <c r="B88" s="160"/>
      <c r="C88" s="161"/>
      <c r="D88" s="162" t="s">
        <v>69</v>
      </c>
      <c r="E88" s="163" t="s">
        <v>124</v>
      </c>
      <c r="F88" s="163" t="s">
        <v>125</v>
      </c>
      <c r="G88" s="161"/>
      <c r="H88" s="161"/>
      <c r="I88" s="164"/>
      <c r="J88" s="165">
        <f>BK88</f>
        <v>0</v>
      </c>
      <c r="K88" s="161"/>
      <c r="L88" s="166"/>
      <c r="M88" s="167"/>
      <c r="N88" s="168"/>
      <c r="O88" s="168"/>
      <c r="P88" s="169">
        <f>P89+P167+P177+P182</f>
        <v>0</v>
      </c>
      <c r="Q88" s="168"/>
      <c r="R88" s="169">
        <f>R89+R167+R177+R182</f>
        <v>25.693738000000003</v>
      </c>
      <c r="S88" s="168"/>
      <c r="T88" s="170">
        <f>T89+T167+T177+T182</f>
        <v>1E-3</v>
      </c>
      <c r="AR88" s="171" t="s">
        <v>78</v>
      </c>
      <c r="AT88" s="172" t="s">
        <v>69</v>
      </c>
      <c r="AU88" s="172" t="s">
        <v>70</v>
      </c>
      <c r="AY88" s="171" t="s">
        <v>126</v>
      </c>
      <c r="BK88" s="173">
        <f>BK89+BK167+BK177+BK182</f>
        <v>0</v>
      </c>
    </row>
    <row r="89" spans="1:65" s="12" customFormat="1" ht="22.8" customHeight="1">
      <c r="B89" s="160"/>
      <c r="C89" s="161"/>
      <c r="D89" s="162" t="s">
        <v>69</v>
      </c>
      <c r="E89" s="174" t="s">
        <v>78</v>
      </c>
      <c r="F89" s="174" t="s">
        <v>127</v>
      </c>
      <c r="G89" s="161"/>
      <c r="H89" s="161"/>
      <c r="I89" s="164"/>
      <c r="J89" s="175">
        <f>BK89</f>
        <v>0</v>
      </c>
      <c r="K89" s="161"/>
      <c r="L89" s="166"/>
      <c r="M89" s="167"/>
      <c r="N89" s="168"/>
      <c r="O89" s="168"/>
      <c r="P89" s="169">
        <f>SUM(P90:P166)</f>
        <v>0</v>
      </c>
      <c r="Q89" s="168"/>
      <c r="R89" s="169">
        <f>SUM(R90:R166)</f>
        <v>2.0678160000000001</v>
      </c>
      <c r="S89" s="168"/>
      <c r="T89" s="170">
        <f>SUM(T90:T166)</f>
        <v>0</v>
      </c>
      <c r="AR89" s="171" t="s">
        <v>78</v>
      </c>
      <c r="AT89" s="172" t="s">
        <v>69</v>
      </c>
      <c r="AU89" s="172" t="s">
        <v>78</v>
      </c>
      <c r="AY89" s="171" t="s">
        <v>126</v>
      </c>
      <c r="BK89" s="173">
        <f>SUM(BK90:BK166)</f>
        <v>0</v>
      </c>
    </row>
    <row r="90" spans="1:65" s="2" customFormat="1" ht="14.4" customHeight="1">
      <c r="A90" s="37"/>
      <c r="B90" s="38"/>
      <c r="C90" s="176" t="s">
        <v>78</v>
      </c>
      <c r="D90" s="176" t="s">
        <v>128</v>
      </c>
      <c r="E90" s="177" t="s">
        <v>288</v>
      </c>
      <c r="F90" s="178" t="s">
        <v>289</v>
      </c>
      <c r="G90" s="179" t="s">
        <v>148</v>
      </c>
      <c r="H90" s="180">
        <v>5</v>
      </c>
      <c r="I90" s="181"/>
      <c r="J90" s="182">
        <f>ROUND(I90*H90,2)</f>
        <v>0</v>
      </c>
      <c r="K90" s="178" t="s">
        <v>182</v>
      </c>
      <c r="L90" s="42"/>
      <c r="M90" s="183" t="s">
        <v>18</v>
      </c>
      <c r="N90" s="184" t="s">
        <v>41</v>
      </c>
      <c r="O90" s="67"/>
      <c r="P90" s="185">
        <f>O90*H90</f>
        <v>0</v>
      </c>
      <c r="Q90" s="185">
        <v>0</v>
      </c>
      <c r="R90" s="185">
        <f>Q90*H90</f>
        <v>0</v>
      </c>
      <c r="S90" s="185">
        <v>0</v>
      </c>
      <c r="T90" s="186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87" t="s">
        <v>133</v>
      </c>
      <c r="AT90" s="187" t="s">
        <v>128</v>
      </c>
      <c r="AU90" s="187" t="s">
        <v>80</v>
      </c>
      <c r="AY90" s="20" t="s">
        <v>126</v>
      </c>
      <c r="BE90" s="188">
        <f>IF(N90="základní",J90,0)</f>
        <v>0</v>
      </c>
      <c r="BF90" s="188">
        <f>IF(N90="snížená",J90,0)</f>
        <v>0</v>
      </c>
      <c r="BG90" s="188">
        <f>IF(N90="zákl. přenesená",J90,0)</f>
        <v>0</v>
      </c>
      <c r="BH90" s="188">
        <f>IF(N90="sníž. přenesená",J90,0)</f>
        <v>0</v>
      </c>
      <c r="BI90" s="188">
        <f>IF(N90="nulová",J90,0)</f>
        <v>0</v>
      </c>
      <c r="BJ90" s="20" t="s">
        <v>78</v>
      </c>
      <c r="BK90" s="188">
        <f>ROUND(I90*H90,2)</f>
        <v>0</v>
      </c>
      <c r="BL90" s="20" t="s">
        <v>133</v>
      </c>
      <c r="BM90" s="187" t="s">
        <v>80</v>
      </c>
    </row>
    <row r="91" spans="1:65" s="2" customFormat="1" ht="14.4" customHeight="1">
      <c r="A91" s="37"/>
      <c r="B91" s="38"/>
      <c r="C91" s="176" t="s">
        <v>80</v>
      </c>
      <c r="D91" s="176" t="s">
        <v>128</v>
      </c>
      <c r="E91" s="177" t="s">
        <v>129</v>
      </c>
      <c r="F91" s="178" t="s">
        <v>130</v>
      </c>
      <c r="G91" s="179" t="s">
        <v>131</v>
      </c>
      <c r="H91" s="180">
        <v>3.9910000000000001</v>
      </c>
      <c r="I91" s="181"/>
      <c r="J91" s="182">
        <f>ROUND(I91*H91,2)</f>
        <v>0</v>
      </c>
      <c r="K91" s="178" t="s">
        <v>132</v>
      </c>
      <c r="L91" s="42"/>
      <c r="M91" s="183" t="s">
        <v>18</v>
      </c>
      <c r="N91" s="184" t="s">
        <v>41</v>
      </c>
      <c r="O91" s="67"/>
      <c r="P91" s="185">
        <f>O91*H91</f>
        <v>0</v>
      </c>
      <c r="Q91" s="185">
        <v>0</v>
      </c>
      <c r="R91" s="185">
        <f>Q91*H91</f>
        <v>0</v>
      </c>
      <c r="S91" s="185">
        <v>0</v>
      </c>
      <c r="T91" s="186">
        <f>S91*H91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187" t="s">
        <v>133</v>
      </c>
      <c r="AT91" s="187" t="s">
        <v>128</v>
      </c>
      <c r="AU91" s="187" t="s">
        <v>80</v>
      </c>
      <c r="AY91" s="20" t="s">
        <v>126</v>
      </c>
      <c r="BE91" s="188">
        <f>IF(N91="základní",J91,0)</f>
        <v>0</v>
      </c>
      <c r="BF91" s="188">
        <f>IF(N91="snížená",J91,0)</f>
        <v>0</v>
      </c>
      <c r="BG91" s="188">
        <f>IF(N91="zákl. přenesená",J91,0)</f>
        <v>0</v>
      </c>
      <c r="BH91" s="188">
        <f>IF(N91="sníž. přenesená",J91,0)</f>
        <v>0</v>
      </c>
      <c r="BI91" s="188">
        <f>IF(N91="nulová",J91,0)</f>
        <v>0</v>
      </c>
      <c r="BJ91" s="20" t="s">
        <v>78</v>
      </c>
      <c r="BK91" s="188">
        <f>ROUND(I91*H91,2)</f>
        <v>0</v>
      </c>
      <c r="BL91" s="20" t="s">
        <v>133</v>
      </c>
      <c r="BM91" s="187" t="s">
        <v>133</v>
      </c>
    </row>
    <row r="92" spans="1:65" s="2" customFormat="1" ht="10.199999999999999">
      <c r="A92" s="37"/>
      <c r="B92" s="38"/>
      <c r="C92" s="39"/>
      <c r="D92" s="189" t="s">
        <v>134</v>
      </c>
      <c r="E92" s="39"/>
      <c r="F92" s="190" t="s">
        <v>135</v>
      </c>
      <c r="G92" s="39"/>
      <c r="H92" s="39"/>
      <c r="I92" s="191"/>
      <c r="J92" s="39"/>
      <c r="K92" s="39"/>
      <c r="L92" s="42"/>
      <c r="M92" s="192"/>
      <c r="N92" s="193"/>
      <c r="O92" s="67"/>
      <c r="P92" s="67"/>
      <c r="Q92" s="67"/>
      <c r="R92" s="67"/>
      <c r="S92" s="67"/>
      <c r="T92" s="68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20" t="s">
        <v>134</v>
      </c>
      <c r="AU92" s="20" t="s">
        <v>80</v>
      </c>
    </row>
    <row r="93" spans="1:65" s="13" customFormat="1" ht="10.199999999999999">
      <c r="B93" s="194"/>
      <c r="C93" s="195"/>
      <c r="D93" s="196" t="s">
        <v>136</v>
      </c>
      <c r="E93" s="197" t="s">
        <v>18</v>
      </c>
      <c r="F93" s="198" t="s">
        <v>137</v>
      </c>
      <c r="G93" s="195"/>
      <c r="H93" s="197" t="s">
        <v>18</v>
      </c>
      <c r="I93" s="199"/>
      <c r="J93" s="195"/>
      <c r="K93" s="195"/>
      <c r="L93" s="200"/>
      <c r="M93" s="201"/>
      <c r="N93" s="202"/>
      <c r="O93" s="202"/>
      <c r="P93" s="202"/>
      <c r="Q93" s="202"/>
      <c r="R93" s="202"/>
      <c r="S93" s="202"/>
      <c r="T93" s="203"/>
      <c r="AT93" s="204" t="s">
        <v>136</v>
      </c>
      <c r="AU93" s="204" t="s">
        <v>80</v>
      </c>
      <c r="AV93" s="13" t="s">
        <v>78</v>
      </c>
      <c r="AW93" s="13" t="s">
        <v>32</v>
      </c>
      <c r="AX93" s="13" t="s">
        <v>70</v>
      </c>
      <c r="AY93" s="204" t="s">
        <v>126</v>
      </c>
    </row>
    <row r="94" spans="1:65" s="14" customFormat="1" ht="10.199999999999999">
      <c r="B94" s="205"/>
      <c r="C94" s="206"/>
      <c r="D94" s="196" t="s">
        <v>136</v>
      </c>
      <c r="E94" s="207" t="s">
        <v>18</v>
      </c>
      <c r="F94" s="208" t="s">
        <v>359</v>
      </c>
      <c r="G94" s="206"/>
      <c r="H94" s="209">
        <v>3.9910000000000001</v>
      </c>
      <c r="I94" s="210"/>
      <c r="J94" s="206"/>
      <c r="K94" s="206"/>
      <c r="L94" s="211"/>
      <c r="M94" s="212"/>
      <c r="N94" s="213"/>
      <c r="O94" s="213"/>
      <c r="P94" s="213"/>
      <c r="Q94" s="213"/>
      <c r="R94" s="213"/>
      <c r="S94" s="213"/>
      <c r="T94" s="214"/>
      <c r="AT94" s="215" t="s">
        <v>136</v>
      </c>
      <c r="AU94" s="215" t="s">
        <v>80</v>
      </c>
      <c r="AV94" s="14" t="s">
        <v>80</v>
      </c>
      <c r="AW94" s="14" t="s">
        <v>32</v>
      </c>
      <c r="AX94" s="14" t="s">
        <v>70</v>
      </c>
      <c r="AY94" s="215" t="s">
        <v>126</v>
      </c>
    </row>
    <row r="95" spans="1:65" s="15" customFormat="1" ht="10.199999999999999">
      <c r="B95" s="216"/>
      <c r="C95" s="217"/>
      <c r="D95" s="196" t="s">
        <v>136</v>
      </c>
      <c r="E95" s="218" t="s">
        <v>18</v>
      </c>
      <c r="F95" s="219" t="s">
        <v>139</v>
      </c>
      <c r="G95" s="217"/>
      <c r="H95" s="220">
        <v>3.9910000000000001</v>
      </c>
      <c r="I95" s="221"/>
      <c r="J95" s="217"/>
      <c r="K95" s="217"/>
      <c r="L95" s="222"/>
      <c r="M95" s="223"/>
      <c r="N95" s="224"/>
      <c r="O95" s="224"/>
      <c r="P95" s="224"/>
      <c r="Q95" s="224"/>
      <c r="R95" s="224"/>
      <c r="S95" s="224"/>
      <c r="T95" s="225"/>
      <c r="AT95" s="226" t="s">
        <v>136</v>
      </c>
      <c r="AU95" s="226" t="s">
        <v>80</v>
      </c>
      <c r="AV95" s="15" t="s">
        <v>133</v>
      </c>
      <c r="AW95" s="15" t="s">
        <v>32</v>
      </c>
      <c r="AX95" s="15" t="s">
        <v>78</v>
      </c>
      <c r="AY95" s="226" t="s">
        <v>126</v>
      </c>
    </row>
    <row r="96" spans="1:65" s="2" customFormat="1" ht="22.2" customHeight="1">
      <c r="A96" s="37"/>
      <c r="B96" s="38"/>
      <c r="C96" s="176" t="s">
        <v>145</v>
      </c>
      <c r="D96" s="176" t="s">
        <v>128</v>
      </c>
      <c r="E96" s="177" t="s">
        <v>140</v>
      </c>
      <c r="F96" s="178" t="s">
        <v>141</v>
      </c>
      <c r="G96" s="179" t="s">
        <v>131</v>
      </c>
      <c r="H96" s="180">
        <v>4.5</v>
      </c>
      <c r="I96" s="181"/>
      <c r="J96" s="182">
        <f>ROUND(I96*H96,2)</f>
        <v>0</v>
      </c>
      <c r="K96" s="178" t="s">
        <v>132</v>
      </c>
      <c r="L96" s="42"/>
      <c r="M96" s="183" t="s">
        <v>18</v>
      </c>
      <c r="N96" s="184" t="s">
        <v>41</v>
      </c>
      <c r="O96" s="67"/>
      <c r="P96" s="185">
        <f>O96*H96</f>
        <v>0</v>
      </c>
      <c r="Q96" s="185">
        <v>0</v>
      </c>
      <c r="R96" s="185">
        <f>Q96*H96</f>
        <v>0</v>
      </c>
      <c r="S96" s="185">
        <v>0</v>
      </c>
      <c r="T96" s="186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87" t="s">
        <v>133</v>
      </c>
      <c r="AT96" s="187" t="s">
        <v>128</v>
      </c>
      <c r="AU96" s="187" t="s">
        <v>80</v>
      </c>
      <c r="AY96" s="20" t="s">
        <v>126</v>
      </c>
      <c r="BE96" s="188">
        <f>IF(N96="základní",J96,0)</f>
        <v>0</v>
      </c>
      <c r="BF96" s="188">
        <f>IF(N96="snížená",J96,0)</f>
        <v>0</v>
      </c>
      <c r="BG96" s="188">
        <f>IF(N96="zákl. přenesená",J96,0)</f>
        <v>0</v>
      </c>
      <c r="BH96" s="188">
        <f>IF(N96="sníž. přenesená",J96,0)</f>
        <v>0</v>
      </c>
      <c r="BI96" s="188">
        <f>IF(N96="nulová",J96,0)</f>
        <v>0</v>
      </c>
      <c r="BJ96" s="20" t="s">
        <v>78</v>
      </c>
      <c r="BK96" s="188">
        <f>ROUND(I96*H96,2)</f>
        <v>0</v>
      </c>
      <c r="BL96" s="20" t="s">
        <v>133</v>
      </c>
      <c r="BM96" s="187" t="s">
        <v>149</v>
      </c>
    </row>
    <row r="97" spans="1:65" s="2" customFormat="1" ht="10.199999999999999">
      <c r="A97" s="37"/>
      <c r="B97" s="38"/>
      <c r="C97" s="39"/>
      <c r="D97" s="189" t="s">
        <v>134</v>
      </c>
      <c r="E97" s="39"/>
      <c r="F97" s="190" t="s">
        <v>142</v>
      </c>
      <c r="G97" s="39"/>
      <c r="H97" s="39"/>
      <c r="I97" s="191"/>
      <c r="J97" s="39"/>
      <c r="K97" s="39"/>
      <c r="L97" s="42"/>
      <c r="M97" s="192"/>
      <c r="N97" s="193"/>
      <c r="O97" s="67"/>
      <c r="P97" s="67"/>
      <c r="Q97" s="67"/>
      <c r="R97" s="67"/>
      <c r="S97" s="67"/>
      <c r="T97" s="68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20" t="s">
        <v>134</v>
      </c>
      <c r="AU97" s="20" t="s">
        <v>80</v>
      </c>
    </row>
    <row r="98" spans="1:65" s="13" customFormat="1" ht="10.199999999999999">
      <c r="B98" s="194"/>
      <c r="C98" s="195"/>
      <c r="D98" s="196" t="s">
        <v>136</v>
      </c>
      <c r="E98" s="197" t="s">
        <v>18</v>
      </c>
      <c r="F98" s="198" t="s">
        <v>143</v>
      </c>
      <c r="G98" s="195"/>
      <c r="H98" s="197" t="s">
        <v>18</v>
      </c>
      <c r="I98" s="199"/>
      <c r="J98" s="195"/>
      <c r="K98" s="195"/>
      <c r="L98" s="200"/>
      <c r="M98" s="201"/>
      <c r="N98" s="202"/>
      <c r="O98" s="202"/>
      <c r="P98" s="202"/>
      <c r="Q98" s="202"/>
      <c r="R98" s="202"/>
      <c r="S98" s="202"/>
      <c r="T98" s="203"/>
      <c r="AT98" s="204" t="s">
        <v>136</v>
      </c>
      <c r="AU98" s="204" t="s">
        <v>80</v>
      </c>
      <c r="AV98" s="13" t="s">
        <v>78</v>
      </c>
      <c r="AW98" s="13" t="s">
        <v>32</v>
      </c>
      <c r="AX98" s="13" t="s">
        <v>70</v>
      </c>
      <c r="AY98" s="204" t="s">
        <v>126</v>
      </c>
    </row>
    <row r="99" spans="1:65" s="14" customFormat="1" ht="10.199999999999999">
      <c r="B99" s="205"/>
      <c r="C99" s="206"/>
      <c r="D99" s="196" t="s">
        <v>136</v>
      </c>
      <c r="E99" s="207" t="s">
        <v>18</v>
      </c>
      <c r="F99" s="208" t="s">
        <v>360</v>
      </c>
      <c r="G99" s="206"/>
      <c r="H99" s="209">
        <v>4.5</v>
      </c>
      <c r="I99" s="210"/>
      <c r="J99" s="206"/>
      <c r="K99" s="206"/>
      <c r="L99" s="211"/>
      <c r="M99" s="212"/>
      <c r="N99" s="213"/>
      <c r="O99" s="213"/>
      <c r="P99" s="213"/>
      <c r="Q99" s="213"/>
      <c r="R99" s="213"/>
      <c r="S99" s="213"/>
      <c r="T99" s="214"/>
      <c r="AT99" s="215" t="s">
        <v>136</v>
      </c>
      <c r="AU99" s="215" t="s">
        <v>80</v>
      </c>
      <c r="AV99" s="14" t="s">
        <v>80</v>
      </c>
      <c r="AW99" s="14" t="s">
        <v>32</v>
      </c>
      <c r="AX99" s="14" t="s">
        <v>70</v>
      </c>
      <c r="AY99" s="215" t="s">
        <v>126</v>
      </c>
    </row>
    <row r="100" spans="1:65" s="15" customFormat="1" ht="10.199999999999999">
      <c r="B100" s="216"/>
      <c r="C100" s="217"/>
      <c r="D100" s="196" t="s">
        <v>136</v>
      </c>
      <c r="E100" s="218" t="s">
        <v>18</v>
      </c>
      <c r="F100" s="219" t="s">
        <v>139</v>
      </c>
      <c r="G100" s="217"/>
      <c r="H100" s="220">
        <v>4.5</v>
      </c>
      <c r="I100" s="221"/>
      <c r="J100" s="217"/>
      <c r="K100" s="217"/>
      <c r="L100" s="222"/>
      <c r="M100" s="223"/>
      <c r="N100" s="224"/>
      <c r="O100" s="224"/>
      <c r="P100" s="224"/>
      <c r="Q100" s="224"/>
      <c r="R100" s="224"/>
      <c r="S100" s="224"/>
      <c r="T100" s="225"/>
      <c r="AT100" s="226" t="s">
        <v>136</v>
      </c>
      <c r="AU100" s="226" t="s">
        <v>80</v>
      </c>
      <c r="AV100" s="15" t="s">
        <v>133</v>
      </c>
      <c r="AW100" s="15" t="s">
        <v>32</v>
      </c>
      <c r="AX100" s="15" t="s">
        <v>78</v>
      </c>
      <c r="AY100" s="226" t="s">
        <v>126</v>
      </c>
    </row>
    <row r="101" spans="1:65" s="2" customFormat="1" ht="14.4" customHeight="1">
      <c r="A101" s="37"/>
      <c r="B101" s="38"/>
      <c r="C101" s="176" t="s">
        <v>133</v>
      </c>
      <c r="D101" s="176" t="s">
        <v>128</v>
      </c>
      <c r="E101" s="177" t="s">
        <v>151</v>
      </c>
      <c r="F101" s="178" t="s">
        <v>152</v>
      </c>
      <c r="G101" s="179" t="s">
        <v>131</v>
      </c>
      <c r="H101" s="180">
        <v>3</v>
      </c>
      <c r="I101" s="181"/>
      <c r="J101" s="182">
        <f>ROUND(I101*H101,2)</f>
        <v>0</v>
      </c>
      <c r="K101" s="178" t="s">
        <v>132</v>
      </c>
      <c r="L101" s="42"/>
      <c r="M101" s="183" t="s">
        <v>18</v>
      </c>
      <c r="N101" s="184" t="s">
        <v>41</v>
      </c>
      <c r="O101" s="67"/>
      <c r="P101" s="185">
        <f>O101*H101</f>
        <v>0</v>
      </c>
      <c r="Q101" s="185">
        <v>0</v>
      </c>
      <c r="R101" s="185">
        <f>Q101*H101</f>
        <v>0</v>
      </c>
      <c r="S101" s="185">
        <v>0</v>
      </c>
      <c r="T101" s="186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87" t="s">
        <v>133</v>
      </c>
      <c r="AT101" s="187" t="s">
        <v>128</v>
      </c>
      <c r="AU101" s="187" t="s">
        <v>80</v>
      </c>
      <c r="AY101" s="20" t="s">
        <v>126</v>
      </c>
      <c r="BE101" s="188">
        <f>IF(N101="základní",J101,0)</f>
        <v>0</v>
      </c>
      <c r="BF101" s="188">
        <f>IF(N101="snížená",J101,0)</f>
        <v>0</v>
      </c>
      <c r="BG101" s="188">
        <f>IF(N101="zákl. přenesená",J101,0)</f>
        <v>0</v>
      </c>
      <c r="BH101" s="188">
        <f>IF(N101="sníž. přenesená",J101,0)</f>
        <v>0</v>
      </c>
      <c r="BI101" s="188">
        <f>IF(N101="nulová",J101,0)</f>
        <v>0</v>
      </c>
      <c r="BJ101" s="20" t="s">
        <v>78</v>
      </c>
      <c r="BK101" s="188">
        <f>ROUND(I101*H101,2)</f>
        <v>0</v>
      </c>
      <c r="BL101" s="20" t="s">
        <v>133</v>
      </c>
      <c r="BM101" s="187" t="s">
        <v>153</v>
      </c>
    </row>
    <row r="102" spans="1:65" s="2" customFormat="1" ht="10.199999999999999">
      <c r="A102" s="37"/>
      <c r="B102" s="38"/>
      <c r="C102" s="39"/>
      <c r="D102" s="189" t="s">
        <v>134</v>
      </c>
      <c r="E102" s="39"/>
      <c r="F102" s="190" t="s">
        <v>154</v>
      </c>
      <c r="G102" s="39"/>
      <c r="H102" s="39"/>
      <c r="I102" s="191"/>
      <c r="J102" s="39"/>
      <c r="K102" s="39"/>
      <c r="L102" s="42"/>
      <c r="M102" s="192"/>
      <c r="N102" s="193"/>
      <c r="O102" s="67"/>
      <c r="P102" s="67"/>
      <c r="Q102" s="67"/>
      <c r="R102" s="67"/>
      <c r="S102" s="67"/>
      <c r="T102" s="68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20" t="s">
        <v>134</v>
      </c>
      <c r="AU102" s="20" t="s">
        <v>80</v>
      </c>
    </row>
    <row r="103" spans="1:65" s="13" customFormat="1" ht="10.199999999999999">
      <c r="B103" s="194"/>
      <c r="C103" s="195"/>
      <c r="D103" s="196" t="s">
        <v>136</v>
      </c>
      <c r="E103" s="197" t="s">
        <v>18</v>
      </c>
      <c r="F103" s="198" t="s">
        <v>155</v>
      </c>
      <c r="G103" s="195"/>
      <c r="H103" s="197" t="s">
        <v>18</v>
      </c>
      <c r="I103" s="199"/>
      <c r="J103" s="195"/>
      <c r="K103" s="195"/>
      <c r="L103" s="200"/>
      <c r="M103" s="201"/>
      <c r="N103" s="202"/>
      <c r="O103" s="202"/>
      <c r="P103" s="202"/>
      <c r="Q103" s="202"/>
      <c r="R103" s="202"/>
      <c r="S103" s="202"/>
      <c r="T103" s="203"/>
      <c r="AT103" s="204" t="s">
        <v>136</v>
      </c>
      <c r="AU103" s="204" t="s">
        <v>80</v>
      </c>
      <c r="AV103" s="13" t="s">
        <v>78</v>
      </c>
      <c r="AW103" s="13" t="s">
        <v>32</v>
      </c>
      <c r="AX103" s="13" t="s">
        <v>70</v>
      </c>
      <c r="AY103" s="204" t="s">
        <v>126</v>
      </c>
    </row>
    <row r="104" spans="1:65" s="14" customFormat="1" ht="10.199999999999999">
      <c r="B104" s="205"/>
      <c r="C104" s="206"/>
      <c r="D104" s="196" t="s">
        <v>136</v>
      </c>
      <c r="E104" s="207" t="s">
        <v>18</v>
      </c>
      <c r="F104" s="208" t="s">
        <v>361</v>
      </c>
      <c r="G104" s="206"/>
      <c r="H104" s="209">
        <v>3</v>
      </c>
      <c r="I104" s="210"/>
      <c r="J104" s="206"/>
      <c r="K104" s="206"/>
      <c r="L104" s="211"/>
      <c r="M104" s="212"/>
      <c r="N104" s="213"/>
      <c r="O104" s="213"/>
      <c r="P104" s="213"/>
      <c r="Q104" s="213"/>
      <c r="R104" s="213"/>
      <c r="S104" s="213"/>
      <c r="T104" s="214"/>
      <c r="AT104" s="215" t="s">
        <v>136</v>
      </c>
      <c r="AU104" s="215" t="s">
        <v>80</v>
      </c>
      <c r="AV104" s="14" t="s">
        <v>80</v>
      </c>
      <c r="AW104" s="14" t="s">
        <v>32</v>
      </c>
      <c r="AX104" s="14" t="s">
        <v>70</v>
      </c>
      <c r="AY104" s="215" t="s">
        <v>126</v>
      </c>
    </row>
    <row r="105" spans="1:65" s="15" customFormat="1" ht="10.199999999999999">
      <c r="B105" s="216"/>
      <c r="C105" s="217"/>
      <c r="D105" s="196" t="s">
        <v>136</v>
      </c>
      <c r="E105" s="218" t="s">
        <v>18</v>
      </c>
      <c r="F105" s="219" t="s">
        <v>139</v>
      </c>
      <c r="G105" s="217"/>
      <c r="H105" s="220">
        <v>3</v>
      </c>
      <c r="I105" s="221"/>
      <c r="J105" s="217"/>
      <c r="K105" s="217"/>
      <c r="L105" s="222"/>
      <c r="M105" s="223"/>
      <c r="N105" s="224"/>
      <c r="O105" s="224"/>
      <c r="P105" s="224"/>
      <c r="Q105" s="224"/>
      <c r="R105" s="224"/>
      <c r="S105" s="224"/>
      <c r="T105" s="225"/>
      <c r="AT105" s="226" t="s">
        <v>136</v>
      </c>
      <c r="AU105" s="226" t="s">
        <v>80</v>
      </c>
      <c r="AV105" s="15" t="s">
        <v>133</v>
      </c>
      <c r="AW105" s="15" t="s">
        <v>32</v>
      </c>
      <c r="AX105" s="15" t="s">
        <v>78</v>
      </c>
      <c r="AY105" s="226" t="s">
        <v>126</v>
      </c>
    </row>
    <row r="106" spans="1:65" s="2" customFormat="1" ht="22.2" customHeight="1">
      <c r="A106" s="37"/>
      <c r="B106" s="38"/>
      <c r="C106" s="176" t="s">
        <v>159</v>
      </c>
      <c r="D106" s="176" t="s">
        <v>128</v>
      </c>
      <c r="E106" s="177" t="s">
        <v>160</v>
      </c>
      <c r="F106" s="178" t="s">
        <v>161</v>
      </c>
      <c r="G106" s="179" t="s">
        <v>162</v>
      </c>
      <c r="H106" s="180">
        <v>420</v>
      </c>
      <c r="I106" s="181"/>
      <c r="J106" s="182">
        <f>ROUND(I106*H106,2)</f>
        <v>0</v>
      </c>
      <c r="K106" s="178" t="s">
        <v>132</v>
      </c>
      <c r="L106" s="42"/>
      <c r="M106" s="183" t="s">
        <v>18</v>
      </c>
      <c r="N106" s="184" t="s">
        <v>41</v>
      </c>
      <c r="O106" s="67"/>
      <c r="P106" s="185">
        <f>O106*H106</f>
        <v>0</v>
      </c>
      <c r="Q106" s="185">
        <v>1.1E-4</v>
      </c>
      <c r="R106" s="185">
        <f>Q106*H106</f>
        <v>4.6200000000000005E-2</v>
      </c>
      <c r="S106" s="185">
        <v>0</v>
      </c>
      <c r="T106" s="186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87" t="s">
        <v>133</v>
      </c>
      <c r="AT106" s="187" t="s">
        <v>128</v>
      </c>
      <c r="AU106" s="187" t="s">
        <v>80</v>
      </c>
      <c r="AY106" s="20" t="s">
        <v>126</v>
      </c>
      <c r="BE106" s="188">
        <f>IF(N106="základní",J106,0)</f>
        <v>0</v>
      </c>
      <c r="BF106" s="188">
        <f>IF(N106="snížená",J106,0)</f>
        <v>0</v>
      </c>
      <c r="BG106" s="188">
        <f>IF(N106="zákl. přenesená",J106,0)</f>
        <v>0</v>
      </c>
      <c r="BH106" s="188">
        <f>IF(N106="sníž. přenesená",J106,0)</f>
        <v>0</v>
      </c>
      <c r="BI106" s="188">
        <f>IF(N106="nulová",J106,0)</f>
        <v>0</v>
      </c>
      <c r="BJ106" s="20" t="s">
        <v>78</v>
      </c>
      <c r="BK106" s="188">
        <f>ROUND(I106*H106,2)</f>
        <v>0</v>
      </c>
      <c r="BL106" s="20" t="s">
        <v>133</v>
      </c>
      <c r="BM106" s="187" t="s">
        <v>163</v>
      </c>
    </row>
    <row r="107" spans="1:65" s="2" customFormat="1" ht="10.199999999999999">
      <c r="A107" s="37"/>
      <c r="B107" s="38"/>
      <c r="C107" s="39"/>
      <c r="D107" s="189" t="s">
        <v>134</v>
      </c>
      <c r="E107" s="39"/>
      <c r="F107" s="190" t="s">
        <v>164</v>
      </c>
      <c r="G107" s="39"/>
      <c r="H107" s="39"/>
      <c r="I107" s="191"/>
      <c r="J107" s="39"/>
      <c r="K107" s="39"/>
      <c r="L107" s="42"/>
      <c r="M107" s="192"/>
      <c r="N107" s="193"/>
      <c r="O107" s="67"/>
      <c r="P107" s="67"/>
      <c r="Q107" s="67"/>
      <c r="R107" s="67"/>
      <c r="S107" s="67"/>
      <c r="T107" s="68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20" t="s">
        <v>134</v>
      </c>
      <c r="AU107" s="20" t="s">
        <v>80</v>
      </c>
    </row>
    <row r="108" spans="1:65" s="2" customFormat="1" ht="19.2">
      <c r="A108" s="37"/>
      <c r="B108" s="38"/>
      <c r="C108" s="39"/>
      <c r="D108" s="196" t="s">
        <v>165</v>
      </c>
      <c r="E108" s="39"/>
      <c r="F108" s="227" t="s">
        <v>166</v>
      </c>
      <c r="G108" s="39"/>
      <c r="H108" s="39"/>
      <c r="I108" s="191"/>
      <c r="J108" s="39"/>
      <c r="K108" s="39"/>
      <c r="L108" s="42"/>
      <c r="M108" s="192"/>
      <c r="N108" s="193"/>
      <c r="O108" s="67"/>
      <c r="P108" s="67"/>
      <c r="Q108" s="67"/>
      <c r="R108" s="67"/>
      <c r="S108" s="67"/>
      <c r="T108" s="68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20" t="s">
        <v>165</v>
      </c>
      <c r="AU108" s="20" t="s">
        <v>80</v>
      </c>
    </row>
    <row r="109" spans="1:65" s="13" customFormat="1" ht="10.199999999999999">
      <c r="B109" s="194"/>
      <c r="C109" s="195"/>
      <c r="D109" s="196" t="s">
        <v>136</v>
      </c>
      <c r="E109" s="197" t="s">
        <v>18</v>
      </c>
      <c r="F109" s="198" t="s">
        <v>167</v>
      </c>
      <c r="G109" s="195"/>
      <c r="H109" s="197" t="s">
        <v>18</v>
      </c>
      <c r="I109" s="199"/>
      <c r="J109" s="195"/>
      <c r="K109" s="195"/>
      <c r="L109" s="200"/>
      <c r="M109" s="201"/>
      <c r="N109" s="202"/>
      <c r="O109" s="202"/>
      <c r="P109" s="202"/>
      <c r="Q109" s="202"/>
      <c r="R109" s="202"/>
      <c r="S109" s="202"/>
      <c r="T109" s="203"/>
      <c r="AT109" s="204" t="s">
        <v>136</v>
      </c>
      <c r="AU109" s="204" t="s">
        <v>80</v>
      </c>
      <c r="AV109" s="13" t="s">
        <v>78</v>
      </c>
      <c r="AW109" s="13" t="s">
        <v>32</v>
      </c>
      <c r="AX109" s="13" t="s">
        <v>70</v>
      </c>
      <c r="AY109" s="204" t="s">
        <v>126</v>
      </c>
    </row>
    <row r="110" spans="1:65" s="14" customFormat="1" ht="10.199999999999999">
      <c r="B110" s="205"/>
      <c r="C110" s="206"/>
      <c r="D110" s="196" t="s">
        <v>136</v>
      </c>
      <c r="E110" s="207" t="s">
        <v>18</v>
      </c>
      <c r="F110" s="208" t="s">
        <v>362</v>
      </c>
      <c r="G110" s="206"/>
      <c r="H110" s="209">
        <v>316</v>
      </c>
      <c r="I110" s="210"/>
      <c r="J110" s="206"/>
      <c r="K110" s="206"/>
      <c r="L110" s="211"/>
      <c r="M110" s="212"/>
      <c r="N110" s="213"/>
      <c r="O110" s="213"/>
      <c r="P110" s="213"/>
      <c r="Q110" s="213"/>
      <c r="R110" s="213"/>
      <c r="S110" s="213"/>
      <c r="T110" s="214"/>
      <c r="AT110" s="215" t="s">
        <v>136</v>
      </c>
      <c r="AU110" s="215" t="s">
        <v>80</v>
      </c>
      <c r="AV110" s="14" t="s">
        <v>80</v>
      </c>
      <c r="AW110" s="14" t="s">
        <v>32</v>
      </c>
      <c r="AX110" s="14" t="s">
        <v>70</v>
      </c>
      <c r="AY110" s="215" t="s">
        <v>126</v>
      </c>
    </row>
    <row r="111" spans="1:65" s="13" customFormat="1" ht="10.199999999999999">
      <c r="B111" s="194"/>
      <c r="C111" s="195"/>
      <c r="D111" s="196" t="s">
        <v>136</v>
      </c>
      <c r="E111" s="197" t="s">
        <v>18</v>
      </c>
      <c r="F111" s="198" t="s">
        <v>169</v>
      </c>
      <c r="G111" s="195"/>
      <c r="H111" s="197" t="s">
        <v>18</v>
      </c>
      <c r="I111" s="199"/>
      <c r="J111" s="195"/>
      <c r="K111" s="195"/>
      <c r="L111" s="200"/>
      <c r="M111" s="201"/>
      <c r="N111" s="202"/>
      <c r="O111" s="202"/>
      <c r="P111" s="202"/>
      <c r="Q111" s="202"/>
      <c r="R111" s="202"/>
      <c r="S111" s="202"/>
      <c r="T111" s="203"/>
      <c r="AT111" s="204" t="s">
        <v>136</v>
      </c>
      <c r="AU111" s="204" t="s">
        <v>80</v>
      </c>
      <c r="AV111" s="13" t="s">
        <v>78</v>
      </c>
      <c r="AW111" s="13" t="s">
        <v>32</v>
      </c>
      <c r="AX111" s="13" t="s">
        <v>70</v>
      </c>
      <c r="AY111" s="204" t="s">
        <v>126</v>
      </c>
    </row>
    <row r="112" spans="1:65" s="14" customFormat="1" ht="10.199999999999999">
      <c r="B112" s="205"/>
      <c r="C112" s="206"/>
      <c r="D112" s="196" t="s">
        <v>136</v>
      </c>
      <c r="E112" s="207" t="s">
        <v>18</v>
      </c>
      <c r="F112" s="208" t="s">
        <v>363</v>
      </c>
      <c r="G112" s="206"/>
      <c r="H112" s="209">
        <v>104</v>
      </c>
      <c r="I112" s="210"/>
      <c r="J112" s="206"/>
      <c r="K112" s="206"/>
      <c r="L112" s="211"/>
      <c r="M112" s="212"/>
      <c r="N112" s="213"/>
      <c r="O112" s="213"/>
      <c r="P112" s="213"/>
      <c r="Q112" s="213"/>
      <c r="R112" s="213"/>
      <c r="S112" s="213"/>
      <c r="T112" s="214"/>
      <c r="AT112" s="215" t="s">
        <v>136</v>
      </c>
      <c r="AU112" s="215" t="s">
        <v>80</v>
      </c>
      <c r="AV112" s="14" t="s">
        <v>80</v>
      </c>
      <c r="AW112" s="14" t="s">
        <v>32</v>
      </c>
      <c r="AX112" s="14" t="s">
        <v>70</v>
      </c>
      <c r="AY112" s="215" t="s">
        <v>126</v>
      </c>
    </row>
    <row r="113" spans="1:65" s="15" customFormat="1" ht="10.199999999999999">
      <c r="B113" s="216"/>
      <c r="C113" s="217"/>
      <c r="D113" s="196" t="s">
        <v>136</v>
      </c>
      <c r="E113" s="218" t="s">
        <v>18</v>
      </c>
      <c r="F113" s="219" t="s">
        <v>139</v>
      </c>
      <c r="G113" s="217"/>
      <c r="H113" s="220">
        <v>420</v>
      </c>
      <c r="I113" s="221"/>
      <c r="J113" s="217"/>
      <c r="K113" s="217"/>
      <c r="L113" s="222"/>
      <c r="M113" s="223"/>
      <c r="N113" s="224"/>
      <c r="O113" s="224"/>
      <c r="P113" s="224"/>
      <c r="Q113" s="224"/>
      <c r="R113" s="224"/>
      <c r="S113" s="224"/>
      <c r="T113" s="225"/>
      <c r="AT113" s="226" t="s">
        <v>136</v>
      </c>
      <c r="AU113" s="226" t="s">
        <v>80</v>
      </c>
      <c r="AV113" s="15" t="s">
        <v>133</v>
      </c>
      <c r="AW113" s="15" t="s">
        <v>32</v>
      </c>
      <c r="AX113" s="15" t="s">
        <v>78</v>
      </c>
      <c r="AY113" s="226" t="s">
        <v>126</v>
      </c>
    </row>
    <row r="114" spans="1:65" s="2" customFormat="1" ht="22.2" customHeight="1">
      <c r="A114" s="37"/>
      <c r="B114" s="38"/>
      <c r="C114" s="176" t="s">
        <v>149</v>
      </c>
      <c r="D114" s="176" t="s">
        <v>128</v>
      </c>
      <c r="E114" s="177" t="s">
        <v>180</v>
      </c>
      <c r="F114" s="178" t="s">
        <v>181</v>
      </c>
      <c r="G114" s="179" t="s">
        <v>148</v>
      </c>
      <c r="H114" s="180">
        <v>158</v>
      </c>
      <c r="I114" s="181"/>
      <c r="J114" s="182">
        <f>ROUND(I114*H114,2)</f>
        <v>0</v>
      </c>
      <c r="K114" s="178" t="s">
        <v>182</v>
      </c>
      <c r="L114" s="42"/>
      <c r="M114" s="183" t="s">
        <v>18</v>
      </c>
      <c r="N114" s="184" t="s">
        <v>41</v>
      </c>
      <c r="O114" s="67"/>
      <c r="P114" s="185">
        <f>O114*H114</f>
        <v>0</v>
      </c>
      <c r="Q114" s="185">
        <v>0</v>
      </c>
      <c r="R114" s="185">
        <f>Q114*H114</f>
        <v>0</v>
      </c>
      <c r="S114" s="185">
        <v>0</v>
      </c>
      <c r="T114" s="186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87" t="s">
        <v>133</v>
      </c>
      <c r="AT114" s="187" t="s">
        <v>128</v>
      </c>
      <c r="AU114" s="187" t="s">
        <v>80</v>
      </c>
      <c r="AY114" s="20" t="s">
        <v>126</v>
      </c>
      <c r="BE114" s="188">
        <f>IF(N114="základní",J114,0)</f>
        <v>0</v>
      </c>
      <c r="BF114" s="188">
        <f>IF(N114="snížená",J114,0)</f>
        <v>0</v>
      </c>
      <c r="BG114" s="188">
        <f>IF(N114="zákl. přenesená",J114,0)</f>
        <v>0</v>
      </c>
      <c r="BH114" s="188">
        <f>IF(N114="sníž. přenesená",J114,0)</f>
        <v>0</v>
      </c>
      <c r="BI114" s="188">
        <f>IF(N114="nulová",J114,0)</f>
        <v>0</v>
      </c>
      <c r="BJ114" s="20" t="s">
        <v>78</v>
      </c>
      <c r="BK114" s="188">
        <f>ROUND(I114*H114,2)</f>
        <v>0</v>
      </c>
      <c r="BL114" s="20" t="s">
        <v>133</v>
      </c>
      <c r="BM114" s="187" t="s">
        <v>8</v>
      </c>
    </row>
    <row r="115" spans="1:65" s="13" customFormat="1" ht="10.199999999999999">
      <c r="B115" s="194"/>
      <c r="C115" s="195"/>
      <c r="D115" s="196" t="s">
        <v>136</v>
      </c>
      <c r="E115" s="197" t="s">
        <v>18</v>
      </c>
      <c r="F115" s="198" t="s">
        <v>184</v>
      </c>
      <c r="G115" s="195"/>
      <c r="H115" s="197" t="s">
        <v>18</v>
      </c>
      <c r="I115" s="199"/>
      <c r="J115" s="195"/>
      <c r="K115" s="195"/>
      <c r="L115" s="200"/>
      <c r="M115" s="201"/>
      <c r="N115" s="202"/>
      <c r="O115" s="202"/>
      <c r="P115" s="202"/>
      <c r="Q115" s="202"/>
      <c r="R115" s="202"/>
      <c r="S115" s="202"/>
      <c r="T115" s="203"/>
      <c r="AT115" s="204" t="s">
        <v>136</v>
      </c>
      <c r="AU115" s="204" t="s">
        <v>80</v>
      </c>
      <c r="AV115" s="13" t="s">
        <v>78</v>
      </c>
      <c r="AW115" s="13" t="s">
        <v>32</v>
      </c>
      <c r="AX115" s="13" t="s">
        <v>70</v>
      </c>
      <c r="AY115" s="204" t="s">
        <v>126</v>
      </c>
    </row>
    <row r="116" spans="1:65" s="14" customFormat="1" ht="10.199999999999999">
      <c r="B116" s="205"/>
      <c r="C116" s="206"/>
      <c r="D116" s="196" t="s">
        <v>136</v>
      </c>
      <c r="E116" s="207" t="s">
        <v>18</v>
      </c>
      <c r="F116" s="208" t="s">
        <v>364</v>
      </c>
      <c r="G116" s="206"/>
      <c r="H116" s="209">
        <v>158</v>
      </c>
      <c r="I116" s="210"/>
      <c r="J116" s="206"/>
      <c r="K116" s="206"/>
      <c r="L116" s="211"/>
      <c r="M116" s="212"/>
      <c r="N116" s="213"/>
      <c r="O116" s="213"/>
      <c r="P116" s="213"/>
      <c r="Q116" s="213"/>
      <c r="R116" s="213"/>
      <c r="S116" s="213"/>
      <c r="T116" s="214"/>
      <c r="AT116" s="215" t="s">
        <v>136</v>
      </c>
      <c r="AU116" s="215" t="s">
        <v>80</v>
      </c>
      <c r="AV116" s="14" t="s">
        <v>80</v>
      </c>
      <c r="AW116" s="14" t="s">
        <v>32</v>
      </c>
      <c r="AX116" s="14" t="s">
        <v>70</v>
      </c>
      <c r="AY116" s="215" t="s">
        <v>126</v>
      </c>
    </row>
    <row r="117" spans="1:65" s="15" customFormat="1" ht="10.199999999999999">
      <c r="B117" s="216"/>
      <c r="C117" s="217"/>
      <c r="D117" s="196" t="s">
        <v>136</v>
      </c>
      <c r="E117" s="218" t="s">
        <v>18</v>
      </c>
      <c r="F117" s="219" t="s">
        <v>139</v>
      </c>
      <c r="G117" s="217"/>
      <c r="H117" s="220">
        <v>158</v>
      </c>
      <c r="I117" s="221"/>
      <c r="J117" s="217"/>
      <c r="K117" s="217"/>
      <c r="L117" s="222"/>
      <c r="M117" s="223"/>
      <c r="N117" s="224"/>
      <c r="O117" s="224"/>
      <c r="P117" s="224"/>
      <c r="Q117" s="224"/>
      <c r="R117" s="224"/>
      <c r="S117" s="224"/>
      <c r="T117" s="225"/>
      <c r="AT117" s="226" t="s">
        <v>136</v>
      </c>
      <c r="AU117" s="226" t="s">
        <v>80</v>
      </c>
      <c r="AV117" s="15" t="s">
        <v>133</v>
      </c>
      <c r="AW117" s="15" t="s">
        <v>32</v>
      </c>
      <c r="AX117" s="15" t="s">
        <v>78</v>
      </c>
      <c r="AY117" s="226" t="s">
        <v>126</v>
      </c>
    </row>
    <row r="118" spans="1:65" s="2" customFormat="1" ht="30" customHeight="1">
      <c r="A118" s="37"/>
      <c r="B118" s="38"/>
      <c r="C118" s="176" t="s">
        <v>175</v>
      </c>
      <c r="D118" s="176" t="s">
        <v>128</v>
      </c>
      <c r="E118" s="177" t="s">
        <v>187</v>
      </c>
      <c r="F118" s="178" t="s">
        <v>188</v>
      </c>
      <c r="G118" s="179" t="s">
        <v>148</v>
      </c>
      <c r="H118" s="180">
        <v>52</v>
      </c>
      <c r="I118" s="181"/>
      <c r="J118" s="182">
        <f>ROUND(I118*H118,2)</f>
        <v>0</v>
      </c>
      <c r="K118" s="178" t="s">
        <v>182</v>
      </c>
      <c r="L118" s="42"/>
      <c r="M118" s="183" t="s">
        <v>18</v>
      </c>
      <c r="N118" s="184" t="s">
        <v>41</v>
      </c>
      <c r="O118" s="67"/>
      <c r="P118" s="185">
        <f>O118*H118</f>
        <v>0</v>
      </c>
      <c r="Q118" s="185">
        <v>0</v>
      </c>
      <c r="R118" s="185">
        <f>Q118*H118</f>
        <v>0</v>
      </c>
      <c r="S118" s="185">
        <v>0</v>
      </c>
      <c r="T118" s="186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87" t="s">
        <v>133</v>
      </c>
      <c r="AT118" s="187" t="s">
        <v>128</v>
      </c>
      <c r="AU118" s="187" t="s">
        <v>80</v>
      </c>
      <c r="AY118" s="20" t="s">
        <v>126</v>
      </c>
      <c r="BE118" s="188">
        <f>IF(N118="základní",J118,0)</f>
        <v>0</v>
      </c>
      <c r="BF118" s="188">
        <f>IF(N118="snížená",J118,0)</f>
        <v>0</v>
      </c>
      <c r="BG118" s="188">
        <f>IF(N118="zákl. přenesená",J118,0)</f>
        <v>0</v>
      </c>
      <c r="BH118" s="188">
        <f>IF(N118="sníž. přenesená",J118,0)</f>
        <v>0</v>
      </c>
      <c r="BI118" s="188">
        <f>IF(N118="nulová",J118,0)</f>
        <v>0</v>
      </c>
      <c r="BJ118" s="20" t="s">
        <v>78</v>
      </c>
      <c r="BK118" s="188">
        <f>ROUND(I118*H118,2)</f>
        <v>0</v>
      </c>
      <c r="BL118" s="20" t="s">
        <v>133</v>
      </c>
      <c r="BM118" s="187" t="s">
        <v>178</v>
      </c>
    </row>
    <row r="119" spans="1:65" s="13" customFormat="1" ht="10.199999999999999">
      <c r="B119" s="194"/>
      <c r="C119" s="195"/>
      <c r="D119" s="196" t="s">
        <v>136</v>
      </c>
      <c r="E119" s="197" t="s">
        <v>18</v>
      </c>
      <c r="F119" s="198" t="s">
        <v>190</v>
      </c>
      <c r="G119" s="195"/>
      <c r="H119" s="197" t="s">
        <v>18</v>
      </c>
      <c r="I119" s="199"/>
      <c r="J119" s="195"/>
      <c r="K119" s="195"/>
      <c r="L119" s="200"/>
      <c r="M119" s="201"/>
      <c r="N119" s="202"/>
      <c r="O119" s="202"/>
      <c r="P119" s="202"/>
      <c r="Q119" s="202"/>
      <c r="R119" s="202"/>
      <c r="S119" s="202"/>
      <c r="T119" s="203"/>
      <c r="AT119" s="204" t="s">
        <v>136</v>
      </c>
      <c r="AU119" s="204" t="s">
        <v>80</v>
      </c>
      <c r="AV119" s="13" t="s">
        <v>78</v>
      </c>
      <c r="AW119" s="13" t="s">
        <v>32</v>
      </c>
      <c r="AX119" s="13" t="s">
        <v>70</v>
      </c>
      <c r="AY119" s="204" t="s">
        <v>126</v>
      </c>
    </row>
    <row r="120" spans="1:65" s="14" customFormat="1" ht="10.199999999999999">
      <c r="B120" s="205"/>
      <c r="C120" s="206"/>
      <c r="D120" s="196" t="s">
        <v>136</v>
      </c>
      <c r="E120" s="207" t="s">
        <v>18</v>
      </c>
      <c r="F120" s="208" t="s">
        <v>365</v>
      </c>
      <c r="G120" s="206"/>
      <c r="H120" s="209">
        <v>52</v>
      </c>
      <c r="I120" s="210"/>
      <c r="J120" s="206"/>
      <c r="K120" s="206"/>
      <c r="L120" s="211"/>
      <c r="M120" s="212"/>
      <c r="N120" s="213"/>
      <c r="O120" s="213"/>
      <c r="P120" s="213"/>
      <c r="Q120" s="213"/>
      <c r="R120" s="213"/>
      <c r="S120" s="213"/>
      <c r="T120" s="214"/>
      <c r="AT120" s="215" t="s">
        <v>136</v>
      </c>
      <c r="AU120" s="215" t="s">
        <v>80</v>
      </c>
      <c r="AV120" s="14" t="s">
        <v>80</v>
      </c>
      <c r="AW120" s="14" t="s">
        <v>32</v>
      </c>
      <c r="AX120" s="14" t="s">
        <v>70</v>
      </c>
      <c r="AY120" s="215" t="s">
        <v>126</v>
      </c>
    </row>
    <row r="121" spans="1:65" s="15" customFormat="1" ht="10.199999999999999">
      <c r="B121" s="216"/>
      <c r="C121" s="217"/>
      <c r="D121" s="196" t="s">
        <v>136</v>
      </c>
      <c r="E121" s="218" t="s">
        <v>18</v>
      </c>
      <c r="F121" s="219" t="s">
        <v>139</v>
      </c>
      <c r="G121" s="217"/>
      <c r="H121" s="220">
        <v>52</v>
      </c>
      <c r="I121" s="221"/>
      <c r="J121" s="217"/>
      <c r="K121" s="217"/>
      <c r="L121" s="222"/>
      <c r="M121" s="223"/>
      <c r="N121" s="224"/>
      <c r="O121" s="224"/>
      <c r="P121" s="224"/>
      <c r="Q121" s="224"/>
      <c r="R121" s="224"/>
      <c r="S121" s="224"/>
      <c r="T121" s="225"/>
      <c r="AT121" s="226" t="s">
        <v>136</v>
      </c>
      <c r="AU121" s="226" t="s">
        <v>80</v>
      </c>
      <c r="AV121" s="15" t="s">
        <v>133</v>
      </c>
      <c r="AW121" s="15" t="s">
        <v>32</v>
      </c>
      <c r="AX121" s="15" t="s">
        <v>78</v>
      </c>
      <c r="AY121" s="226" t="s">
        <v>126</v>
      </c>
    </row>
    <row r="122" spans="1:65" s="2" customFormat="1" ht="22.2" customHeight="1">
      <c r="A122" s="37"/>
      <c r="B122" s="38"/>
      <c r="C122" s="176" t="s">
        <v>153</v>
      </c>
      <c r="D122" s="176" t="s">
        <v>128</v>
      </c>
      <c r="E122" s="177" t="s">
        <v>192</v>
      </c>
      <c r="F122" s="178" t="s">
        <v>193</v>
      </c>
      <c r="G122" s="179" t="s">
        <v>148</v>
      </c>
      <c r="H122" s="180">
        <v>21</v>
      </c>
      <c r="I122" s="181"/>
      <c r="J122" s="182">
        <f>ROUND(I122*H122,2)</f>
        <v>0</v>
      </c>
      <c r="K122" s="178" t="s">
        <v>132</v>
      </c>
      <c r="L122" s="42"/>
      <c r="M122" s="183" t="s">
        <v>18</v>
      </c>
      <c r="N122" s="184" t="s">
        <v>41</v>
      </c>
      <c r="O122" s="67"/>
      <c r="P122" s="185">
        <f>O122*H122</f>
        <v>0</v>
      </c>
      <c r="Q122" s="185">
        <v>0</v>
      </c>
      <c r="R122" s="185">
        <f>Q122*H122</f>
        <v>0</v>
      </c>
      <c r="S122" s="185">
        <v>0</v>
      </c>
      <c r="T122" s="186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7" t="s">
        <v>133</v>
      </c>
      <c r="AT122" s="187" t="s">
        <v>128</v>
      </c>
      <c r="AU122" s="187" t="s">
        <v>80</v>
      </c>
      <c r="AY122" s="20" t="s">
        <v>126</v>
      </c>
      <c r="BE122" s="188">
        <f>IF(N122="základní",J122,0)</f>
        <v>0</v>
      </c>
      <c r="BF122" s="188">
        <f>IF(N122="snížená",J122,0)</f>
        <v>0</v>
      </c>
      <c r="BG122" s="188">
        <f>IF(N122="zákl. přenesená",J122,0)</f>
        <v>0</v>
      </c>
      <c r="BH122" s="188">
        <f>IF(N122="sníž. přenesená",J122,0)</f>
        <v>0</v>
      </c>
      <c r="BI122" s="188">
        <f>IF(N122="nulová",J122,0)</f>
        <v>0</v>
      </c>
      <c r="BJ122" s="20" t="s">
        <v>78</v>
      </c>
      <c r="BK122" s="188">
        <f>ROUND(I122*H122,2)</f>
        <v>0</v>
      </c>
      <c r="BL122" s="20" t="s">
        <v>133</v>
      </c>
      <c r="BM122" s="187" t="s">
        <v>183</v>
      </c>
    </row>
    <row r="123" spans="1:65" s="2" customFormat="1" ht="10.199999999999999">
      <c r="A123" s="37"/>
      <c r="B123" s="38"/>
      <c r="C123" s="39"/>
      <c r="D123" s="189" t="s">
        <v>134</v>
      </c>
      <c r="E123" s="39"/>
      <c r="F123" s="190" t="s">
        <v>194</v>
      </c>
      <c r="G123" s="39"/>
      <c r="H123" s="39"/>
      <c r="I123" s="191"/>
      <c r="J123" s="39"/>
      <c r="K123" s="39"/>
      <c r="L123" s="42"/>
      <c r="M123" s="192"/>
      <c r="N123" s="193"/>
      <c r="O123" s="67"/>
      <c r="P123" s="67"/>
      <c r="Q123" s="67"/>
      <c r="R123" s="67"/>
      <c r="S123" s="67"/>
      <c r="T123" s="68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20" t="s">
        <v>134</v>
      </c>
      <c r="AU123" s="20" t="s">
        <v>80</v>
      </c>
    </row>
    <row r="124" spans="1:65" s="2" customFormat="1" ht="14.4" customHeight="1">
      <c r="A124" s="37"/>
      <c r="B124" s="38"/>
      <c r="C124" s="176" t="s">
        <v>186</v>
      </c>
      <c r="D124" s="176" t="s">
        <v>128</v>
      </c>
      <c r="E124" s="177" t="s">
        <v>196</v>
      </c>
      <c r="F124" s="178" t="s">
        <v>197</v>
      </c>
      <c r="G124" s="179" t="s">
        <v>198</v>
      </c>
      <c r="H124" s="180">
        <v>630.5</v>
      </c>
      <c r="I124" s="181"/>
      <c r="J124" s="182">
        <f>ROUND(I124*H124,2)</f>
        <v>0</v>
      </c>
      <c r="K124" s="178" t="s">
        <v>132</v>
      </c>
      <c r="L124" s="42"/>
      <c r="M124" s="183" t="s">
        <v>18</v>
      </c>
      <c r="N124" s="184" t="s">
        <v>41</v>
      </c>
      <c r="O124" s="67"/>
      <c r="P124" s="185">
        <f>O124*H124</f>
        <v>0</v>
      </c>
      <c r="Q124" s="185">
        <v>0</v>
      </c>
      <c r="R124" s="185">
        <f>Q124*H124</f>
        <v>0</v>
      </c>
      <c r="S124" s="185">
        <v>0</v>
      </c>
      <c r="T124" s="186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7" t="s">
        <v>133</v>
      </c>
      <c r="AT124" s="187" t="s">
        <v>128</v>
      </c>
      <c r="AU124" s="187" t="s">
        <v>80</v>
      </c>
      <c r="AY124" s="20" t="s">
        <v>126</v>
      </c>
      <c r="BE124" s="188">
        <f>IF(N124="základní",J124,0)</f>
        <v>0</v>
      </c>
      <c r="BF124" s="188">
        <f>IF(N124="snížená",J124,0)</f>
        <v>0</v>
      </c>
      <c r="BG124" s="188">
        <f>IF(N124="zákl. přenesená",J124,0)</f>
        <v>0</v>
      </c>
      <c r="BH124" s="188">
        <f>IF(N124="sníž. přenesená",J124,0)</f>
        <v>0</v>
      </c>
      <c r="BI124" s="188">
        <f>IF(N124="nulová",J124,0)</f>
        <v>0</v>
      </c>
      <c r="BJ124" s="20" t="s">
        <v>78</v>
      </c>
      <c r="BK124" s="188">
        <f>ROUND(I124*H124,2)</f>
        <v>0</v>
      </c>
      <c r="BL124" s="20" t="s">
        <v>133</v>
      </c>
      <c r="BM124" s="187" t="s">
        <v>189</v>
      </c>
    </row>
    <row r="125" spans="1:65" s="2" customFormat="1" ht="10.199999999999999">
      <c r="A125" s="37"/>
      <c r="B125" s="38"/>
      <c r="C125" s="39"/>
      <c r="D125" s="189" t="s">
        <v>134</v>
      </c>
      <c r="E125" s="39"/>
      <c r="F125" s="190" t="s">
        <v>200</v>
      </c>
      <c r="G125" s="39"/>
      <c r="H125" s="39"/>
      <c r="I125" s="191"/>
      <c r="J125" s="39"/>
      <c r="K125" s="39"/>
      <c r="L125" s="42"/>
      <c r="M125" s="192"/>
      <c r="N125" s="193"/>
      <c r="O125" s="67"/>
      <c r="P125" s="67"/>
      <c r="Q125" s="67"/>
      <c r="R125" s="67"/>
      <c r="S125" s="67"/>
      <c r="T125" s="68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20" t="s">
        <v>134</v>
      </c>
      <c r="AU125" s="20" t="s">
        <v>80</v>
      </c>
    </row>
    <row r="126" spans="1:65" s="14" customFormat="1" ht="10.199999999999999">
      <c r="B126" s="205"/>
      <c r="C126" s="206"/>
      <c r="D126" s="196" t="s">
        <v>136</v>
      </c>
      <c r="E126" s="207" t="s">
        <v>18</v>
      </c>
      <c r="F126" s="208" t="s">
        <v>366</v>
      </c>
      <c r="G126" s="206"/>
      <c r="H126" s="209">
        <v>630.5</v>
      </c>
      <c r="I126" s="210"/>
      <c r="J126" s="206"/>
      <c r="K126" s="206"/>
      <c r="L126" s="211"/>
      <c r="M126" s="212"/>
      <c r="N126" s="213"/>
      <c r="O126" s="213"/>
      <c r="P126" s="213"/>
      <c r="Q126" s="213"/>
      <c r="R126" s="213"/>
      <c r="S126" s="213"/>
      <c r="T126" s="214"/>
      <c r="AT126" s="215" t="s">
        <v>136</v>
      </c>
      <c r="AU126" s="215" t="s">
        <v>80</v>
      </c>
      <c r="AV126" s="14" t="s">
        <v>80</v>
      </c>
      <c r="AW126" s="14" t="s">
        <v>32</v>
      </c>
      <c r="AX126" s="14" t="s">
        <v>70</v>
      </c>
      <c r="AY126" s="215" t="s">
        <v>126</v>
      </c>
    </row>
    <row r="127" spans="1:65" s="15" customFormat="1" ht="10.199999999999999">
      <c r="B127" s="216"/>
      <c r="C127" s="217"/>
      <c r="D127" s="196" t="s">
        <v>136</v>
      </c>
      <c r="E127" s="218" t="s">
        <v>18</v>
      </c>
      <c r="F127" s="219" t="s">
        <v>139</v>
      </c>
      <c r="G127" s="217"/>
      <c r="H127" s="220">
        <v>630.5</v>
      </c>
      <c r="I127" s="221"/>
      <c r="J127" s="217"/>
      <c r="K127" s="217"/>
      <c r="L127" s="222"/>
      <c r="M127" s="223"/>
      <c r="N127" s="224"/>
      <c r="O127" s="224"/>
      <c r="P127" s="224"/>
      <c r="Q127" s="224"/>
      <c r="R127" s="224"/>
      <c r="S127" s="224"/>
      <c r="T127" s="225"/>
      <c r="AT127" s="226" t="s">
        <v>136</v>
      </c>
      <c r="AU127" s="226" t="s">
        <v>80</v>
      </c>
      <c r="AV127" s="15" t="s">
        <v>133</v>
      </c>
      <c r="AW127" s="15" t="s">
        <v>32</v>
      </c>
      <c r="AX127" s="15" t="s">
        <v>78</v>
      </c>
      <c r="AY127" s="226" t="s">
        <v>126</v>
      </c>
    </row>
    <row r="128" spans="1:65" s="2" customFormat="1" ht="14.4" customHeight="1">
      <c r="A128" s="37"/>
      <c r="B128" s="38"/>
      <c r="C128" s="228" t="s">
        <v>163</v>
      </c>
      <c r="D128" s="228" t="s">
        <v>202</v>
      </c>
      <c r="E128" s="229" t="s">
        <v>203</v>
      </c>
      <c r="F128" s="230" t="s">
        <v>204</v>
      </c>
      <c r="G128" s="231" t="s">
        <v>198</v>
      </c>
      <c r="H128" s="232">
        <v>756.6</v>
      </c>
      <c r="I128" s="233"/>
      <c r="J128" s="234">
        <f>ROUND(I128*H128,2)</f>
        <v>0</v>
      </c>
      <c r="K128" s="230" t="s">
        <v>132</v>
      </c>
      <c r="L128" s="235"/>
      <c r="M128" s="236" t="s">
        <v>18</v>
      </c>
      <c r="N128" s="237" t="s">
        <v>41</v>
      </c>
      <c r="O128" s="67"/>
      <c r="P128" s="185">
        <f>O128*H128</f>
        <v>0</v>
      </c>
      <c r="Q128" s="185">
        <v>1.65E-3</v>
      </c>
      <c r="R128" s="185">
        <f>Q128*H128</f>
        <v>1.2483900000000001</v>
      </c>
      <c r="S128" s="185">
        <v>0</v>
      </c>
      <c r="T128" s="186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7" t="s">
        <v>153</v>
      </c>
      <c r="AT128" s="187" t="s">
        <v>202</v>
      </c>
      <c r="AU128" s="187" t="s">
        <v>80</v>
      </c>
      <c r="AY128" s="20" t="s">
        <v>126</v>
      </c>
      <c r="BE128" s="188">
        <f>IF(N128="základní",J128,0)</f>
        <v>0</v>
      </c>
      <c r="BF128" s="188">
        <f>IF(N128="snížená",J128,0)</f>
        <v>0</v>
      </c>
      <c r="BG128" s="188">
        <f>IF(N128="zákl. přenesená",J128,0)</f>
        <v>0</v>
      </c>
      <c r="BH128" s="188">
        <f>IF(N128="sníž. přenesená",J128,0)</f>
        <v>0</v>
      </c>
      <c r="BI128" s="188">
        <f>IF(N128="nulová",J128,0)</f>
        <v>0</v>
      </c>
      <c r="BJ128" s="20" t="s">
        <v>78</v>
      </c>
      <c r="BK128" s="188">
        <f>ROUND(I128*H128,2)</f>
        <v>0</v>
      </c>
      <c r="BL128" s="20" t="s">
        <v>133</v>
      </c>
      <c r="BM128" s="187" t="s">
        <v>191</v>
      </c>
    </row>
    <row r="129" spans="1:65" s="14" customFormat="1" ht="10.199999999999999">
      <c r="B129" s="205"/>
      <c r="C129" s="206"/>
      <c r="D129" s="196" t="s">
        <v>136</v>
      </c>
      <c r="E129" s="207" t="s">
        <v>18</v>
      </c>
      <c r="F129" s="208" t="s">
        <v>367</v>
      </c>
      <c r="G129" s="206"/>
      <c r="H129" s="209">
        <v>756.6</v>
      </c>
      <c r="I129" s="210"/>
      <c r="J129" s="206"/>
      <c r="K129" s="206"/>
      <c r="L129" s="211"/>
      <c r="M129" s="212"/>
      <c r="N129" s="213"/>
      <c r="O129" s="213"/>
      <c r="P129" s="213"/>
      <c r="Q129" s="213"/>
      <c r="R129" s="213"/>
      <c r="S129" s="213"/>
      <c r="T129" s="214"/>
      <c r="AT129" s="215" t="s">
        <v>136</v>
      </c>
      <c r="AU129" s="215" t="s">
        <v>80</v>
      </c>
      <c r="AV129" s="14" t="s">
        <v>80</v>
      </c>
      <c r="AW129" s="14" t="s">
        <v>32</v>
      </c>
      <c r="AX129" s="14" t="s">
        <v>70</v>
      </c>
      <c r="AY129" s="215" t="s">
        <v>126</v>
      </c>
    </row>
    <row r="130" spans="1:65" s="15" customFormat="1" ht="10.199999999999999">
      <c r="B130" s="216"/>
      <c r="C130" s="217"/>
      <c r="D130" s="196" t="s">
        <v>136</v>
      </c>
      <c r="E130" s="218" t="s">
        <v>18</v>
      </c>
      <c r="F130" s="219" t="s">
        <v>139</v>
      </c>
      <c r="G130" s="217"/>
      <c r="H130" s="220">
        <v>756.6</v>
      </c>
      <c r="I130" s="221"/>
      <c r="J130" s="217"/>
      <c r="K130" s="217"/>
      <c r="L130" s="222"/>
      <c r="M130" s="223"/>
      <c r="N130" s="224"/>
      <c r="O130" s="224"/>
      <c r="P130" s="224"/>
      <c r="Q130" s="224"/>
      <c r="R130" s="224"/>
      <c r="S130" s="224"/>
      <c r="T130" s="225"/>
      <c r="AT130" s="226" t="s">
        <v>136</v>
      </c>
      <c r="AU130" s="226" t="s">
        <v>80</v>
      </c>
      <c r="AV130" s="15" t="s">
        <v>133</v>
      </c>
      <c r="AW130" s="15" t="s">
        <v>32</v>
      </c>
      <c r="AX130" s="15" t="s">
        <v>78</v>
      </c>
      <c r="AY130" s="226" t="s">
        <v>126</v>
      </c>
    </row>
    <row r="131" spans="1:65" s="2" customFormat="1" ht="22.2" customHeight="1">
      <c r="A131" s="37"/>
      <c r="B131" s="38"/>
      <c r="C131" s="176" t="s">
        <v>195</v>
      </c>
      <c r="D131" s="176" t="s">
        <v>128</v>
      </c>
      <c r="E131" s="177" t="s">
        <v>208</v>
      </c>
      <c r="F131" s="178" t="s">
        <v>209</v>
      </c>
      <c r="G131" s="179" t="s">
        <v>162</v>
      </c>
      <c r="H131" s="180">
        <v>102</v>
      </c>
      <c r="I131" s="181"/>
      <c r="J131" s="182">
        <f>ROUND(I131*H131,2)</f>
        <v>0</v>
      </c>
      <c r="K131" s="178" t="s">
        <v>132</v>
      </c>
      <c r="L131" s="42"/>
      <c r="M131" s="183" t="s">
        <v>18</v>
      </c>
      <c r="N131" s="184" t="s">
        <v>41</v>
      </c>
      <c r="O131" s="67"/>
      <c r="P131" s="185">
        <f>O131*H131</f>
        <v>0</v>
      </c>
      <c r="Q131" s="185">
        <v>2.0000000000000002E-5</v>
      </c>
      <c r="R131" s="185">
        <f>Q131*H131</f>
        <v>2.0400000000000001E-3</v>
      </c>
      <c r="S131" s="185">
        <v>0</v>
      </c>
      <c r="T131" s="186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7" t="s">
        <v>133</v>
      </c>
      <c r="AT131" s="187" t="s">
        <v>128</v>
      </c>
      <c r="AU131" s="187" t="s">
        <v>80</v>
      </c>
      <c r="AY131" s="20" t="s">
        <v>126</v>
      </c>
      <c r="BE131" s="188">
        <f>IF(N131="základní",J131,0)</f>
        <v>0</v>
      </c>
      <c r="BF131" s="188">
        <f>IF(N131="snížená",J131,0)</f>
        <v>0</v>
      </c>
      <c r="BG131" s="188">
        <f>IF(N131="zákl. přenesená",J131,0)</f>
        <v>0</v>
      </c>
      <c r="BH131" s="188">
        <f>IF(N131="sníž. přenesená",J131,0)</f>
        <v>0</v>
      </c>
      <c r="BI131" s="188">
        <f>IF(N131="nulová",J131,0)</f>
        <v>0</v>
      </c>
      <c r="BJ131" s="20" t="s">
        <v>78</v>
      </c>
      <c r="BK131" s="188">
        <f>ROUND(I131*H131,2)</f>
        <v>0</v>
      </c>
      <c r="BL131" s="20" t="s">
        <v>133</v>
      </c>
      <c r="BM131" s="187" t="s">
        <v>199</v>
      </c>
    </row>
    <row r="132" spans="1:65" s="2" customFormat="1" ht="10.199999999999999">
      <c r="A132" s="37"/>
      <c r="B132" s="38"/>
      <c r="C132" s="39"/>
      <c r="D132" s="189" t="s">
        <v>134</v>
      </c>
      <c r="E132" s="39"/>
      <c r="F132" s="190" t="s">
        <v>211</v>
      </c>
      <c r="G132" s="39"/>
      <c r="H132" s="39"/>
      <c r="I132" s="191"/>
      <c r="J132" s="39"/>
      <c r="K132" s="39"/>
      <c r="L132" s="42"/>
      <c r="M132" s="192"/>
      <c r="N132" s="193"/>
      <c r="O132" s="67"/>
      <c r="P132" s="67"/>
      <c r="Q132" s="67"/>
      <c r="R132" s="67"/>
      <c r="S132" s="67"/>
      <c r="T132" s="68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20" t="s">
        <v>134</v>
      </c>
      <c r="AU132" s="20" t="s">
        <v>80</v>
      </c>
    </row>
    <row r="133" spans="1:65" s="14" customFormat="1" ht="10.199999999999999">
      <c r="B133" s="205"/>
      <c r="C133" s="206"/>
      <c r="D133" s="196" t="s">
        <v>136</v>
      </c>
      <c r="E133" s="207" t="s">
        <v>18</v>
      </c>
      <c r="F133" s="208" t="s">
        <v>368</v>
      </c>
      <c r="G133" s="206"/>
      <c r="H133" s="209">
        <v>102</v>
      </c>
      <c r="I133" s="210"/>
      <c r="J133" s="206"/>
      <c r="K133" s="206"/>
      <c r="L133" s="211"/>
      <c r="M133" s="212"/>
      <c r="N133" s="213"/>
      <c r="O133" s="213"/>
      <c r="P133" s="213"/>
      <c r="Q133" s="213"/>
      <c r="R133" s="213"/>
      <c r="S133" s="213"/>
      <c r="T133" s="214"/>
      <c r="AT133" s="215" t="s">
        <v>136</v>
      </c>
      <c r="AU133" s="215" t="s">
        <v>80</v>
      </c>
      <c r="AV133" s="14" t="s">
        <v>80</v>
      </c>
      <c r="AW133" s="14" t="s">
        <v>32</v>
      </c>
      <c r="AX133" s="14" t="s">
        <v>70</v>
      </c>
      <c r="AY133" s="215" t="s">
        <v>126</v>
      </c>
    </row>
    <row r="134" spans="1:65" s="15" customFormat="1" ht="10.199999999999999">
      <c r="B134" s="216"/>
      <c r="C134" s="217"/>
      <c r="D134" s="196" t="s">
        <v>136</v>
      </c>
      <c r="E134" s="218" t="s">
        <v>18</v>
      </c>
      <c r="F134" s="219" t="s">
        <v>139</v>
      </c>
      <c r="G134" s="217"/>
      <c r="H134" s="220">
        <v>102</v>
      </c>
      <c r="I134" s="221"/>
      <c r="J134" s="217"/>
      <c r="K134" s="217"/>
      <c r="L134" s="222"/>
      <c r="M134" s="223"/>
      <c r="N134" s="224"/>
      <c r="O134" s="224"/>
      <c r="P134" s="224"/>
      <c r="Q134" s="224"/>
      <c r="R134" s="224"/>
      <c r="S134" s="224"/>
      <c r="T134" s="225"/>
      <c r="AT134" s="226" t="s">
        <v>136</v>
      </c>
      <c r="AU134" s="226" t="s">
        <v>80</v>
      </c>
      <c r="AV134" s="15" t="s">
        <v>133</v>
      </c>
      <c r="AW134" s="15" t="s">
        <v>32</v>
      </c>
      <c r="AX134" s="15" t="s">
        <v>78</v>
      </c>
      <c r="AY134" s="226" t="s">
        <v>126</v>
      </c>
    </row>
    <row r="135" spans="1:65" s="2" customFormat="1" ht="14.4" customHeight="1">
      <c r="A135" s="37"/>
      <c r="B135" s="38"/>
      <c r="C135" s="228" t="s">
        <v>8</v>
      </c>
      <c r="D135" s="228" t="s">
        <v>202</v>
      </c>
      <c r="E135" s="229" t="s">
        <v>213</v>
      </c>
      <c r="F135" s="230" t="s">
        <v>214</v>
      </c>
      <c r="G135" s="231" t="s">
        <v>162</v>
      </c>
      <c r="H135" s="232">
        <v>122.4</v>
      </c>
      <c r="I135" s="233"/>
      <c r="J135" s="234">
        <f>ROUND(I135*H135,2)</f>
        <v>0</v>
      </c>
      <c r="K135" s="230" t="s">
        <v>132</v>
      </c>
      <c r="L135" s="235"/>
      <c r="M135" s="236" t="s">
        <v>18</v>
      </c>
      <c r="N135" s="237" t="s">
        <v>41</v>
      </c>
      <c r="O135" s="67"/>
      <c r="P135" s="185">
        <f>O135*H135</f>
        <v>0</v>
      </c>
      <c r="Q135" s="185">
        <v>5.9999999999999995E-4</v>
      </c>
      <c r="R135" s="185">
        <f>Q135*H135</f>
        <v>7.3439999999999991E-2</v>
      </c>
      <c r="S135" s="185">
        <v>0</v>
      </c>
      <c r="T135" s="186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7" t="s">
        <v>153</v>
      </c>
      <c r="AT135" s="187" t="s">
        <v>202</v>
      </c>
      <c r="AU135" s="187" t="s">
        <v>80</v>
      </c>
      <c r="AY135" s="20" t="s">
        <v>126</v>
      </c>
      <c r="BE135" s="188">
        <f>IF(N135="základní",J135,0)</f>
        <v>0</v>
      </c>
      <c r="BF135" s="188">
        <f>IF(N135="snížená",J135,0)</f>
        <v>0</v>
      </c>
      <c r="BG135" s="188">
        <f>IF(N135="zákl. přenesená",J135,0)</f>
        <v>0</v>
      </c>
      <c r="BH135" s="188">
        <f>IF(N135="sníž. přenesená",J135,0)</f>
        <v>0</v>
      </c>
      <c r="BI135" s="188">
        <f>IF(N135="nulová",J135,0)</f>
        <v>0</v>
      </c>
      <c r="BJ135" s="20" t="s">
        <v>78</v>
      </c>
      <c r="BK135" s="188">
        <f>ROUND(I135*H135,2)</f>
        <v>0</v>
      </c>
      <c r="BL135" s="20" t="s">
        <v>133</v>
      </c>
      <c r="BM135" s="187" t="s">
        <v>205</v>
      </c>
    </row>
    <row r="136" spans="1:65" s="14" customFormat="1" ht="10.199999999999999">
      <c r="B136" s="205"/>
      <c r="C136" s="206"/>
      <c r="D136" s="196" t="s">
        <v>136</v>
      </c>
      <c r="E136" s="207" t="s">
        <v>18</v>
      </c>
      <c r="F136" s="208" t="s">
        <v>369</v>
      </c>
      <c r="G136" s="206"/>
      <c r="H136" s="209">
        <v>122.4</v>
      </c>
      <c r="I136" s="210"/>
      <c r="J136" s="206"/>
      <c r="K136" s="206"/>
      <c r="L136" s="211"/>
      <c r="M136" s="212"/>
      <c r="N136" s="213"/>
      <c r="O136" s="213"/>
      <c r="P136" s="213"/>
      <c r="Q136" s="213"/>
      <c r="R136" s="213"/>
      <c r="S136" s="213"/>
      <c r="T136" s="214"/>
      <c r="AT136" s="215" t="s">
        <v>136</v>
      </c>
      <c r="AU136" s="215" t="s">
        <v>80</v>
      </c>
      <c r="AV136" s="14" t="s">
        <v>80</v>
      </c>
      <c r="AW136" s="14" t="s">
        <v>32</v>
      </c>
      <c r="AX136" s="14" t="s">
        <v>70</v>
      </c>
      <c r="AY136" s="215" t="s">
        <v>126</v>
      </c>
    </row>
    <row r="137" spans="1:65" s="15" customFormat="1" ht="10.199999999999999">
      <c r="B137" s="216"/>
      <c r="C137" s="217"/>
      <c r="D137" s="196" t="s">
        <v>136</v>
      </c>
      <c r="E137" s="218" t="s">
        <v>18</v>
      </c>
      <c r="F137" s="219" t="s">
        <v>139</v>
      </c>
      <c r="G137" s="217"/>
      <c r="H137" s="220">
        <v>122.4</v>
      </c>
      <c r="I137" s="221"/>
      <c r="J137" s="217"/>
      <c r="K137" s="217"/>
      <c r="L137" s="222"/>
      <c r="M137" s="223"/>
      <c r="N137" s="224"/>
      <c r="O137" s="224"/>
      <c r="P137" s="224"/>
      <c r="Q137" s="224"/>
      <c r="R137" s="224"/>
      <c r="S137" s="224"/>
      <c r="T137" s="225"/>
      <c r="AT137" s="226" t="s">
        <v>136</v>
      </c>
      <c r="AU137" s="226" t="s">
        <v>80</v>
      </c>
      <c r="AV137" s="15" t="s">
        <v>133</v>
      </c>
      <c r="AW137" s="15" t="s">
        <v>32</v>
      </c>
      <c r="AX137" s="15" t="s">
        <v>78</v>
      </c>
      <c r="AY137" s="226" t="s">
        <v>126</v>
      </c>
    </row>
    <row r="138" spans="1:65" s="2" customFormat="1" ht="30" customHeight="1">
      <c r="A138" s="37"/>
      <c r="B138" s="38"/>
      <c r="C138" s="176" t="s">
        <v>207</v>
      </c>
      <c r="D138" s="176" t="s">
        <v>128</v>
      </c>
      <c r="E138" s="177" t="s">
        <v>218</v>
      </c>
      <c r="F138" s="178" t="s">
        <v>219</v>
      </c>
      <c r="G138" s="179" t="s">
        <v>131</v>
      </c>
      <c r="H138" s="180">
        <v>12.525</v>
      </c>
      <c r="I138" s="181"/>
      <c r="J138" s="182">
        <f>ROUND(I138*H138,2)</f>
        <v>0</v>
      </c>
      <c r="K138" s="178" t="s">
        <v>132</v>
      </c>
      <c r="L138" s="42"/>
      <c r="M138" s="183" t="s">
        <v>18</v>
      </c>
      <c r="N138" s="184" t="s">
        <v>41</v>
      </c>
      <c r="O138" s="67"/>
      <c r="P138" s="185">
        <f>O138*H138</f>
        <v>0</v>
      </c>
      <c r="Q138" s="185">
        <v>0</v>
      </c>
      <c r="R138" s="185">
        <f>Q138*H138</f>
        <v>0</v>
      </c>
      <c r="S138" s="185">
        <v>0</v>
      </c>
      <c r="T138" s="186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7" t="s">
        <v>133</v>
      </c>
      <c r="AT138" s="187" t="s">
        <v>128</v>
      </c>
      <c r="AU138" s="187" t="s">
        <v>80</v>
      </c>
      <c r="AY138" s="20" t="s">
        <v>126</v>
      </c>
      <c r="BE138" s="188">
        <f>IF(N138="základní",J138,0)</f>
        <v>0</v>
      </c>
      <c r="BF138" s="188">
        <f>IF(N138="snížená",J138,0)</f>
        <v>0</v>
      </c>
      <c r="BG138" s="188">
        <f>IF(N138="zákl. přenesená",J138,0)</f>
        <v>0</v>
      </c>
      <c r="BH138" s="188">
        <f>IF(N138="sníž. přenesená",J138,0)</f>
        <v>0</v>
      </c>
      <c r="BI138" s="188">
        <f>IF(N138="nulová",J138,0)</f>
        <v>0</v>
      </c>
      <c r="BJ138" s="20" t="s">
        <v>78</v>
      </c>
      <c r="BK138" s="188">
        <f>ROUND(I138*H138,2)</f>
        <v>0</v>
      </c>
      <c r="BL138" s="20" t="s">
        <v>133</v>
      </c>
      <c r="BM138" s="187" t="s">
        <v>210</v>
      </c>
    </row>
    <row r="139" spans="1:65" s="2" customFormat="1" ht="10.199999999999999">
      <c r="A139" s="37"/>
      <c r="B139" s="38"/>
      <c r="C139" s="39"/>
      <c r="D139" s="189" t="s">
        <v>134</v>
      </c>
      <c r="E139" s="39"/>
      <c r="F139" s="190" t="s">
        <v>220</v>
      </c>
      <c r="G139" s="39"/>
      <c r="H139" s="39"/>
      <c r="I139" s="191"/>
      <c r="J139" s="39"/>
      <c r="K139" s="39"/>
      <c r="L139" s="42"/>
      <c r="M139" s="192"/>
      <c r="N139" s="193"/>
      <c r="O139" s="67"/>
      <c r="P139" s="67"/>
      <c r="Q139" s="67"/>
      <c r="R139" s="67"/>
      <c r="S139" s="67"/>
      <c r="T139" s="68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20" t="s">
        <v>134</v>
      </c>
      <c r="AU139" s="20" t="s">
        <v>80</v>
      </c>
    </row>
    <row r="140" spans="1:65" s="14" customFormat="1" ht="10.199999999999999">
      <c r="B140" s="205"/>
      <c r="C140" s="206"/>
      <c r="D140" s="196" t="s">
        <v>136</v>
      </c>
      <c r="E140" s="207" t="s">
        <v>18</v>
      </c>
      <c r="F140" s="208" t="s">
        <v>370</v>
      </c>
      <c r="G140" s="206"/>
      <c r="H140" s="209">
        <v>3.9910000000000001</v>
      </c>
      <c r="I140" s="210"/>
      <c r="J140" s="206"/>
      <c r="K140" s="206"/>
      <c r="L140" s="211"/>
      <c r="M140" s="212"/>
      <c r="N140" s="213"/>
      <c r="O140" s="213"/>
      <c r="P140" s="213"/>
      <c r="Q140" s="213"/>
      <c r="R140" s="213"/>
      <c r="S140" s="213"/>
      <c r="T140" s="214"/>
      <c r="AT140" s="215" t="s">
        <v>136</v>
      </c>
      <c r="AU140" s="215" t="s">
        <v>80</v>
      </c>
      <c r="AV140" s="14" t="s">
        <v>80</v>
      </c>
      <c r="AW140" s="14" t="s">
        <v>32</v>
      </c>
      <c r="AX140" s="14" t="s">
        <v>70</v>
      </c>
      <c r="AY140" s="215" t="s">
        <v>126</v>
      </c>
    </row>
    <row r="141" spans="1:65" s="14" customFormat="1" ht="10.199999999999999">
      <c r="B141" s="205"/>
      <c r="C141" s="206"/>
      <c r="D141" s="196" t="s">
        <v>136</v>
      </c>
      <c r="E141" s="207" t="s">
        <v>18</v>
      </c>
      <c r="F141" s="208" t="s">
        <v>371</v>
      </c>
      <c r="G141" s="206"/>
      <c r="H141" s="209">
        <v>4.5</v>
      </c>
      <c r="I141" s="210"/>
      <c r="J141" s="206"/>
      <c r="K141" s="206"/>
      <c r="L141" s="211"/>
      <c r="M141" s="212"/>
      <c r="N141" s="213"/>
      <c r="O141" s="213"/>
      <c r="P141" s="213"/>
      <c r="Q141" s="213"/>
      <c r="R141" s="213"/>
      <c r="S141" s="213"/>
      <c r="T141" s="214"/>
      <c r="AT141" s="215" t="s">
        <v>136</v>
      </c>
      <c r="AU141" s="215" t="s">
        <v>80</v>
      </c>
      <c r="AV141" s="14" t="s">
        <v>80</v>
      </c>
      <c r="AW141" s="14" t="s">
        <v>32</v>
      </c>
      <c r="AX141" s="14" t="s">
        <v>70</v>
      </c>
      <c r="AY141" s="215" t="s">
        <v>126</v>
      </c>
    </row>
    <row r="142" spans="1:65" s="14" customFormat="1" ht="10.199999999999999">
      <c r="B142" s="205"/>
      <c r="C142" s="206"/>
      <c r="D142" s="196" t="s">
        <v>136</v>
      </c>
      <c r="E142" s="207" t="s">
        <v>18</v>
      </c>
      <c r="F142" s="208" t="s">
        <v>372</v>
      </c>
      <c r="G142" s="206"/>
      <c r="H142" s="209">
        <v>3</v>
      </c>
      <c r="I142" s="210"/>
      <c r="J142" s="206"/>
      <c r="K142" s="206"/>
      <c r="L142" s="211"/>
      <c r="M142" s="212"/>
      <c r="N142" s="213"/>
      <c r="O142" s="213"/>
      <c r="P142" s="213"/>
      <c r="Q142" s="213"/>
      <c r="R142" s="213"/>
      <c r="S142" s="213"/>
      <c r="T142" s="214"/>
      <c r="AT142" s="215" t="s">
        <v>136</v>
      </c>
      <c r="AU142" s="215" t="s">
        <v>80</v>
      </c>
      <c r="AV142" s="14" t="s">
        <v>80</v>
      </c>
      <c r="AW142" s="14" t="s">
        <v>32</v>
      </c>
      <c r="AX142" s="14" t="s">
        <v>70</v>
      </c>
      <c r="AY142" s="215" t="s">
        <v>126</v>
      </c>
    </row>
    <row r="143" spans="1:65" s="14" customFormat="1" ht="10.199999999999999">
      <c r="B143" s="205"/>
      <c r="C143" s="206"/>
      <c r="D143" s="196" t="s">
        <v>136</v>
      </c>
      <c r="E143" s="207" t="s">
        <v>18</v>
      </c>
      <c r="F143" s="208" t="s">
        <v>373</v>
      </c>
      <c r="G143" s="206"/>
      <c r="H143" s="209">
        <v>1.034</v>
      </c>
      <c r="I143" s="210"/>
      <c r="J143" s="206"/>
      <c r="K143" s="206"/>
      <c r="L143" s="211"/>
      <c r="M143" s="212"/>
      <c r="N143" s="213"/>
      <c r="O143" s="213"/>
      <c r="P143" s="213"/>
      <c r="Q143" s="213"/>
      <c r="R143" s="213"/>
      <c r="S143" s="213"/>
      <c r="T143" s="214"/>
      <c r="AT143" s="215" t="s">
        <v>136</v>
      </c>
      <c r="AU143" s="215" t="s">
        <v>80</v>
      </c>
      <c r="AV143" s="14" t="s">
        <v>80</v>
      </c>
      <c r="AW143" s="14" t="s">
        <v>32</v>
      </c>
      <c r="AX143" s="14" t="s">
        <v>70</v>
      </c>
      <c r="AY143" s="215" t="s">
        <v>126</v>
      </c>
    </row>
    <row r="144" spans="1:65" s="15" customFormat="1" ht="10.199999999999999">
      <c r="B144" s="216"/>
      <c r="C144" s="217"/>
      <c r="D144" s="196" t="s">
        <v>136</v>
      </c>
      <c r="E144" s="218" t="s">
        <v>18</v>
      </c>
      <c r="F144" s="219" t="s">
        <v>139</v>
      </c>
      <c r="G144" s="217"/>
      <c r="H144" s="220">
        <v>12.525</v>
      </c>
      <c r="I144" s="221"/>
      <c r="J144" s="217"/>
      <c r="K144" s="217"/>
      <c r="L144" s="222"/>
      <c r="M144" s="223"/>
      <c r="N144" s="224"/>
      <c r="O144" s="224"/>
      <c r="P144" s="224"/>
      <c r="Q144" s="224"/>
      <c r="R144" s="224"/>
      <c r="S144" s="224"/>
      <c r="T144" s="225"/>
      <c r="AT144" s="226" t="s">
        <v>136</v>
      </c>
      <c r="AU144" s="226" t="s">
        <v>80</v>
      </c>
      <c r="AV144" s="15" t="s">
        <v>133</v>
      </c>
      <c r="AW144" s="15" t="s">
        <v>32</v>
      </c>
      <c r="AX144" s="15" t="s">
        <v>78</v>
      </c>
      <c r="AY144" s="226" t="s">
        <v>126</v>
      </c>
    </row>
    <row r="145" spans="1:65" s="2" customFormat="1" ht="22.2" customHeight="1">
      <c r="A145" s="37"/>
      <c r="B145" s="38"/>
      <c r="C145" s="176" t="s">
        <v>178</v>
      </c>
      <c r="D145" s="176" t="s">
        <v>128</v>
      </c>
      <c r="E145" s="177" t="s">
        <v>226</v>
      </c>
      <c r="F145" s="178" t="s">
        <v>227</v>
      </c>
      <c r="G145" s="179" t="s">
        <v>131</v>
      </c>
      <c r="H145" s="180">
        <v>4.0339999999999998</v>
      </c>
      <c r="I145" s="181"/>
      <c r="J145" s="182">
        <f>ROUND(I145*H145,2)</f>
        <v>0</v>
      </c>
      <c r="K145" s="178" t="s">
        <v>132</v>
      </c>
      <c r="L145" s="42"/>
      <c r="M145" s="183" t="s">
        <v>18</v>
      </c>
      <c r="N145" s="184" t="s">
        <v>41</v>
      </c>
      <c r="O145" s="67"/>
      <c r="P145" s="185">
        <f>O145*H145</f>
        <v>0</v>
      </c>
      <c r="Q145" s="185">
        <v>0</v>
      </c>
      <c r="R145" s="185">
        <f>Q145*H145</f>
        <v>0</v>
      </c>
      <c r="S145" s="185">
        <v>0</v>
      </c>
      <c r="T145" s="186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7" t="s">
        <v>133</v>
      </c>
      <c r="AT145" s="187" t="s">
        <v>128</v>
      </c>
      <c r="AU145" s="187" t="s">
        <v>80</v>
      </c>
      <c r="AY145" s="20" t="s">
        <v>126</v>
      </c>
      <c r="BE145" s="188">
        <f>IF(N145="základní",J145,0)</f>
        <v>0</v>
      </c>
      <c r="BF145" s="188">
        <f>IF(N145="snížená",J145,0)</f>
        <v>0</v>
      </c>
      <c r="BG145" s="188">
        <f>IF(N145="zákl. přenesená",J145,0)</f>
        <v>0</v>
      </c>
      <c r="BH145" s="188">
        <f>IF(N145="sníž. přenesená",J145,0)</f>
        <v>0</v>
      </c>
      <c r="BI145" s="188">
        <f>IF(N145="nulová",J145,0)</f>
        <v>0</v>
      </c>
      <c r="BJ145" s="20" t="s">
        <v>78</v>
      </c>
      <c r="BK145" s="188">
        <f>ROUND(I145*H145,2)</f>
        <v>0</v>
      </c>
      <c r="BL145" s="20" t="s">
        <v>133</v>
      </c>
      <c r="BM145" s="187" t="s">
        <v>215</v>
      </c>
    </row>
    <row r="146" spans="1:65" s="2" customFormat="1" ht="10.199999999999999">
      <c r="A146" s="37"/>
      <c r="B146" s="38"/>
      <c r="C146" s="39"/>
      <c r="D146" s="189" t="s">
        <v>134</v>
      </c>
      <c r="E146" s="39"/>
      <c r="F146" s="190" t="s">
        <v>229</v>
      </c>
      <c r="G146" s="39"/>
      <c r="H146" s="39"/>
      <c r="I146" s="191"/>
      <c r="J146" s="39"/>
      <c r="K146" s="39"/>
      <c r="L146" s="42"/>
      <c r="M146" s="192"/>
      <c r="N146" s="193"/>
      <c r="O146" s="67"/>
      <c r="P146" s="67"/>
      <c r="Q146" s="67"/>
      <c r="R146" s="67"/>
      <c r="S146" s="67"/>
      <c r="T146" s="68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20" t="s">
        <v>134</v>
      </c>
      <c r="AU146" s="20" t="s">
        <v>80</v>
      </c>
    </row>
    <row r="147" spans="1:65" s="14" customFormat="1" ht="10.199999999999999">
      <c r="B147" s="205"/>
      <c r="C147" s="206"/>
      <c r="D147" s="196" t="s">
        <v>136</v>
      </c>
      <c r="E147" s="207" t="s">
        <v>18</v>
      </c>
      <c r="F147" s="208" t="s">
        <v>372</v>
      </c>
      <c r="G147" s="206"/>
      <c r="H147" s="209">
        <v>3</v>
      </c>
      <c r="I147" s="210"/>
      <c r="J147" s="206"/>
      <c r="K147" s="206"/>
      <c r="L147" s="211"/>
      <c r="M147" s="212"/>
      <c r="N147" s="213"/>
      <c r="O147" s="213"/>
      <c r="P147" s="213"/>
      <c r="Q147" s="213"/>
      <c r="R147" s="213"/>
      <c r="S147" s="213"/>
      <c r="T147" s="214"/>
      <c r="AT147" s="215" t="s">
        <v>136</v>
      </c>
      <c r="AU147" s="215" t="s">
        <v>80</v>
      </c>
      <c r="AV147" s="14" t="s">
        <v>80</v>
      </c>
      <c r="AW147" s="14" t="s">
        <v>32</v>
      </c>
      <c r="AX147" s="14" t="s">
        <v>70</v>
      </c>
      <c r="AY147" s="215" t="s">
        <v>126</v>
      </c>
    </row>
    <row r="148" spans="1:65" s="14" customFormat="1" ht="10.199999999999999">
      <c r="B148" s="205"/>
      <c r="C148" s="206"/>
      <c r="D148" s="196" t="s">
        <v>136</v>
      </c>
      <c r="E148" s="207" t="s">
        <v>18</v>
      </c>
      <c r="F148" s="208" t="s">
        <v>373</v>
      </c>
      <c r="G148" s="206"/>
      <c r="H148" s="209">
        <v>1.034</v>
      </c>
      <c r="I148" s="210"/>
      <c r="J148" s="206"/>
      <c r="K148" s="206"/>
      <c r="L148" s="211"/>
      <c r="M148" s="212"/>
      <c r="N148" s="213"/>
      <c r="O148" s="213"/>
      <c r="P148" s="213"/>
      <c r="Q148" s="213"/>
      <c r="R148" s="213"/>
      <c r="S148" s="213"/>
      <c r="T148" s="214"/>
      <c r="AT148" s="215" t="s">
        <v>136</v>
      </c>
      <c r="AU148" s="215" t="s">
        <v>80</v>
      </c>
      <c r="AV148" s="14" t="s">
        <v>80</v>
      </c>
      <c r="AW148" s="14" t="s">
        <v>32</v>
      </c>
      <c r="AX148" s="14" t="s">
        <v>70</v>
      </c>
      <c r="AY148" s="215" t="s">
        <v>126</v>
      </c>
    </row>
    <row r="149" spans="1:65" s="15" customFormat="1" ht="10.199999999999999">
      <c r="B149" s="216"/>
      <c r="C149" s="217"/>
      <c r="D149" s="196" t="s">
        <v>136</v>
      </c>
      <c r="E149" s="218" t="s">
        <v>18</v>
      </c>
      <c r="F149" s="219" t="s">
        <v>139</v>
      </c>
      <c r="G149" s="217"/>
      <c r="H149" s="220">
        <v>4.0339999999999998</v>
      </c>
      <c r="I149" s="221"/>
      <c r="J149" s="217"/>
      <c r="K149" s="217"/>
      <c r="L149" s="222"/>
      <c r="M149" s="223"/>
      <c r="N149" s="224"/>
      <c r="O149" s="224"/>
      <c r="P149" s="224"/>
      <c r="Q149" s="224"/>
      <c r="R149" s="224"/>
      <c r="S149" s="224"/>
      <c r="T149" s="225"/>
      <c r="AT149" s="226" t="s">
        <v>136</v>
      </c>
      <c r="AU149" s="226" t="s">
        <v>80</v>
      </c>
      <c r="AV149" s="15" t="s">
        <v>133</v>
      </c>
      <c r="AW149" s="15" t="s">
        <v>32</v>
      </c>
      <c r="AX149" s="15" t="s">
        <v>78</v>
      </c>
      <c r="AY149" s="226" t="s">
        <v>126</v>
      </c>
    </row>
    <row r="150" spans="1:65" s="2" customFormat="1" ht="22.2" customHeight="1">
      <c r="A150" s="37"/>
      <c r="B150" s="38"/>
      <c r="C150" s="176" t="s">
        <v>217</v>
      </c>
      <c r="D150" s="176" t="s">
        <v>128</v>
      </c>
      <c r="E150" s="177" t="s">
        <v>231</v>
      </c>
      <c r="F150" s="178" t="s">
        <v>232</v>
      </c>
      <c r="G150" s="179" t="s">
        <v>233</v>
      </c>
      <c r="H150" s="180">
        <v>25.05</v>
      </c>
      <c r="I150" s="181"/>
      <c r="J150" s="182">
        <f>ROUND(I150*H150,2)</f>
        <v>0</v>
      </c>
      <c r="K150" s="178" t="s">
        <v>132</v>
      </c>
      <c r="L150" s="42"/>
      <c r="M150" s="183" t="s">
        <v>18</v>
      </c>
      <c r="N150" s="184" t="s">
        <v>41</v>
      </c>
      <c r="O150" s="67"/>
      <c r="P150" s="185">
        <f>O150*H150</f>
        <v>0</v>
      </c>
      <c r="Q150" s="185">
        <v>0</v>
      </c>
      <c r="R150" s="185">
        <f>Q150*H150</f>
        <v>0</v>
      </c>
      <c r="S150" s="185">
        <v>0</v>
      </c>
      <c r="T150" s="186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7" t="s">
        <v>133</v>
      </c>
      <c r="AT150" s="187" t="s">
        <v>128</v>
      </c>
      <c r="AU150" s="187" t="s">
        <v>80</v>
      </c>
      <c r="AY150" s="20" t="s">
        <v>126</v>
      </c>
      <c r="BE150" s="188">
        <f>IF(N150="základní",J150,0)</f>
        <v>0</v>
      </c>
      <c r="BF150" s="188">
        <f>IF(N150="snížená",J150,0)</f>
        <v>0</v>
      </c>
      <c r="BG150" s="188">
        <f>IF(N150="zákl. přenesená",J150,0)</f>
        <v>0</v>
      </c>
      <c r="BH150" s="188">
        <f>IF(N150="sníž. přenesená",J150,0)</f>
        <v>0</v>
      </c>
      <c r="BI150" s="188">
        <f>IF(N150="nulová",J150,0)</f>
        <v>0</v>
      </c>
      <c r="BJ150" s="20" t="s">
        <v>78</v>
      </c>
      <c r="BK150" s="188">
        <f>ROUND(I150*H150,2)</f>
        <v>0</v>
      </c>
      <c r="BL150" s="20" t="s">
        <v>133</v>
      </c>
      <c r="BM150" s="187" t="s">
        <v>374</v>
      </c>
    </row>
    <row r="151" spans="1:65" s="2" customFormat="1" ht="10.199999999999999">
      <c r="A151" s="37"/>
      <c r="B151" s="38"/>
      <c r="C151" s="39"/>
      <c r="D151" s="189" t="s">
        <v>134</v>
      </c>
      <c r="E151" s="39"/>
      <c r="F151" s="190" t="s">
        <v>235</v>
      </c>
      <c r="G151" s="39"/>
      <c r="H151" s="39"/>
      <c r="I151" s="191"/>
      <c r="J151" s="39"/>
      <c r="K151" s="39"/>
      <c r="L151" s="42"/>
      <c r="M151" s="192"/>
      <c r="N151" s="193"/>
      <c r="O151" s="67"/>
      <c r="P151" s="67"/>
      <c r="Q151" s="67"/>
      <c r="R151" s="67"/>
      <c r="S151" s="67"/>
      <c r="T151" s="68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20" t="s">
        <v>134</v>
      </c>
      <c r="AU151" s="20" t="s">
        <v>80</v>
      </c>
    </row>
    <row r="152" spans="1:65" s="14" customFormat="1" ht="10.199999999999999">
      <c r="B152" s="205"/>
      <c r="C152" s="206"/>
      <c r="D152" s="196" t="s">
        <v>136</v>
      </c>
      <c r="E152" s="207" t="s">
        <v>18</v>
      </c>
      <c r="F152" s="208" t="s">
        <v>375</v>
      </c>
      <c r="G152" s="206"/>
      <c r="H152" s="209">
        <v>25.05</v>
      </c>
      <c r="I152" s="210"/>
      <c r="J152" s="206"/>
      <c r="K152" s="206"/>
      <c r="L152" s="211"/>
      <c r="M152" s="212"/>
      <c r="N152" s="213"/>
      <c r="O152" s="213"/>
      <c r="P152" s="213"/>
      <c r="Q152" s="213"/>
      <c r="R152" s="213"/>
      <c r="S152" s="213"/>
      <c r="T152" s="214"/>
      <c r="AT152" s="215" t="s">
        <v>136</v>
      </c>
      <c r="AU152" s="215" t="s">
        <v>80</v>
      </c>
      <c r="AV152" s="14" t="s">
        <v>80</v>
      </c>
      <c r="AW152" s="14" t="s">
        <v>32</v>
      </c>
      <c r="AX152" s="14" t="s">
        <v>70</v>
      </c>
      <c r="AY152" s="215" t="s">
        <v>126</v>
      </c>
    </row>
    <row r="153" spans="1:65" s="15" customFormat="1" ht="10.199999999999999">
      <c r="B153" s="216"/>
      <c r="C153" s="217"/>
      <c r="D153" s="196" t="s">
        <v>136</v>
      </c>
      <c r="E153" s="218" t="s">
        <v>18</v>
      </c>
      <c r="F153" s="219" t="s">
        <v>139</v>
      </c>
      <c r="G153" s="217"/>
      <c r="H153" s="220">
        <v>25.05</v>
      </c>
      <c r="I153" s="221"/>
      <c r="J153" s="217"/>
      <c r="K153" s="217"/>
      <c r="L153" s="222"/>
      <c r="M153" s="223"/>
      <c r="N153" s="224"/>
      <c r="O153" s="224"/>
      <c r="P153" s="224"/>
      <c r="Q153" s="224"/>
      <c r="R153" s="224"/>
      <c r="S153" s="224"/>
      <c r="T153" s="225"/>
      <c r="AT153" s="226" t="s">
        <v>136</v>
      </c>
      <c r="AU153" s="226" t="s">
        <v>80</v>
      </c>
      <c r="AV153" s="15" t="s">
        <v>133</v>
      </c>
      <c r="AW153" s="15" t="s">
        <v>32</v>
      </c>
      <c r="AX153" s="15" t="s">
        <v>78</v>
      </c>
      <c r="AY153" s="226" t="s">
        <v>126</v>
      </c>
    </row>
    <row r="154" spans="1:65" s="2" customFormat="1" ht="14.4" customHeight="1">
      <c r="A154" s="37"/>
      <c r="B154" s="38"/>
      <c r="C154" s="176" t="s">
        <v>183</v>
      </c>
      <c r="D154" s="176" t="s">
        <v>128</v>
      </c>
      <c r="E154" s="177" t="s">
        <v>376</v>
      </c>
      <c r="F154" s="178" t="s">
        <v>377</v>
      </c>
      <c r="G154" s="179" t="s">
        <v>198</v>
      </c>
      <c r="H154" s="180">
        <v>538.79999999999995</v>
      </c>
      <c r="I154" s="181"/>
      <c r="J154" s="182">
        <f>ROUND(I154*H154,2)</f>
        <v>0</v>
      </c>
      <c r="K154" s="178" t="s">
        <v>132</v>
      </c>
      <c r="L154" s="42"/>
      <c r="M154" s="183" t="s">
        <v>18</v>
      </c>
      <c r="N154" s="184" t="s">
        <v>41</v>
      </c>
      <c r="O154" s="67"/>
      <c r="P154" s="185">
        <f>O154*H154</f>
        <v>0</v>
      </c>
      <c r="Q154" s="185">
        <v>1.2700000000000001E-3</v>
      </c>
      <c r="R154" s="185">
        <f>Q154*H154</f>
        <v>0.684276</v>
      </c>
      <c r="S154" s="185">
        <v>0</v>
      </c>
      <c r="T154" s="186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7" t="s">
        <v>133</v>
      </c>
      <c r="AT154" s="187" t="s">
        <v>128</v>
      </c>
      <c r="AU154" s="187" t="s">
        <v>80</v>
      </c>
      <c r="AY154" s="20" t="s">
        <v>126</v>
      </c>
      <c r="BE154" s="188">
        <f>IF(N154="základní",J154,0)</f>
        <v>0</v>
      </c>
      <c r="BF154" s="188">
        <f>IF(N154="snížená",J154,0)</f>
        <v>0</v>
      </c>
      <c r="BG154" s="188">
        <f>IF(N154="zákl. přenesená",J154,0)</f>
        <v>0</v>
      </c>
      <c r="BH154" s="188">
        <f>IF(N154="sníž. přenesená",J154,0)</f>
        <v>0</v>
      </c>
      <c r="BI154" s="188">
        <f>IF(N154="nulová",J154,0)</f>
        <v>0</v>
      </c>
      <c r="BJ154" s="20" t="s">
        <v>78</v>
      </c>
      <c r="BK154" s="188">
        <f>ROUND(I154*H154,2)</f>
        <v>0</v>
      </c>
      <c r="BL154" s="20" t="s">
        <v>133</v>
      </c>
      <c r="BM154" s="187" t="s">
        <v>228</v>
      </c>
    </row>
    <row r="155" spans="1:65" s="2" customFormat="1" ht="10.199999999999999">
      <c r="A155" s="37"/>
      <c r="B155" s="38"/>
      <c r="C155" s="39"/>
      <c r="D155" s="189" t="s">
        <v>134</v>
      </c>
      <c r="E155" s="39"/>
      <c r="F155" s="190" t="s">
        <v>378</v>
      </c>
      <c r="G155" s="39"/>
      <c r="H155" s="39"/>
      <c r="I155" s="191"/>
      <c r="J155" s="39"/>
      <c r="K155" s="39"/>
      <c r="L155" s="42"/>
      <c r="M155" s="192"/>
      <c r="N155" s="193"/>
      <c r="O155" s="67"/>
      <c r="P155" s="67"/>
      <c r="Q155" s="67"/>
      <c r="R155" s="67"/>
      <c r="S155" s="67"/>
      <c r="T155" s="68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20" t="s">
        <v>134</v>
      </c>
      <c r="AU155" s="20" t="s">
        <v>80</v>
      </c>
    </row>
    <row r="156" spans="1:65" s="2" customFormat="1" ht="14.4" customHeight="1">
      <c r="A156" s="37"/>
      <c r="B156" s="38"/>
      <c r="C156" s="228" t="s">
        <v>230</v>
      </c>
      <c r="D156" s="228" t="s">
        <v>202</v>
      </c>
      <c r="E156" s="229" t="s">
        <v>311</v>
      </c>
      <c r="F156" s="230" t="s">
        <v>312</v>
      </c>
      <c r="G156" s="231" t="s">
        <v>313</v>
      </c>
      <c r="H156" s="232">
        <v>13.47</v>
      </c>
      <c r="I156" s="233"/>
      <c r="J156" s="234">
        <f>ROUND(I156*H156,2)</f>
        <v>0</v>
      </c>
      <c r="K156" s="230" t="s">
        <v>132</v>
      </c>
      <c r="L156" s="235"/>
      <c r="M156" s="236" t="s">
        <v>18</v>
      </c>
      <c r="N156" s="237" t="s">
        <v>41</v>
      </c>
      <c r="O156" s="67"/>
      <c r="P156" s="185">
        <f>O156*H156</f>
        <v>0</v>
      </c>
      <c r="Q156" s="185">
        <v>1E-3</v>
      </c>
      <c r="R156" s="185">
        <f>Q156*H156</f>
        <v>1.3470000000000001E-2</v>
      </c>
      <c r="S156" s="185">
        <v>0</v>
      </c>
      <c r="T156" s="186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87" t="s">
        <v>153</v>
      </c>
      <c r="AT156" s="187" t="s">
        <v>202</v>
      </c>
      <c r="AU156" s="187" t="s">
        <v>80</v>
      </c>
      <c r="AY156" s="20" t="s">
        <v>126</v>
      </c>
      <c r="BE156" s="188">
        <f>IF(N156="základní",J156,0)</f>
        <v>0</v>
      </c>
      <c r="BF156" s="188">
        <f>IF(N156="snížená",J156,0)</f>
        <v>0</v>
      </c>
      <c r="BG156" s="188">
        <f>IF(N156="zákl. přenesená",J156,0)</f>
        <v>0</v>
      </c>
      <c r="BH156" s="188">
        <f>IF(N156="sníž. přenesená",J156,0)</f>
        <v>0</v>
      </c>
      <c r="BI156" s="188">
        <f>IF(N156="nulová",J156,0)</f>
        <v>0</v>
      </c>
      <c r="BJ156" s="20" t="s">
        <v>78</v>
      </c>
      <c r="BK156" s="188">
        <f>ROUND(I156*H156,2)</f>
        <v>0</v>
      </c>
      <c r="BL156" s="20" t="s">
        <v>133</v>
      </c>
      <c r="BM156" s="187" t="s">
        <v>332</v>
      </c>
    </row>
    <row r="157" spans="1:65" s="14" customFormat="1" ht="10.199999999999999">
      <c r="B157" s="205"/>
      <c r="C157" s="206"/>
      <c r="D157" s="196" t="s">
        <v>136</v>
      </c>
      <c r="E157" s="207" t="s">
        <v>18</v>
      </c>
      <c r="F157" s="208" t="s">
        <v>379</v>
      </c>
      <c r="G157" s="206"/>
      <c r="H157" s="209">
        <v>13.47</v>
      </c>
      <c r="I157" s="210"/>
      <c r="J157" s="206"/>
      <c r="K157" s="206"/>
      <c r="L157" s="211"/>
      <c r="M157" s="212"/>
      <c r="N157" s="213"/>
      <c r="O157" s="213"/>
      <c r="P157" s="213"/>
      <c r="Q157" s="213"/>
      <c r="R157" s="213"/>
      <c r="S157" s="213"/>
      <c r="T157" s="214"/>
      <c r="AT157" s="215" t="s">
        <v>136</v>
      </c>
      <c r="AU157" s="215" t="s">
        <v>80</v>
      </c>
      <c r="AV157" s="14" t="s">
        <v>80</v>
      </c>
      <c r="AW157" s="14" t="s">
        <v>32</v>
      </c>
      <c r="AX157" s="14" t="s">
        <v>70</v>
      </c>
      <c r="AY157" s="215" t="s">
        <v>126</v>
      </c>
    </row>
    <row r="158" spans="1:65" s="15" customFormat="1" ht="10.199999999999999">
      <c r="B158" s="216"/>
      <c r="C158" s="217"/>
      <c r="D158" s="196" t="s">
        <v>136</v>
      </c>
      <c r="E158" s="218" t="s">
        <v>18</v>
      </c>
      <c r="F158" s="219" t="s">
        <v>139</v>
      </c>
      <c r="G158" s="217"/>
      <c r="H158" s="220">
        <v>13.47</v>
      </c>
      <c r="I158" s="221"/>
      <c r="J158" s="217"/>
      <c r="K158" s="217"/>
      <c r="L158" s="222"/>
      <c r="M158" s="223"/>
      <c r="N158" s="224"/>
      <c r="O158" s="224"/>
      <c r="P158" s="224"/>
      <c r="Q158" s="224"/>
      <c r="R158" s="224"/>
      <c r="S158" s="224"/>
      <c r="T158" s="225"/>
      <c r="AT158" s="226" t="s">
        <v>136</v>
      </c>
      <c r="AU158" s="226" t="s">
        <v>80</v>
      </c>
      <c r="AV158" s="15" t="s">
        <v>133</v>
      </c>
      <c r="AW158" s="15" t="s">
        <v>32</v>
      </c>
      <c r="AX158" s="15" t="s">
        <v>78</v>
      </c>
      <c r="AY158" s="226" t="s">
        <v>126</v>
      </c>
    </row>
    <row r="159" spans="1:65" s="2" customFormat="1" ht="14.4" customHeight="1">
      <c r="A159" s="37"/>
      <c r="B159" s="38"/>
      <c r="C159" s="176" t="s">
        <v>189</v>
      </c>
      <c r="D159" s="176" t="s">
        <v>128</v>
      </c>
      <c r="E159" s="177" t="s">
        <v>315</v>
      </c>
      <c r="F159" s="178" t="s">
        <v>316</v>
      </c>
      <c r="G159" s="179" t="s">
        <v>198</v>
      </c>
      <c r="H159" s="180">
        <v>10</v>
      </c>
      <c r="I159" s="181"/>
      <c r="J159" s="182">
        <f>ROUND(I159*H159,2)</f>
        <v>0</v>
      </c>
      <c r="K159" s="178" t="s">
        <v>182</v>
      </c>
      <c r="L159" s="42"/>
      <c r="M159" s="183" t="s">
        <v>18</v>
      </c>
      <c r="N159" s="184" t="s">
        <v>41</v>
      </c>
      <c r="O159" s="67"/>
      <c r="P159" s="185">
        <f>O159*H159</f>
        <v>0</v>
      </c>
      <c r="Q159" s="185">
        <v>0</v>
      </c>
      <c r="R159" s="185">
        <f>Q159*H159</f>
        <v>0</v>
      </c>
      <c r="S159" s="185">
        <v>0</v>
      </c>
      <c r="T159" s="186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7" t="s">
        <v>133</v>
      </c>
      <c r="AT159" s="187" t="s">
        <v>128</v>
      </c>
      <c r="AU159" s="187" t="s">
        <v>80</v>
      </c>
      <c r="AY159" s="20" t="s">
        <v>126</v>
      </c>
      <c r="BE159" s="188">
        <f>IF(N159="základní",J159,0)</f>
        <v>0</v>
      </c>
      <c r="BF159" s="188">
        <f>IF(N159="snížená",J159,0)</f>
        <v>0</v>
      </c>
      <c r="BG159" s="188">
        <f>IF(N159="zákl. přenesená",J159,0)</f>
        <v>0</v>
      </c>
      <c r="BH159" s="188">
        <f>IF(N159="sníž. přenesená",J159,0)</f>
        <v>0</v>
      </c>
      <c r="BI159" s="188">
        <f>IF(N159="nulová",J159,0)</f>
        <v>0</v>
      </c>
      <c r="BJ159" s="20" t="s">
        <v>78</v>
      </c>
      <c r="BK159" s="188">
        <f>ROUND(I159*H159,2)</f>
        <v>0</v>
      </c>
      <c r="BL159" s="20" t="s">
        <v>133</v>
      </c>
      <c r="BM159" s="187" t="s">
        <v>240</v>
      </c>
    </row>
    <row r="160" spans="1:65" s="2" customFormat="1" ht="14.4" customHeight="1">
      <c r="A160" s="37"/>
      <c r="B160" s="38"/>
      <c r="C160" s="176" t="s">
        <v>243</v>
      </c>
      <c r="D160" s="176" t="s">
        <v>128</v>
      </c>
      <c r="E160" s="177" t="s">
        <v>317</v>
      </c>
      <c r="F160" s="178" t="s">
        <v>318</v>
      </c>
      <c r="G160" s="179" t="s">
        <v>148</v>
      </c>
      <c r="H160" s="180">
        <v>10</v>
      </c>
      <c r="I160" s="181"/>
      <c r="J160" s="182">
        <f>ROUND(I160*H160,2)</f>
        <v>0</v>
      </c>
      <c r="K160" s="178" t="s">
        <v>182</v>
      </c>
      <c r="L160" s="42"/>
      <c r="M160" s="183" t="s">
        <v>18</v>
      </c>
      <c r="N160" s="184" t="s">
        <v>41</v>
      </c>
      <c r="O160" s="67"/>
      <c r="P160" s="185">
        <f>O160*H160</f>
        <v>0</v>
      </c>
      <c r="Q160" s="185">
        <v>0</v>
      </c>
      <c r="R160" s="185">
        <f>Q160*H160</f>
        <v>0</v>
      </c>
      <c r="S160" s="185">
        <v>0</v>
      </c>
      <c r="T160" s="186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87" t="s">
        <v>133</v>
      </c>
      <c r="AT160" s="187" t="s">
        <v>128</v>
      </c>
      <c r="AU160" s="187" t="s">
        <v>80</v>
      </c>
      <c r="AY160" s="20" t="s">
        <v>126</v>
      </c>
      <c r="BE160" s="188">
        <f>IF(N160="základní",J160,0)</f>
        <v>0</v>
      </c>
      <c r="BF160" s="188">
        <f>IF(N160="snížená",J160,0)</f>
        <v>0</v>
      </c>
      <c r="BG160" s="188">
        <f>IF(N160="zákl. přenesená",J160,0)</f>
        <v>0</v>
      </c>
      <c r="BH160" s="188">
        <f>IF(N160="sníž. přenesená",J160,0)</f>
        <v>0</v>
      </c>
      <c r="BI160" s="188">
        <f>IF(N160="nulová",J160,0)</f>
        <v>0</v>
      </c>
      <c r="BJ160" s="20" t="s">
        <v>78</v>
      </c>
      <c r="BK160" s="188">
        <f>ROUND(I160*H160,2)</f>
        <v>0</v>
      </c>
      <c r="BL160" s="20" t="s">
        <v>133</v>
      </c>
      <c r="BM160" s="187" t="s">
        <v>246</v>
      </c>
    </row>
    <row r="161" spans="1:65" s="2" customFormat="1" ht="28.8">
      <c r="A161" s="37"/>
      <c r="B161" s="38"/>
      <c r="C161" s="39"/>
      <c r="D161" s="196" t="s">
        <v>165</v>
      </c>
      <c r="E161" s="39"/>
      <c r="F161" s="227" t="s">
        <v>319</v>
      </c>
      <c r="G161" s="39"/>
      <c r="H161" s="39"/>
      <c r="I161" s="191"/>
      <c r="J161" s="39"/>
      <c r="K161" s="39"/>
      <c r="L161" s="42"/>
      <c r="M161" s="192"/>
      <c r="N161" s="193"/>
      <c r="O161" s="67"/>
      <c r="P161" s="67"/>
      <c r="Q161" s="67"/>
      <c r="R161" s="67"/>
      <c r="S161" s="67"/>
      <c r="T161" s="68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20" t="s">
        <v>165</v>
      </c>
      <c r="AU161" s="20" t="s">
        <v>80</v>
      </c>
    </row>
    <row r="162" spans="1:65" s="2" customFormat="1" ht="14.4" customHeight="1">
      <c r="A162" s="37"/>
      <c r="B162" s="38"/>
      <c r="C162" s="176" t="s">
        <v>191</v>
      </c>
      <c r="D162" s="176" t="s">
        <v>128</v>
      </c>
      <c r="E162" s="177" t="s">
        <v>380</v>
      </c>
      <c r="F162" s="178" t="s">
        <v>381</v>
      </c>
      <c r="G162" s="179" t="s">
        <v>131</v>
      </c>
      <c r="H162" s="180">
        <v>80.819999999999993</v>
      </c>
      <c r="I162" s="181"/>
      <c r="J162" s="182">
        <f>ROUND(I162*H162,2)</f>
        <v>0</v>
      </c>
      <c r="K162" s="178" t="s">
        <v>182</v>
      </c>
      <c r="L162" s="42"/>
      <c r="M162" s="183" t="s">
        <v>18</v>
      </c>
      <c r="N162" s="184" t="s">
        <v>41</v>
      </c>
      <c r="O162" s="67"/>
      <c r="P162" s="185">
        <f>O162*H162</f>
        <v>0</v>
      </c>
      <c r="Q162" s="185">
        <v>0</v>
      </c>
      <c r="R162" s="185">
        <f>Q162*H162</f>
        <v>0</v>
      </c>
      <c r="S162" s="185">
        <v>0</v>
      </c>
      <c r="T162" s="186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87" t="s">
        <v>133</v>
      </c>
      <c r="AT162" s="187" t="s">
        <v>128</v>
      </c>
      <c r="AU162" s="187" t="s">
        <v>80</v>
      </c>
      <c r="AY162" s="20" t="s">
        <v>126</v>
      </c>
      <c r="BE162" s="188">
        <f>IF(N162="základní",J162,0)</f>
        <v>0</v>
      </c>
      <c r="BF162" s="188">
        <f>IF(N162="snížená",J162,0)</f>
        <v>0</v>
      </c>
      <c r="BG162" s="188">
        <f>IF(N162="zákl. přenesená",J162,0)</f>
        <v>0</v>
      </c>
      <c r="BH162" s="188">
        <f>IF(N162="sníž. přenesená",J162,0)</f>
        <v>0</v>
      </c>
      <c r="BI162" s="188">
        <f>IF(N162="nulová",J162,0)</f>
        <v>0</v>
      </c>
      <c r="BJ162" s="20" t="s">
        <v>78</v>
      </c>
      <c r="BK162" s="188">
        <f>ROUND(I162*H162,2)</f>
        <v>0</v>
      </c>
      <c r="BL162" s="20" t="s">
        <v>133</v>
      </c>
      <c r="BM162" s="187" t="s">
        <v>253</v>
      </c>
    </row>
    <row r="163" spans="1:65" s="2" customFormat="1" ht="19.2">
      <c r="A163" s="37"/>
      <c r="B163" s="38"/>
      <c r="C163" s="39"/>
      <c r="D163" s="196" t="s">
        <v>165</v>
      </c>
      <c r="E163" s="39"/>
      <c r="F163" s="227" t="s">
        <v>382</v>
      </c>
      <c r="G163" s="39"/>
      <c r="H163" s="39"/>
      <c r="I163" s="191"/>
      <c r="J163" s="39"/>
      <c r="K163" s="39"/>
      <c r="L163" s="42"/>
      <c r="M163" s="192"/>
      <c r="N163" s="193"/>
      <c r="O163" s="67"/>
      <c r="P163" s="67"/>
      <c r="Q163" s="67"/>
      <c r="R163" s="67"/>
      <c r="S163" s="67"/>
      <c r="T163" s="68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20" t="s">
        <v>165</v>
      </c>
      <c r="AU163" s="20" t="s">
        <v>80</v>
      </c>
    </row>
    <row r="164" spans="1:65" s="13" customFormat="1" ht="10.199999999999999">
      <c r="B164" s="194"/>
      <c r="C164" s="195"/>
      <c r="D164" s="196" t="s">
        <v>136</v>
      </c>
      <c r="E164" s="197" t="s">
        <v>18</v>
      </c>
      <c r="F164" s="198" t="s">
        <v>383</v>
      </c>
      <c r="G164" s="195"/>
      <c r="H164" s="197" t="s">
        <v>18</v>
      </c>
      <c r="I164" s="199"/>
      <c r="J164" s="195"/>
      <c r="K164" s="195"/>
      <c r="L164" s="200"/>
      <c r="M164" s="201"/>
      <c r="N164" s="202"/>
      <c r="O164" s="202"/>
      <c r="P164" s="202"/>
      <c r="Q164" s="202"/>
      <c r="R164" s="202"/>
      <c r="S164" s="202"/>
      <c r="T164" s="203"/>
      <c r="AT164" s="204" t="s">
        <v>136</v>
      </c>
      <c r="AU164" s="204" t="s">
        <v>80</v>
      </c>
      <c r="AV164" s="13" t="s">
        <v>78</v>
      </c>
      <c r="AW164" s="13" t="s">
        <v>32</v>
      </c>
      <c r="AX164" s="13" t="s">
        <v>70</v>
      </c>
      <c r="AY164" s="204" t="s">
        <v>126</v>
      </c>
    </row>
    <row r="165" spans="1:65" s="14" customFormat="1" ht="10.199999999999999">
      <c r="B165" s="205"/>
      <c r="C165" s="206"/>
      <c r="D165" s="196" t="s">
        <v>136</v>
      </c>
      <c r="E165" s="207" t="s">
        <v>18</v>
      </c>
      <c r="F165" s="208" t="s">
        <v>384</v>
      </c>
      <c r="G165" s="206"/>
      <c r="H165" s="209">
        <v>80.819999999999993</v>
      </c>
      <c r="I165" s="210"/>
      <c r="J165" s="206"/>
      <c r="K165" s="206"/>
      <c r="L165" s="211"/>
      <c r="M165" s="212"/>
      <c r="N165" s="213"/>
      <c r="O165" s="213"/>
      <c r="P165" s="213"/>
      <c r="Q165" s="213"/>
      <c r="R165" s="213"/>
      <c r="S165" s="213"/>
      <c r="T165" s="214"/>
      <c r="AT165" s="215" t="s">
        <v>136</v>
      </c>
      <c r="AU165" s="215" t="s">
        <v>80</v>
      </c>
      <c r="AV165" s="14" t="s">
        <v>80</v>
      </c>
      <c r="AW165" s="14" t="s">
        <v>32</v>
      </c>
      <c r="AX165" s="14" t="s">
        <v>70</v>
      </c>
      <c r="AY165" s="215" t="s">
        <v>126</v>
      </c>
    </row>
    <row r="166" spans="1:65" s="15" customFormat="1" ht="10.199999999999999">
      <c r="B166" s="216"/>
      <c r="C166" s="217"/>
      <c r="D166" s="196" t="s">
        <v>136</v>
      </c>
      <c r="E166" s="218" t="s">
        <v>18</v>
      </c>
      <c r="F166" s="219" t="s">
        <v>139</v>
      </c>
      <c r="G166" s="217"/>
      <c r="H166" s="220">
        <v>80.819999999999993</v>
      </c>
      <c r="I166" s="221"/>
      <c r="J166" s="217"/>
      <c r="K166" s="217"/>
      <c r="L166" s="222"/>
      <c r="M166" s="223"/>
      <c r="N166" s="224"/>
      <c r="O166" s="224"/>
      <c r="P166" s="224"/>
      <c r="Q166" s="224"/>
      <c r="R166" s="224"/>
      <c r="S166" s="224"/>
      <c r="T166" s="225"/>
      <c r="AT166" s="226" t="s">
        <v>136</v>
      </c>
      <c r="AU166" s="226" t="s">
        <v>80</v>
      </c>
      <c r="AV166" s="15" t="s">
        <v>133</v>
      </c>
      <c r="AW166" s="15" t="s">
        <v>32</v>
      </c>
      <c r="AX166" s="15" t="s">
        <v>78</v>
      </c>
      <c r="AY166" s="226" t="s">
        <v>126</v>
      </c>
    </row>
    <row r="167" spans="1:65" s="12" customFormat="1" ht="22.8" customHeight="1">
      <c r="B167" s="160"/>
      <c r="C167" s="161"/>
      <c r="D167" s="162" t="s">
        <v>69</v>
      </c>
      <c r="E167" s="174" t="s">
        <v>80</v>
      </c>
      <c r="F167" s="174" t="s">
        <v>237</v>
      </c>
      <c r="G167" s="161"/>
      <c r="H167" s="161"/>
      <c r="I167" s="164"/>
      <c r="J167" s="175">
        <f>BK167</f>
        <v>0</v>
      </c>
      <c r="K167" s="161"/>
      <c r="L167" s="166"/>
      <c r="M167" s="167"/>
      <c r="N167" s="168"/>
      <c r="O167" s="168"/>
      <c r="P167" s="169">
        <f>SUM(P168:P176)</f>
        <v>0</v>
      </c>
      <c r="Q167" s="168"/>
      <c r="R167" s="169">
        <f>SUM(R168:R176)</f>
        <v>13.510097999999999</v>
      </c>
      <c r="S167" s="168"/>
      <c r="T167" s="170">
        <f>SUM(T168:T176)</f>
        <v>0</v>
      </c>
      <c r="AR167" s="171" t="s">
        <v>78</v>
      </c>
      <c r="AT167" s="172" t="s">
        <v>69</v>
      </c>
      <c r="AU167" s="172" t="s">
        <v>78</v>
      </c>
      <c r="AY167" s="171" t="s">
        <v>126</v>
      </c>
      <c r="BK167" s="173">
        <f>SUM(BK168:BK176)</f>
        <v>0</v>
      </c>
    </row>
    <row r="168" spans="1:65" s="2" customFormat="1" ht="19.8" customHeight="1">
      <c r="A168" s="37"/>
      <c r="B168" s="38"/>
      <c r="C168" s="176" t="s">
        <v>7</v>
      </c>
      <c r="D168" s="176" t="s">
        <v>128</v>
      </c>
      <c r="E168" s="177" t="s">
        <v>238</v>
      </c>
      <c r="F168" s="178" t="s">
        <v>239</v>
      </c>
      <c r="G168" s="179" t="s">
        <v>131</v>
      </c>
      <c r="H168" s="180">
        <v>1.304</v>
      </c>
      <c r="I168" s="181"/>
      <c r="J168" s="182">
        <f>ROUND(I168*H168,2)</f>
        <v>0</v>
      </c>
      <c r="K168" s="178" t="s">
        <v>182</v>
      </c>
      <c r="L168" s="42"/>
      <c r="M168" s="183" t="s">
        <v>18</v>
      </c>
      <c r="N168" s="184" t="s">
        <v>41</v>
      </c>
      <c r="O168" s="67"/>
      <c r="P168" s="185">
        <f>O168*H168</f>
        <v>0</v>
      </c>
      <c r="Q168" s="185">
        <v>0</v>
      </c>
      <c r="R168" s="185">
        <f>Q168*H168</f>
        <v>0</v>
      </c>
      <c r="S168" s="185">
        <v>0</v>
      </c>
      <c r="T168" s="186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87" t="s">
        <v>133</v>
      </c>
      <c r="AT168" s="187" t="s">
        <v>128</v>
      </c>
      <c r="AU168" s="187" t="s">
        <v>80</v>
      </c>
      <c r="AY168" s="20" t="s">
        <v>126</v>
      </c>
      <c r="BE168" s="188">
        <f>IF(N168="základní",J168,0)</f>
        <v>0</v>
      </c>
      <c r="BF168" s="188">
        <f>IF(N168="snížená",J168,0)</f>
        <v>0</v>
      </c>
      <c r="BG168" s="188">
        <f>IF(N168="zákl. přenesená",J168,0)</f>
        <v>0</v>
      </c>
      <c r="BH168" s="188">
        <f>IF(N168="sníž. přenesená",J168,0)</f>
        <v>0</v>
      </c>
      <c r="BI168" s="188">
        <f>IF(N168="nulová",J168,0)</f>
        <v>0</v>
      </c>
      <c r="BJ168" s="20" t="s">
        <v>78</v>
      </c>
      <c r="BK168" s="188">
        <f>ROUND(I168*H168,2)</f>
        <v>0</v>
      </c>
      <c r="BL168" s="20" t="s">
        <v>133</v>
      </c>
      <c r="BM168" s="187" t="s">
        <v>261</v>
      </c>
    </row>
    <row r="169" spans="1:65" s="13" customFormat="1" ht="10.199999999999999">
      <c r="B169" s="194"/>
      <c r="C169" s="195"/>
      <c r="D169" s="196" t="s">
        <v>136</v>
      </c>
      <c r="E169" s="197" t="s">
        <v>18</v>
      </c>
      <c r="F169" s="198" t="s">
        <v>241</v>
      </c>
      <c r="G169" s="195"/>
      <c r="H169" s="197" t="s">
        <v>18</v>
      </c>
      <c r="I169" s="199"/>
      <c r="J169" s="195"/>
      <c r="K169" s="195"/>
      <c r="L169" s="200"/>
      <c r="M169" s="201"/>
      <c r="N169" s="202"/>
      <c r="O169" s="202"/>
      <c r="P169" s="202"/>
      <c r="Q169" s="202"/>
      <c r="R169" s="202"/>
      <c r="S169" s="202"/>
      <c r="T169" s="203"/>
      <c r="AT169" s="204" t="s">
        <v>136</v>
      </c>
      <c r="AU169" s="204" t="s">
        <v>80</v>
      </c>
      <c r="AV169" s="13" t="s">
        <v>78</v>
      </c>
      <c r="AW169" s="13" t="s">
        <v>32</v>
      </c>
      <c r="AX169" s="13" t="s">
        <v>70</v>
      </c>
      <c r="AY169" s="204" t="s">
        <v>126</v>
      </c>
    </row>
    <row r="170" spans="1:65" s="14" customFormat="1" ht="10.199999999999999">
      <c r="B170" s="205"/>
      <c r="C170" s="206"/>
      <c r="D170" s="196" t="s">
        <v>136</v>
      </c>
      <c r="E170" s="207" t="s">
        <v>18</v>
      </c>
      <c r="F170" s="208" t="s">
        <v>385</v>
      </c>
      <c r="G170" s="206"/>
      <c r="H170" s="209">
        <v>1.304</v>
      </c>
      <c r="I170" s="210"/>
      <c r="J170" s="206"/>
      <c r="K170" s="206"/>
      <c r="L170" s="211"/>
      <c r="M170" s="212"/>
      <c r="N170" s="213"/>
      <c r="O170" s="213"/>
      <c r="P170" s="213"/>
      <c r="Q170" s="213"/>
      <c r="R170" s="213"/>
      <c r="S170" s="213"/>
      <c r="T170" s="214"/>
      <c r="AT170" s="215" t="s">
        <v>136</v>
      </c>
      <c r="AU170" s="215" t="s">
        <v>80</v>
      </c>
      <c r="AV170" s="14" t="s">
        <v>80</v>
      </c>
      <c r="AW170" s="14" t="s">
        <v>32</v>
      </c>
      <c r="AX170" s="14" t="s">
        <v>70</v>
      </c>
      <c r="AY170" s="215" t="s">
        <v>126</v>
      </c>
    </row>
    <row r="171" spans="1:65" s="15" customFormat="1" ht="10.199999999999999">
      <c r="B171" s="216"/>
      <c r="C171" s="217"/>
      <c r="D171" s="196" t="s">
        <v>136</v>
      </c>
      <c r="E171" s="218" t="s">
        <v>18</v>
      </c>
      <c r="F171" s="219" t="s">
        <v>139</v>
      </c>
      <c r="G171" s="217"/>
      <c r="H171" s="220">
        <v>1.304</v>
      </c>
      <c r="I171" s="221"/>
      <c r="J171" s="217"/>
      <c r="K171" s="217"/>
      <c r="L171" s="222"/>
      <c r="M171" s="223"/>
      <c r="N171" s="224"/>
      <c r="O171" s="224"/>
      <c r="P171" s="224"/>
      <c r="Q171" s="224"/>
      <c r="R171" s="224"/>
      <c r="S171" s="224"/>
      <c r="T171" s="225"/>
      <c r="AT171" s="226" t="s">
        <v>136</v>
      </c>
      <c r="AU171" s="226" t="s">
        <v>80</v>
      </c>
      <c r="AV171" s="15" t="s">
        <v>133</v>
      </c>
      <c r="AW171" s="15" t="s">
        <v>32</v>
      </c>
      <c r="AX171" s="15" t="s">
        <v>78</v>
      </c>
      <c r="AY171" s="226" t="s">
        <v>126</v>
      </c>
    </row>
    <row r="172" spans="1:65" s="2" customFormat="1" ht="14.4" customHeight="1">
      <c r="A172" s="37"/>
      <c r="B172" s="38"/>
      <c r="C172" s="176" t="s">
        <v>199</v>
      </c>
      <c r="D172" s="176" t="s">
        <v>128</v>
      </c>
      <c r="E172" s="177" t="s">
        <v>244</v>
      </c>
      <c r="F172" s="178" t="s">
        <v>245</v>
      </c>
      <c r="G172" s="179" t="s">
        <v>131</v>
      </c>
      <c r="H172" s="180">
        <v>5.4</v>
      </c>
      <c r="I172" s="181"/>
      <c r="J172" s="182">
        <f>ROUND(I172*H172,2)</f>
        <v>0</v>
      </c>
      <c r="K172" s="178" t="s">
        <v>132</v>
      </c>
      <c r="L172" s="42"/>
      <c r="M172" s="183" t="s">
        <v>18</v>
      </c>
      <c r="N172" s="184" t="s">
        <v>41</v>
      </c>
      <c r="O172" s="67"/>
      <c r="P172" s="185">
        <f>O172*H172</f>
        <v>0</v>
      </c>
      <c r="Q172" s="185">
        <v>2.5018699999999998</v>
      </c>
      <c r="R172" s="185">
        <f>Q172*H172</f>
        <v>13.510097999999999</v>
      </c>
      <c r="S172" s="185">
        <v>0</v>
      </c>
      <c r="T172" s="186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87" t="s">
        <v>133</v>
      </c>
      <c r="AT172" s="187" t="s">
        <v>128</v>
      </c>
      <c r="AU172" s="187" t="s">
        <v>80</v>
      </c>
      <c r="AY172" s="20" t="s">
        <v>126</v>
      </c>
      <c r="BE172" s="188">
        <f>IF(N172="základní",J172,0)</f>
        <v>0</v>
      </c>
      <c r="BF172" s="188">
        <f>IF(N172="snížená",J172,0)</f>
        <v>0</v>
      </c>
      <c r="BG172" s="188">
        <f>IF(N172="zákl. přenesená",J172,0)</f>
        <v>0</v>
      </c>
      <c r="BH172" s="188">
        <f>IF(N172="sníž. přenesená",J172,0)</f>
        <v>0</v>
      </c>
      <c r="BI172" s="188">
        <f>IF(N172="nulová",J172,0)</f>
        <v>0</v>
      </c>
      <c r="BJ172" s="20" t="s">
        <v>78</v>
      </c>
      <c r="BK172" s="188">
        <f>ROUND(I172*H172,2)</f>
        <v>0</v>
      </c>
      <c r="BL172" s="20" t="s">
        <v>133</v>
      </c>
      <c r="BM172" s="187" t="s">
        <v>267</v>
      </c>
    </row>
    <row r="173" spans="1:65" s="2" customFormat="1" ht="10.199999999999999">
      <c r="A173" s="37"/>
      <c r="B173" s="38"/>
      <c r="C173" s="39"/>
      <c r="D173" s="189" t="s">
        <v>134</v>
      </c>
      <c r="E173" s="39"/>
      <c r="F173" s="190" t="s">
        <v>247</v>
      </c>
      <c r="G173" s="39"/>
      <c r="H173" s="39"/>
      <c r="I173" s="191"/>
      <c r="J173" s="39"/>
      <c r="K173" s="39"/>
      <c r="L173" s="42"/>
      <c r="M173" s="192"/>
      <c r="N173" s="193"/>
      <c r="O173" s="67"/>
      <c r="P173" s="67"/>
      <c r="Q173" s="67"/>
      <c r="R173" s="67"/>
      <c r="S173" s="67"/>
      <c r="T173" s="68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20" t="s">
        <v>134</v>
      </c>
      <c r="AU173" s="20" t="s">
        <v>80</v>
      </c>
    </row>
    <row r="174" spans="1:65" s="13" customFormat="1" ht="10.199999999999999">
      <c r="B174" s="194"/>
      <c r="C174" s="195"/>
      <c r="D174" s="196" t="s">
        <v>136</v>
      </c>
      <c r="E174" s="197" t="s">
        <v>18</v>
      </c>
      <c r="F174" s="198" t="s">
        <v>248</v>
      </c>
      <c r="G174" s="195"/>
      <c r="H174" s="197" t="s">
        <v>18</v>
      </c>
      <c r="I174" s="199"/>
      <c r="J174" s="195"/>
      <c r="K174" s="195"/>
      <c r="L174" s="200"/>
      <c r="M174" s="201"/>
      <c r="N174" s="202"/>
      <c r="O174" s="202"/>
      <c r="P174" s="202"/>
      <c r="Q174" s="202"/>
      <c r="R174" s="202"/>
      <c r="S174" s="202"/>
      <c r="T174" s="203"/>
      <c r="AT174" s="204" t="s">
        <v>136</v>
      </c>
      <c r="AU174" s="204" t="s">
        <v>80</v>
      </c>
      <c r="AV174" s="13" t="s">
        <v>78</v>
      </c>
      <c r="AW174" s="13" t="s">
        <v>32</v>
      </c>
      <c r="AX174" s="13" t="s">
        <v>70</v>
      </c>
      <c r="AY174" s="204" t="s">
        <v>126</v>
      </c>
    </row>
    <row r="175" spans="1:65" s="14" customFormat="1" ht="10.199999999999999">
      <c r="B175" s="205"/>
      <c r="C175" s="206"/>
      <c r="D175" s="196" t="s">
        <v>136</v>
      </c>
      <c r="E175" s="207" t="s">
        <v>18</v>
      </c>
      <c r="F175" s="208" t="s">
        <v>386</v>
      </c>
      <c r="G175" s="206"/>
      <c r="H175" s="209">
        <v>5.4</v>
      </c>
      <c r="I175" s="210"/>
      <c r="J175" s="206"/>
      <c r="K175" s="206"/>
      <c r="L175" s="211"/>
      <c r="M175" s="212"/>
      <c r="N175" s="213"/>
      <c r="O175" s="213"/>
      <c r="P175" s="213"/>
      <c r="Q175" s="213"/>
      <c r="R175" s="213"/>
      <c r="S175" s="213"/>
      <c r="T175" s="214"/>
      <c r="AT175" s="215" t="s">
        <v>136</v>
      </c>
      <c r="AU175" s="215" t="s">
        <v>80</v>
      </c>
      <c r="AV175" s="14" t="s">
        <v>80</v>
      </c>
      <c r="AW175" s="14" t="s">
        <v>32</v>
      </c>
      <c r="AX175" s="14" t="s">
        <v>70</v>
      </c>
      <c r="AY175" s="215" t="s">
        <v>126</v>
      </c>
    </row>
    <row r="176" spans="1:65" s="15" customFormat="1" ht="10.199999999999999">
      <c r="B176" s="216"/>
      <c r="C176" s="217"/>
      <c r="D176" s="196" t="s">
        <v>136</v>
      </c>
      <c r="E176" s="218" t="s">
        <v>18</v>
      </c>
      <c r="F176" s="219" t="s">
        <v>139</v>
      </c>
      <c r="G176" s="217"/>
      <c r="H176" s="220">
        <v>5.4</v>
      </c>
      <c r="I176" s="221"/>
      <c r="J176" s="217"/>
      <c r="K176" s="217"/>
      <c r="L176" s="222"/>
      <c r="M176" s="223"/>
      <c r="N176" s="224"/>
      <c r="O176" s="224"/>
      <c r="P176" s="224"/>
      <c r="Q176" s="224"/>
      <c r="R176" s="224"/>
      <c r="S176" s="224"/>
      <c r="T176" s="225"/>
      <c r="AT176" s="226" t="s">
        <v>136</v>
      </c>
      <c r="AU176" s="226" t="s">
        <v>80</v>
      </c>
      <c r="AV176" s="15" t="s">
        <v>133</v>
      </c>
      <c r="AW176" s="15" t="s">
        <v>32</v>
      </c>
      <c r="AX176" s="15" t="s">
        <v>78</v>
      </c>
      <c r="AY176" s="226" t="s">
        <v>126</v>
      </c>
    </row>
    <row r="177" spans="1:65" s="12" customFormat="1" ht="22.8" customHeight="1">
      <c r="B177" s="160"/>
      <c r="C177" s="161"/>
      <c r="D177" s="162" t="s">
        <v>69</v>
      </c>
      <c r="E177" s="174" t="s">
        <v>145</v>
      </c>
      <c r="F177" s="174" t="s">
        <v>250</v>
      </c>
      <c r="G177" s="161"/>
      <c r="H177" s="161"/>
      <c r="I177" s="164"/>
      <c r="J177" s="175">
        <f>BK177</f>
        <v>0</v>
      </c>
      <c r="K177" s="161"/>
      <c r="L177" s="166"/>
      <c r="M177" s="167"/>
      <c r="N177" s="168"/>
      <c r="O177" s="168"/>
      <c r="P177" s="169">
        <f>SUM(P178:P181)</f>
        <v>0</v>
      </c>
      <c r="Q177" s="168"/>
      <c r="R177" s="169">
        <f>SUM(R178:R181)</f>
        <v>10.097824000000001</v>
      </c>
      <c r="S177" s="168"/>
      <c r="T177" s="170">
        <f>SUM(T178:T181)</f>
        <v>0</v>
      </c>
      <c r="AR177" s="171" t="s">
        <v>78</v>
      </c>
      <c r="AT177" s="172" t="s">
        <v>69</v>
      </c>
      <c r="AU177" s="172" t="s">
        <v>78</v>
      </c>
      <c r="AY177" s="171" t="s">
        <v>126</v>
      </c>
      <c r="BK177" s="173">
        <f>SUM(BK178:BK181)</f>
        <v>0</v>
      </c>
    </row>
    <row r="178" spans="1:65" s="2" customFormat="1" ht="22.2" customHeight="1">
      <c r="A178" s="37"/>
      <c r="B178" s="38"/>
      <c r="C178" s="176" t="s">
        <v>271</v>
      </c>
      <c r="D178" s="176" t="s">
        <v>128</v>
      </c>
      <c r="E178" s="177" t="s">
        <v>251</v>
      </c>
      <c r="F178" s="178" t="s">
        <v>252</v>
      </c>
      <c r="G178" s="179" t="s">
        <v>131</v>
      </c>
      <c r="H178" s="180">
        <v>4.4000000000000004</v>
      </c>
      <c r="I178" s="181"/>
      <c r="J178" s="182">
        <f>ROUND(I178*H178,2)</f>
        <v>0</v>
      </c>
      <c r="K178" s="178" t="s">
        <v>132</v>
      </c>
      <c r="L178" s="42"/>
      <c r="M178" s="183" t="s">
        <v>18</v>
      </c>
      <c r="N178" s="184" t="s">
        <v>41</v>
      </c>
      <c r="O178" s="67"/>
      <c r="P178" s="185">
        <f>O178*H178</f>
        <v>0</v>
      </c>
      <c r="Q178" s="185">
        <v>2.2949600000000001</v>
      </c>
      <c r="R178" s="185">
        <f>Q178*H178</f>
        <v>10.097824000000001</v>
      </c>
      <c r="S178" s="185">
        <v>0</v>
      </c>
      <c r="T178" s="186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87" t="s">
        <v>133</v>
      </c>
      <c r="AT178" s="187" t="s">
        <v>128</v>
      </c>
      <c r="AU178" s="187" t="s">
        <v>80</v>
      </c>
      <c r="AY178" s="20" t="s">
        <v>126</v>
      </c>
      <c r="BE178" s="188">
        <f>IF(N178="základní",J178,0)</f>
        <v>0</v>
      </c>
      <c r="BF178" s="188">
        <f>IF(N178="snížená",J178,0)</f>
        <v>0</v>
      </c>
      <c r="BG178" s="188">
        <f>IF(N178="zákl. přenesená",J178,0)</f>
        <v>0</v>
      </c>
      <c r="BH178" s="188">
        <f>IF(N178="sníž. přenesená",J178,0)</f>
        <v>0</v>
      </c>
      <c r="BI178" s="188">
        <f>IF(N178="nulová",J178,0)</f>
        <v>0</v>
      </c>
      <c r="BJ178" s="20" t="s">
        <v>78</v>
      </c>
      <c r="BK178" s="188">
        <f>ROUND(I178*H178,2)</f>
        <v>0</v>
      </c>
      <c r="BL178" s="20" t="s">
        <v>133</v>
      </c>
      <c r="BM178" s="187" t="s">
        <v>274</v>
      </c>
    </row>
    <row r="179" spans="1:65" s="2" customFormat="1" ht="10.199999999999999">
      <c r="A179" s="37"/>
      <c r="B179" s="38"/>
      <c r="C179" s="39"/>
      <c r="D179" s="189" t="s">
        <v>134</v>
      </c>
      <c r="E179" s="39"/>
      <c r="F179" s="190" t="s">
        <v>254</v>
      </c>
      <c r="G179" s="39"/>
      <c r="H179" s="39"/>
      <c r="I179" s="191"/>
      <c r="J179" s="39"/>
      <c r="K179" s="39"/>
      <c r="L179" s="42"/>
      <c r="M179" s="192"/>
      <c r="N179" s="193"/>
      <c r="O179" s="67"/>
      <c r="P179" s="67"/>
      <c r="Q179" s="67"/>
      <c r="R179" s="67"/>
      <c r="S179" s="67"/>
      <c r="T179" s="68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20" t="s">
        <v>134</v>
      </c>
      <c r="AU179" s="20" t="s">
        <v>80</v>
      </c>
    </row>
    <row r="180" spans="1:65" s="14" customFormat="1" ht="10.199999999999999">
      <c r="B180" s="205"/>
      <c r="C180" s="206"/>
      <c r="D180" s="196" t="s">
        <v>136</v>
      </c>
      <c r="E180" s="207" t="s">
        <v>18</v>
      </c>
      <c r="F180" s="208" t="s">
        <v>387</v>
      </c>
      <c r="G180" s="206"/>
      <c r="H180" s="209">
        <v>4.4000000000000004</v>
      </c>
      <c r="I180" s="210"/>
      <c r="J180" s="206"/>
      <c r="K180" s="206"/>
      <c r="L180" s="211"/>
      <c r="M180" s="212"/>
      <c r="N180" s="213"/>
      <c r="O180" s="213"/>
      <c r="P180" s="213"/>
      <c r="Q180" s="213"/>
      <c r="R180" s="213"/>
      <c r="S180" s="213"/>
      <c r="T180" s="214"/>
      <c r="AT180" s="215" t="s">
        <v>136</v>
      </c>
      <c r="AU180" s="215" t="s">
        <v>80</v>
      </c>
      <c r="AV180" s="14" t="s">
        <v>80</v>
      </c>
      <c r="AW180" s="14" t="s">
        <v>32</v>
      </c>
      <c r="AX180" s="14" t="s">
        <v>70</v>
      </c>
      <c r="AY180" s="215" t="s">
        <v>126</v>
      </c>
    </row>
    <row r="181" spans="1:65" s="15" customFormat="1" ht="10.199999999999999">
      <c r="B181" s="216"/>
      <c r="C181" s="217"/>
      <c r="D181" s="196" t="s">
        <v>136</v>
      </c>
      <c r="E181" s="218" t="s">
        <v>18</v>
      </c>
      <c r="F181" s="219" t="s">
        <v>139</v>
      </c>
      <c r="G181" s="217"/>
      <c r="H181" s="220">
        <v>4.4000000000000004</v>
      </c>
      <c r="I181" s="221"/>
      <c r="J181" s="217"/>
      <c r="K181" s="217"/>
      <c r="L181" s="222"/>
      <c r="M181" s="223"/>
      <c r="N181" s="224"/>
      <c r="O181" s="224"/>
      <c r="P181" s="224"/>
      <c r="Q181" s="224"/>
      <c r="R181" s="224"/>
      <c r="S181" s="224"/>
      <c r="T181" s="225"/>
      <c r="AT181" s="226" t="s">
        <v>136</v>
      </c>
      <c r="AU181" s="226" t="s">
        <v>80</v>
      </c>
      <c r="AV181" s="15" t="s">
        <v>133</v>
      </c>
      <c r="AW181" s="15" t="s">
        <v>32</v>
      </c>
      <c r="AX181" s="15" t="s">
        <v>78</v>
      </c>
      <c r="AY181" s="226" t="s">
        <v>126</v>
      </c>
    </row>
    <row r="182" spans="1:65" s="12" customFormat="1" ht="22.8" customHeight="1">
      <c r="B182" s="160"/>
      <c r="C182" s="161"/>
      <c r="D182" s="162" t="s">
        <v>69</v>
      </c>
      <c r="E182" s="174" t="s">
        <v>186</v>
      </c>
      <c r="F182" s="174" t="s">
        <v>256</v>
      </c>
      <c r="G182" s="161"/>
      <c r="H182" s="161"/>
      <c r="I182" s="164"/>
      <c r="J182" s="175">
        <f>BK182</f>
        <v>0</v>
      </c>
      <c r="K182" s="161"/>
      <c r="L182" s="166"/>
      <c r="M182" s="167"/>
      <c r="N182" s="168"/>
      <c r="O182" s="168"/>
      <c r="P182" s="169">
        <f>P183+P199</f>
        <v>0</v>
      </c>
      <c r="Q182" s="168"/>
      <c r="R182" s="169">
        <f>R183+R199</f>
        <v>1.7999999999999999E-2</v>
      </c>
      <c r="S182" s="168"/>
      <c r="T182" s="170">
        <f>T183+T199</f>
        <v>1E-3</v>
      </c>
      <c r="AR182" s="171" t="s">
        <v>78</v>
      </c>
      <c r="AT182" s="172" t="s">
        <v>69</v>
      </c>
      <c r="AU182" s="172" t="s">
        <v>78</v>
      </c>
      <c r="AY182" s="171" t="s">
        <v>126</v>
      </c>
      <c r="BK182" s="173">
        <f>BK183+BK199</f>
        <v>0</v>
      </c>
    </row>
    <row r="183" spans="1:65" s="12" customFormat="1" ht="20.85" customHeight="1">
      <c r="B183" s="160"/>
      <c r="C183" s="161"/>
      <c r="D183" s="162" t="s">
        <v>69</v>
      </c>
      <c r="E183" s="174" t="s">
        <v>257</v>
      </c>
      <c r="F183" s="174" t="s">
        <v>258</v>
      </c>
      <c r="G183" s="161"/>
      <c r="H183" s="161"/>
      <c r="I183" s="164"/>
      <c r="J183" s="175">
        <f>BK183</f>
        <v>0</v>
      </c>
      <c r="K183" s="161"/>
      <c r="L183" s="166"/>
      <c r="M183" s="167"/>
      <c r="N183" s="168"/>
      <c r="O183" s="168"/>
      <c r="P183" s="169">
        <f>SUM(P184:P198)</f>
        <v>0</v>
      </c>
      <c r="Q183" s="168"/>
      <c r="R183" s="169">
        <f>SUM(R184:R198)</f>
        <v>1.7999999999999999E-2</v>
      </c>
      <c r="S183" s="168"/>
      <c r="T183" s="170">
        <f>SUM(T184:T198)</f>
        <v>1E-3</v>
      </c>
      <c r="AR183" s="171" t="s">
        <v>78</v>
      </c>
      <c r="AT183" s="172" t="s">
        <v>69</v>
      </c>
      <c r="AU183" s="172" t="s">
        <v>80</v>
      </c>
      <c r="AY183" s="171" t="s">
        <v>126</v>
      </c>
      <c r="BK183" s="173">
        <f>SUM(BK184:BK198)</f>
        <v>0</v>
      </c>
    </row>
    <row r="184" spans="1:65" s="2" customFormat="1" ht="14.4" customHeight="1">
      <c r="A184" s="37"/>
      <c r="B184" s="38"/>
      <c r="C184" s="176" t="s">
        <v>205</v>
      </c>
      <c r="D184" s="176" t="s">
        <v>128</v>
      </c>
      <c r="E184" s="177" t="s">
        <v>259</v>
      </c>
      <c r="F184" s="178" t="s">
        <v>260</v>
      </c>
      <c r="G184" s="179" t="s">
        <v>198</v>
      </c>
      <c r="H184" s="180">
        <v>25.5</v>
      </c>
      <c r="I184" s="181"/>
      <c r="J184" s="182">
        <f>ROUND(I184*H184,2)</f>
        <v>0</v>
      </c>
      <c r="K184" s="178" t="s">
        <v>132</v>
      </c>
      <c r="L184" s="42"/>
      <c r="M184" s="183" t="s">
        <v>18</v>
      </c>
      <c r="N184" s="184" t="s">
        <v>41</v>
      </c>
      <c r="O184" s="67"/>
      <c r="P184" s="185">
        <f>O184*H184</f>
        <v>0</v>
      </c>
      <c r="Q184" s="185">
        <v>0</v>
      </c>
      <c r="R184" s="185">
        <f>Q184*H184</f>
        <v>0</v>
      </c>
      <c r="S184" s="185">
        <v>0</v>
      </c>
      <c r="T184" s="186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87" t="s">
        <v>133</v>
      </c>
      <c r="AT184" s="187" t="s">
        <v>128</v>
      </c>
      <c r="AU184" s="187" t="s">
        <v>145</v>
      </c>
      <c r="AY184" s="20" t="s">
        <v>126</v>
      </c>
      <c r="BE184" s="188">
        <f>IF(N184="základní",J184,0)</f>
        <v>0</v>
      </c>
      <c r="BF184" s="188">
        <f>IF(N184="snížená",J184,0)</f>
        <v>0</v>
      </c>
      <c r="BG184" s="188">
        <f>IF(N184="zákl. přenesená",J184,0)</f>
        <v>0</v>
      </c>
      <c r="BH184" s="188">
        <f>IF(N184="sníž. přenesená",J184,0)</f>
        <v>0</v>
      </c>
      <c r="BI184" s="188">
        <f>IF(N184="nulová",J184,0)</f>
        <v>0</v>
      </c>
      <c r="BJ184" s="20" t="s">
        <v>78</v>
      </c>
      <c r="BK184" s="188">
        <f>ROUND(I184*H184,2)</f>
        <v>0</v>
      </c>
      <c r="BL184" s="20" t="s">
        <v>133</v>
      </c>
      <c r="BM184" s="187" t="s">
        <v>284</v>
      </c>
    </row>
    <row r="185" spans="1:65" s="2" customFormat="1" ht="10.199999999999999">
      <c r="A185" s="37"/>
      <c r="B185" s="38"/>
      <c r="C185" s="39"/>
      <c r="D185" s="189" t="s">
        <v>134</v>
      </c>
      <c r="E185" s="39"/>
      <c r="F185" s="190" t="s">
        <v>262</v>
      </c>
      <c r="G185" s="39"/>
      <c r="H185" s="39"/>
      <c r="I185" s="191"/>
      <c r="J185" s="39"/>
      <c r="K185" s="39"/>
      <c r="L185" s="42"/>
      <c r="M185" s="192"/>
      <c r="N185" s="193"/>
      <c r="O185" s="67"/>
      <c r="P185" s="67"/>
      <c r="Q185" s="67"/>
      <c r="R185" s="67"/>
      <c r="S185" s="67"/>
      <c r="T185" s="68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20" t="s">
        <v>134</v>
      </c>
      <c r="AU185" s="20" t="s">
        <v>145</v>
      </c>
    </row>
    <row r="186" spans="1:65" s="13" customFormat="1" ht="10.199999999999999">
      <c r="B186" s="194"/>
      <c r="C186" s="195"/>
      <c r="D186" s="196" t="s">
        <v>136</v>
      </c>
      <c r="E186" s="197" t="s">
        <v>18</v>
      </c>
      <c r="F186" s="198" t="s">
        <v>263</v>
      </c>
      <c r="G186" s="195"/>
      <c r="H186" s="197" t="s">
        <v>18</v>
      </c>
      <c r="I186" s="199"/>
      <c r="J186" s="195"/>
      <c r="K186" s="195"/>
      <c r="L186" s="200"/>
      <c r="M186" s="201"/>
      <c r="N186" s="202"/>
      <c r="O186" s="202"/>
      <c r="P186" s="202"/>
      <c r="Q186" s="202"/>
      <c r="R186" s="202"/>
      <c r="S186" s="202"/>
      <c r="T186" s="203"/>
      <c r="AT186" s="204" t="s">
        <v>136</v>
      </c>
      <c r="AU186" s="204" t="s">
        <v>145</v>
      </c>
      <c r="AV186" s="13" t="s">
        <v>78</v>
      </c>
      <c r="AW186" s="13" t="s">
        <v>32</v>
      </c>
      <c r="AX186" s="13" t="s">
        <v>70</v>
      </c>
      <c r="AY186" s="204" t="s">
        <v>126</v>
      </c>
    </row>
    <row r="187" spans="1:65" s="14" customFormat="1" ht="10.199999999999999">
      <c r="B187" s="205"/>
      <c r="C187" s="206"/>
      <c r="D187" s="196" t="s">
        <v>136</v>
      </c>
      <c r="E187" s="207" t="s">
        <v>18</v>
      </c>
      <c r="F187" s="208" t="s">
        <v>388</v>
      </c>
      <c r="G187" s="206"/>
      <c r="H187" s="209">
        <v>25.5</v>
      </c>
      <c r="I187" s="210"/>
      <c r="J187" s="206"/>
      <c r="K187" s="206"/>
      <c r="L187" s="211"/>
      <c r="M187" s="212"/>
      <c r="N187" s="213"/>
      <c r="O187" s="213"/>
      <c r="P187" s="213"/>
      <c r="Q187" s="213"/>
      <c r="R187" s="213"/>
      <c r="S187" s="213"/>
      <c r="T187" s="214"/>
      <c r="AT187" s="215" t="s">
        <v>136</v>
      </c>
      <c r="AU187" s="215" t="s">
        <v>145</v>
      </c>
      <c r="AV187" s="14" t="s">
        <v>80</v>
      </c>
      <c r="AW187" s="14" t="s">
        <v>32</v>
      </c>
      <c r="AX187" s="14" t="s">
        <v>70</v>
      </c>
      <c r="AY187" s="215" t="s">
        <v>126</v>
      </c>
    </row>
    <row r="188" spans="1:65" s="15" customFormat="1" ht="10.199999999999999">
      <c r="B188" s="216"/>
      <c r="C188" s="217"/>
      <c r="D188" s="196" t="s">
        <v>136</v>
      </c>
      <c r="E188" s="218" t="s">
        <v>18</v>
      </c>
      <c r="F188" s="219" t="s">
        <v>139</v>
      </c>
      <c r="G188" s="217"/>
      <c r="H188" s="220">
        <v>25.5</v>
      </c>
      <c r="I188" s="221"/>
      <c r="J188" s="217"/>
      <c r="K188" s="217"/>
      <c r="L188" s="222"/>
      <c r="M188" s="223"/>
      <c r="N188" s="224"/>
      <c r="O188" s="224"/>
      <c r="P188" s="224"/>
      <c r="Q188" s="224"/>
      <c r="R188" s="224"/>
      <c r="S188" s="224"/>
      <c r="T188" s="225"/>
      <c r="AT188" s="226" t="s">
        <v>136</v>
      </c>
      <c r="AU188" s="226" t="s">
        <v>145</v>
      </c>
      <c r="AV188" s="15" t="s">
        <v>133</v>
      </c>
      <c r="AW188" s="15" t="s">
        <v>32</v>
      </c>
      <c r="AX188" s="15" t="s">
        <v>78</v>
      </c>
      <c r="AY188" s="226" t="s">
        <v>126</v>
      </c>
    </row>
    <row r="189" spans="1:65" s="2" customFormat="1" ht="22.2" customHeight="1">
      <c r="A189" s="37"/>
      <c r="B189" s="38"/>
      <c r="C189" s="176" t="s">
        <v>389</v>
      </c>
      <c r="D189" s="176" t="s">
        <v>128</v>
      </c>
      <c r="E189" s="177" t="s">
        <v>265</v>
      </c>
      <c r="F189" s="178" t="s">
        <v>266</v>
      </c>
      <c r="G189" s="179" t="s">
        <v>162</v>
      </c>
      <c r="H189" s="180">
        <v>1</v>
      </c>
      <c r="I189" s="181"/>
      <c r="J189" s="182">
        <f>ROUND(I189*H189,2)</f>
        <v>0</v>
      </c>
      <c r="K189" s="178" t="s">
        <v>132</v>
      </c>
      <c r="L189" s="42"/>
      <c r="M189" s="183" t="s">
        <v>18</v>
      </c>
      <c r="N189" s="184" t="s">
        <v>41</v>
      </c>
      <c r="O189" s="67"/>
      <c r="P189" s="185">
        <f>O189*H189</f>
        <v>0</v>
      </c>
      <c r="Q189" s="185">
        <v>0</v>
      </c>
      <c r="R189" s="185">
        <f>Q189*H189</f>
        <v>0</v>
      </c>
      <c r="S189" s="185">
        <v>1E-3</v>
      </c>
      <c r="T189" s="186">
        <f>S189*H189</f>
        <v>1E-3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87" t="s">
        <v>133</v>
      </c>
      <c r="AT189" s="187" t="s">
        <v>128</v>
      </c>
      <c r="AU189" s="187" t="s">
        <v>145</v>
      </c>
      <c r="AY189" s="20" t="s">
        <v>126</v>
      </c>
      <c r="BE189" s="188">
        <f>IF(N189="základní",J189,0)</f>
        <v>0</v>
      </c>
      <c r="BF189" s="188">
        <f>IF(N189="snížená",J189,0)</f>
        <v>0</v>
      </c>
      <c r="BG189" s="188">
        <f>IF(N189="zákl. přenesená",J189,0)</f>
        <v>0</v>
      </c>
      <c r="BH189" s="188">
        <f>IF(N189="sníž. přenesená",J189,0)</f>
        <v>0</v>
      </c>
      <c r="BI189" s="188">
        <f>IF(N189="nulová",J189,0)</f>
        <v>0</v>
      </c>
      <c r="BJ189" s="20" t="s">
        <v>78</v>
      </c>
      <c r="BK189" s="188">
        <f>ROUND(I189*H189,2)</f>
        <v>0</v>
      </c>
      <c r="BL189" s="20" t="s">
        <v>133</v>
      </c>
      <c r="BM189" s="187" t="s">
        <v>390</v>
      </c>
    </row>
    <row r="190" spans="1:65" s="2" customFormat="1" ht="10.199999999999999">
      <c r="A190" s="37"/>
      <c r="B190" s="38"/>
      <c r="C190" s="39"/>
      <c r="D190" s="189" t="s">
        <v>134</v>
      </c>
      <c r="E190" s="39"/>
      <c r="F190" s="190" t="s">
        <v>268</v>
      </c>
      <c r="G190" s="39"/>
      <c r="H190" s="39"/>
      <c r="I190" s="191"/>
      <c r="J190" s="39"/>
      <c r="K190" s="39"/>
      <c r="L190" s="42"/>
      <c r="M190" s="192"/>
      <c r="N190" s="193"/>
      <c r="O190" s="67"/>
      <c r="P190" s="67"/>
      <c r="Q190" s="67"/>
      <c r="R190" s="67"/>
      <c r="S190" s="67"/>
      <c r="T190" s="68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20" t="s">
        <v>134</v>
      </c>
      <c r="AU190" s="20" t="s">
        <v>145</v>
      </c>
    </row>
    <row r="191" spans="1:65" s="13" customFormat="1" ht="10.199999999999999">
      <c r="B191" s="194"/>
      <c r="C191" s="195"/>
      <c r="D191" s="196" t="s">
        <v>136</v>
      </c>
      <c r="E191" s="197" t="s">
        <v>18</v>
      </c>
      <c r="F191" s="198" t="s">
        <v>269</v>
      </c>
      <c r="G191" s="195"/>
      <c r="H191" s="197" t="s">
        <v>18</v>
      </c>
      <c r="I191" s="199"/>
      <c r="J191" s="195"/>
      <c r="K191" s="195"/>
      <c r="L191" s="200"/>
      <c r="M191" s="201"/>
      <c r="N191" s="202"/>
      <c r="O191" s="202"/>
      <c r="P191" s="202"/>
      <c r="Q191" s="202"/>
      <c r="R191" s="202"/>
      <c r="S191" s="202"/>
      <c r="T191" s="203"/>
      <c r="AT191" s="204" t="s">
        <v>136</v>
      </c>
      <c r="AU191" s="204" t="s">
        <v>145</v>
      </c>
      <c r="AV191" s="13" t="s">
        <v>78</v>
      </c>
      <c r="AW191" s="13" t="s">
        <v>32</v>
      </c>
      <c r="AX191" s="13" t="s">
        <v>70</v>
      </c>
      <c r="AY191" s="204" t="s">
        <v>126</v>
      </c>
    </row>
    <row r="192" spans="1:65" s="14" customFormat="1" ht="10.199999999999999">
      <c r="B192" s="205"/>
      <c r="C192" s="206"/>
      <c r="D192" s="196" t="s">
        <v>136</v>
      </c>
      <c r="E192" s="207" t="s">
        <v>18</v>
      </c>
      <c r="F192" s="208" t="s">
        <v>270</v>
      </c>
      <c r="G192" s="206"/>
      <c r="H192" s="209">
        <v>1</v>
      </c>
      <c r="I192" s="210"/>
      <c r="J192" s="206"/>
      <c r="K192" s="206"/>
      <c r="L192" s="211"/>
      <c r="M192" s="212"/>
      <c r="N192" s="213"/>
      <c r="O192" s="213"/>
      <c r="P192" s="213"/>
      <c r="Q192" s="213"/>
      <c r="R192" s="213"/>
      <c r="S192" s="213"/>
      <c r="T192" s="214"/>
      <c r="AT192" s="215" t="s">
        <v>136</v>
      </c>
      <c r="AU192" s="215" t="s">
        <v>145</v>
      </c>
      <c r="AV192" s="14" t="s">
        <v>80</v>
      </c>
      <c r="AW192" s="14" t="s">
        <v>32</v>
      </c>
      <c r="AX192" s="14" t="s">
        <v>70</v>
      </c>
      <c r="AY192" s="215" t="s">
        <v>126</v>
      </c>
    </row>
    <row r="193" spans="1:65" s="15" customFormat="1" ht="10.199999999999999">
      <c r="B193" s="216"/>
      <c r="C193" s="217"/>
      <c r="D193" s="196" t="s">
        <v>136</v>
      </c>
      <c r="E193" s="218" t="s">
        <v>18</v>
      </c>
      <c r="F193" s="219" t="s">
        <v>139</v>
      </c>
      <c r="G193" s="217"/>
      <c r="H193" s="220">
        <v>1</v>
      </c>
      <c r="I193" s="221"/>
      <c r="J193" s="217"/>
      <c r="K193" s="217"/>
      <c r="L193" s="222"/>
      <c r="M193" s="223"/>
      <c r="N193" s="224"/>
      <c r="O193" s="224"/>
      <c r="P193" s="224"/>
      <c r="Q193" s="224"/>
      <c r="R193" s="224"/>
      <c r="S193" s="224"/>
      <c r="T193" s="225"/>
      <c r="AT193" s="226" t="s">
        <v>136</v>
      </c>
      <c r="AU193" s="226" t="s">
        <v>145</v>
      </c>
      <c r="AV193" s="15" t="s">
        <v>133</v>
      </c>
      <c r="AW193" s="15" t="s">
        <v>32</v>
      </c>
      <c r="AX193" s="15" t="s">
        <v>78</v>
      </c>
      <c r="AY193" s="226" t="s">
        <v>126</v>
      </c>
    </row>
    <row r="194" spans="1:65" s="2" customFormat="1" ht="14.4" customHeight="1">
      <c r="A194" s="37"/>
      <c r="B194" s="38"/>
      <c r="C194" s="228" t="s">
        <v>210</v>
      </c>
      <c r="D194" s="228" t="s">
        <v>202</v>
      </c>
      <c r="E194" s="229" t="s">
        <v>272</v>
      </c>
      <c r="F194" s="230" t="s">
        <v>273</v>
      </c>
      <c r="G194" s="231" t="s">
        <v>233</v>
      </c>
      <c r="H194" s="232">
        <v>1.7999999999999999E-2</v>
      </c>
      <c r="I194" s="233"/>
      <c r="J194" s="234">
        <f>ROUND(I194*H194,2)</f>
        <v>0</v>
      </c>
      <c r="K194" s="230" t="s">
        <v>132</v>
      </c>
      <c r="L194" s="235"/>
      <c r="M194" s="236" t="s">
        <v>18</v>
      </c>
      <c r="N194" s="237" t="s">
        <v>41</v>
      </c>
      <c r="O194" s="67"/>
      <c r="P194" s="185">
        <f>O194*H194</f>
        <v>0</v>
      </c>
      <c r="Q194" s="185">
        <v>1</v>
      </c>
      <c r="R194" s="185">
        <f>Q194*H194</f>
        <v>1.7999999999999999E-2</v>
      </c>
      <c r="S194" s="185">
        <v>0</v>
      </c>
      <c r="T194" s="186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87" t="s">
        <v>153</v>
      </c>
      <c r="AT194" s="187" t="s">
        <v>202</v>
      </c>
      <c r="AU194" s="187" t="s">
        <v>145</v>
      </c>
      <c r="AY194" s="20" t="s">
        <v>126</v>
      </c>
      <c r="BE194" s="188">
        <f>IF(N194="základní",J194,0)</f>
        <v>0</v>
      </c>
      <c r="BF194" s="188">
        <f>IF(N194="snížená",J194,0)</f>
        <v>0</v>
      </c>
      <c r="BG194" s="188">
        <f>IF(N194="zákl. přenesená",J194,0)</f>
        <v>0</v>
      </c>
      <c r="BH194" s="188">
        <f>IF(N194="sníž. přenesená",J194,0)</f>
        <v>0</v>
      </c>
      <c r="BI194" s="188">
        <f>IF(N194="nulová",J194,0)</f>
        <v>0</v>
      </c>
      <c r="BJ194" s="20" t="s">
        <v>78</v>
      </c>
      <c r="BK194" s="188">
        <f>ROUND(I194*H194,2)</f>
        <v>0</v>
      </c>
      <c r="BL194" s="20" t="s">
        <v>133</v>
      </c>
      <c r="BM194" s="187" t="s">
        <v>365</v>
      </c>
    </row>
    <row r="195" spans="1:65" s="13" customFormat="1" ht="10.199999999999999">
      <c r="B195" s="194"/>
      <c r="C195" s="195"/>
      <c r="D195" s="196" t="s">
        <v>136</v>
      </c>
      <c r="E195" s="197" t="s">
        <v>18</v>
      </c>
      <c r="F195" s="198" t="s">
        <v>275</v>
      </c>
      <c r="G195" s="195"/>
      <c r="H195" s="197" t="s">
        <v>18</v>
      </c>
      <c r="I195" s="199"/>
      <c r="J195" s="195"/>
      <c r="K195" s="195"/>
      <c r="L195" s="200"/>
      <c r="M195" s="201"/>
      <c r="N195" s="202"/>
      <c r="O195" s="202"/>
      <c r="P195" s="202"/>
      <c r="Q195" s="202"/>
      <c r="R195" s="202"/>
      <c r="S195" s="202"/>
      <c r="T195" s="203"/>
      <c r="AT195" s="204" t="s">
        <v>136</v>
      </c>
      <c r="AU195" s="204" t="s">
        <v>145</v>
      </c>
      <c r="AV195" s="13" t="s">
        <v>78</v>
      </c>
      <c r="AW195" s="13" t="s">
        <v>32</v>
      </c>
      <c r="AX195" s="13" t="s">
        <v>70</v>
      </c>
      <c r="AY195" s="204" t="s">
        <v>126</v>
      </c>
    </row>
    <row r="196" spans="1:65" s="13" customFormat="1" ht="10.199999999999999">
      <c r="B196" s="194"/>
      <c r="C196" s="195"/>
      <c r="D196" s="196" t="s">
        <v>136</v>
      </c>
      <c r="E196" s="197" t="s">
        <v>18</v>
      </c>
      <c r="F196" s="198" t="s">
        <v>276</v>
      </c>
      <c r="G196" s="195"/>
      <c r="H196" s="197" t="s">
        <v>18</v>
      </c>
      <c r="I196" s="199"/>
      <c r="J196" s="195"/>
      <c r="K196" s="195"/>
      <c r="L196" s="200"/>
      <c r="M196" s="201"/>
      <c r="N196" s="202"/>
      <c r="O196" s="202"/>
      <c r="P196" s="202"/>
      <c r="Q196" s="202"/>
      <c r="R196" s="202"/>
      <c r="S196" s="202"/>
      <c r="T196" s="203"/>
      <c r="AT196" s="204" t="s">
        <v>136</v>
      </c>
      <c r="AU196" s="204" t="s">
        <v>145</v>
      </c>
      <c r="AV196" s="13" t="s">
        <v>78</v>
      </c>
      <c r="AW196" s="13" t="s">
        <v>32</v>
      </c>
      <c r="AX196" s="13" t="s">
        <v>70</v>
      </c>
      <c r="AY196" s="204" t="s">
        <v>126</v>
      </c>
    </row>
    <row r="197" spans="1:65" s="14" customFormat="1" ht="10.199999999999999">
      <c r="B197" s="205"/>
      <c r="C197" s="206"/>
      <c r="D197" s="196" t="s">
        <v>136</v>
      </c>
      <c r="E197" s="207" t="s">
        <v>18</v>
      </c>
      <c r="F197" s="208" t="s">
        <v>391</v>
      </c>
      <c r="G197" s="206"/>
      <c r="H197" s="209">
        <v>1.7999999999999999E-2</v>
      </c>
      <c r="I197" s="210"/>
      <c r="J197" s="206"/>
      <c r="K197" s="206"/>
      <c r="L197" s="211"/>
      <c r="M197" s="212"/>
      <c r="N197" s="213"/>
      <c r="O197" s="213"/>
      <c r="P197" s="213"/>
      <c r="Q197" s="213"/>
      <c r="R197" s="213"/>
      <c r="S197" s="213"/>
      <c r="T197" s="214"/>
      <c r="AT197" s="215" t="s">
        <v>136</v>
      </c>
      <c r="AU197" s="215" t="s">
        <v>145</v>
      </c>
      <c r="AV197" s="14" t="s">
        <v>80</v>
      </c>
      <c r="AW197" s="14" t="s">
        <v>32</v>
      </c>
      <c r="AX197" s="14" t="s">
        <v>70</v>
      </c>
      <c r="AY197" s="215" t="s">
        <v>126</v>
      </c>
    </row>
    <row r="198" spans="1:65" s="15" customFormat="1" ht="10.199999999999999">
      <c r="B198" s="216"/>
      <c r="C198" s="217"/>
      <c r="D198" s="196" t="s">
        <v>136</v>
      </c>
      <c r="E198" s="218" t="s">
        <v>18</v>
      </c>
      <c r="F198" s="219" t="s">
        <v>139</v>
      </c>
      <c r="G198" s="217"/>
      <c r="H198" s="220">
        <v>1.7999999999999999E-2</v>
      </c>
      <c r="I198" s="221"/>
      <c r="J198" s="217"/>
      <c r="K198" s="217"/>
      <c r="L198" s="222"/>
      <c r="M198" s="223"/>
      <c r="N198" s="224"/>
      <c r="O198" s="224"/>
      <c r="P198" s="224"/>
      <c r="Q198" s="224"/>
      <c r="R198" s="224"/>
      <c r="S198" s="224"/>
      <c r="T198" s="225"/>
      <c r="AT198" s="226" t="s">
        <v>136</v>
      </c>
      <c r="AU198" s="226" t="s">
        <v>145</v>
      </c>
      <c r="AV198" s="15" t="s">
        <v>133</v>
      </c>
      <c r="AW198" s="15" t="s">
        <v>32</v>
      </c>
      <c r="AX198" s="15" t="s">
        <v>78</v>
      </c>
      <c r="AY198" s="226" t="s">
        <v>126</v>
      </c>
    </row>
    <row r="199" spans="1:65" s="12" customFormat="1" ht="20.85" customHeight="1">
      <c r="B199" s="160"/>
      <c r="C199" s="161"/>
      <c r="D199" s="162" t="s">
        <v>69</v>
      </c>
      <c r="E199" s="174" t="s">
        <v>278</v>
      </c>
      <c r="F199" s="174" t="s">
        <v>279</v>
      </c>
      <c r="G199" s="161"/>
      <c r="H199" s="161"/>
      <c r="I199" s="164"/>
      <c r="J199" s="175">
        <f>BK199</f>
        <v>0</v>
      </c>
      <c r="K199" s="161"/>
      <c r="L199" s="166"/>
      <c r="M199" s="167"/>
      <c r="N199" s="168"/>
      <c r="O199" s="168"/>
      <c r="P199" s="169">
        <f>P200</f>
        <v>0</v>
      </c>
      <c r="Q199" s="168"/>
      <c r="R199" s="169">
        <f>R200</f>
        <v>0</v>
      </c>
      <c r="S199" s="168"/>
      <c r="T199" s="170">
        <f>T200</f>
        <v>0</v>
      </c>
      <c r="AR199" s="171" t="s">
        <v>78</v>
      </c>
      <c r="AT199" s="172" t="s">
        <v>69</v>
      </c>
      <c r="AU199" s="172" t="s">
        <v>80</v>
      </c>
      <c r="AY199" s="171" t="s">
        <v>126</v>
      </c>
      <c r="BK199" s="173">
        <f>BK200</f>
        <v>0</v>
      </c>
    </row>
    <row r="200" spans="1:65" s="16" customFormat="1" ht="20.85" customHeight="1">
      <c r="B200" s="238"/>
      <c r="C200" s="239"/>
      <c r="D200" s="240" t="s">
        <v>69</v>
      </c>
      <c r="E200" s="240" t="s">
        <v>280</v>
      </c>
      <c r="F200" s="240" t="s">
        <v>281</v>
      </c>
      <c r="G200" s="239"/>
      <c r="H200" s="239"/>
      <c r="I200" s="241"/>
      <c r="J200" s="242">
        <f>BK200</f>
        <v>0</v>
      </c>
      <c r="K200" s="239"/>
      <c r="L200" s="243"/>
      <c r="M200" s="244"/>
      <c r="N200" s="245"/>
      <c r="O200" s="245"/>
      <c r="P200" s="246">
        <f>SUM(P201:P202)</f>
        <v>0</v>
      </c>
      <c r="Q200" s="245"/>
      <c r="R200" s="246">
        <f>SUM(R201:R202)</f>
        <v>0</v>
      </c>
      <c r="S200" s="245"/>
      <c r="T200" s="247">
        <f>SUM(T201:T202)</f>
        <v>0</v>
      </c>
      <c r="AR200" s="248" t="s">
        <v>78</v>
      </c>
      <c r="AT200" s="249" t="s">
        <v>69</v>
      </c>
      <c r="AU200" s="249" t="s">
        <v>145</v>
      </c>
      <c r="AY200" s="248" t="s">
        <v>126</v>
      </c>
      <c r="BK200" s="250">
        <f>SUM(BK201:BK202)</f>
        <v>0</v>
      </c>
    </row>
    <row r="201" spans="1:65" s="2" customFormat="1" ht="14.4" customHeight="1">
      <c r="A201" s="37"/>
      <c r="B201" s="38"/>
      <c r="C201" s="176" t="s">
        <v>392</v>
      </c>
      <c r="D201" s="176" t="s">
        <v>128</v>
      </c>
      <c r="E201" s="177" t="s">
        <v>282</v>
      </c>
      <c r="F201" s="178" t="s">
        <v>283</v>
      </c>
      <c r="G201" s="179" t="s">
        <v>233</v>
      </c>
      <c r="H201" s="180">
        <v>25.693999999999999</v>
      </c>
      <c r="I201" s="181"/>
      <c r="J201" s="182">
        <f>ROUND(I201*H201,2)</f>
        <v>0</v>
      </c>
      <c r="K201" s="178" t="s">
        <v>132</v>
      </c>
      <c r="L201" s="42"/>
      <c r="M201" s="183" t="s">
        <v>18</v>
      </c>
      <c r="N201" s="184" t="s">
        <v>41</v>
      </c>
      <c r="O201" s="67"/>
      <c r="P201" s="185">
        <f>O201*H201</f>
        <v>0</v>
      </c>
      <c r="Q201" s="185">
        <v>0</v>
      </c>
      <c r="R201" s="185">
        <f>Q201*H201</f>
        <v>0</v>
      </c>
      <c r="S201" s="185">
        <v>0</v>
      </c>
      <c r="T201" s="186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87" t="s">
        <v>133</v>
      </c>
      <c r="AT201" s="187" t="s">
        <v>128</v>
      </c>
      <c r="AU201" s="187" t="s">
        <v>133</v>
      </c>
      <c r="AY201" s="20" t="s">
        <v>126</v>
      </c>
      <c r="BE201" s="188">
        <f>IF(N201="základní",J201,0)</f>
        <v>0</v>
      </c>
      <c r="BF201" s="188">
        <f>IF(N201="snížená",J201,0)</f>
        <v>0</v>
      </c>
      <c r="BG201" s="188">
        <f>IF(N201="zákl. přenesená",J201,0)</f>
        <v>0</v>
      </c>
      <c r="BH201" s="188">
        <f>IF(N201="sníž. přenesená",J201,0)</f>
        <v>0</v>
      </c>
      <c r="BI201" s="188">
        <f>IF(N201="nulová",J201,0)</f>
        <v>0</v>
      </c>
      <c r="BJ201" s="20" t="s">
        <v>78</v>
      </c>
      <c r="BK201" s="188">
        <f>ROUND(I201*H201,2)</f>
        <v>0</v>
      </c>
      <c r="BL201" s="20" t="s">
        <v>133</v>
      </c>
      <c r="BM201" s="187" t="s">
        <v>393</v>
      </c>
    </row>
    <row r="202" spans="1:65" s="2" customFormat="1" ht="10.199999999999999">
      <c r="A202" s="37"/>
      <c r="B202" s="38"/>
      <c r="C202" s="39"/>
      <c r="D202" s="189" t="s">
        <v>134</v>
      </c>
      <c r="E202" s="39"/>
      <c r="F202" s="190" t="s">
        <v>285</v>
      </c>
      <c r="G202" s="39"/>
      <c r="H202" s="39"/>
      <c r="I202" s="191"/>
      <c r="J202" s="39"/>
      <c r="K202" s="39"/>
      <c r="L202" s="42"/>
      <c r="M202" s="251"/>
      <c r="N202" s="252"/>
      <c r="O202" s="253"/>
      <c r="P202" s="253"/>
      <c r="Q202" s="253"/>
      <c r="R202" s="253"/>
      <c r="S202" s="253"/>
      <c r="T202" s="254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20" t="s">
        <v>134</v>
      </c>
      <c r="AU202" s="20" t="s">
        <v>133</v>
      </c>
    </row>
    <row r="203" spans="1:65" s="2" customFormat="1" ht="6.9" customHeight="1">
      <c r="A203" s="37"/>
      <c r="B203" s="50"/>
      <c r="C203" s="51"/>
      <c r="D203" s="51"/>
      <c r="E203" s="51"/>
      <c r="F203" s="51"/>
      <c r="G203" s="51"/>
      <c r="H203" s="51"/>
      <c r="I203" s="51"/>
      <c r="J203" s="51"/>
      <c r="K203" s="51"/>
      <c r="L203" s="42"/>
      <c r="M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</row>
  </sheetData>
  <sheetProtection algorithmName="SHA-512" hashValue="//vNdzBWce6M/RpDgA7517M0Og2VQUVS7Mqwsr0irmWE6h4RLgxDGhaGemk78lChUMizJTJeeAVtRBjZcGsf6g==" saltValue="Dsz+RF7VWRyIBsSPU7EDFJGPs0Z1pqskqN1dUraPa1w5f9YH/TEC4uYfuIrwfXQucMSk0/Y2jbvSp+cKRaLngQ==" spinCount="100000" sheet="1" objects="1" scenarios="1" formatColumns="0" formatRows="0" autoFilter="0"/>
  <autoFilter ref="C86:K202" xr:uid="{00000000-0009-0000-0000-000004000000}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hyperlinks>
    <hyperlink ref="F92" r:id="rId1" xr:uid="{00000000-0004-0000-0400-000000000000}"/>
    <hyperlink ref="F97" r:id="rId2" xr:uid="{00000000-0004-0000-0400-000001000000}"/>
    <hyperlink ref="F102" r:id="rId3" xr:uid="{00000000-0004-0000-0400-000002000000}"/>
    <hyperlink ref="F107" r:id="rId4" xr:uid="{00000000-0004-0000-0400-000003000000}"/>
    <hyperlink ref="F123" r:id="rId5" xr:uid="{00000000-0004-0000-0400-000004000000}"/>
    <hyperlink ref="F125" r:id="rId6" xr:uid="{00000000-0004-0000-0400-000005000000}"/>
    <hyperlink ref="F132" r:id="rId7" xr:uid="{00000000-0004-0000-0400-000006000000}"/>
    <hyperlink ref="F139" r:id="rId8" xr:uid="{00000000-0004-0000-0400-000007000000}"/>
    <hyperlink ref="F146" r:id="rId9" xr:uid="{00000000-0004-0000-0400-000008000000}"/>
    <hyperlink ref="F151" r:id="rId10" xr:uid="{00000000-0004-0000-0400-000009000000}"/>
    <hyperlink ref="F155" r:id="rId11" xr:uid="{00000000-0004-0000-0400-00000A000000}"/>
    <hyperlink ref="F173" r:id="rId12" xr:uid="{00000000-0004-0000-0400-00000B000000}"/>
    <hyperlink ref="F179" r:id="rId13" xr:uid="{00000000-0004-0000-0400-00000C000000}"/>
    <hyperlink ref="F185" r:id="rId14" xr:uid="{00000000-0004-0000-0400-00000D000000}"/>
    <hyperlink ref="F190" r:id="rId15" xr:uid="{00000000-0004-0000-0400-00000E000000}"/>
    <hyperlink ref="F202" r:id="rId16" xr:uid="{00000000-0004-0000-0400-00000F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208"/>
  <sheetViews>
    <sheetView showGridLines="0" topLeftCell="A39" workbookViewId="0">
      <selection activeCell="F165" sqref="F165"/>
    </sheetView>
  </sheetViews>
  <sheetFormatPr defaultRowHeight="14.4"/>
  <cols>
    <col min="1" max="1" width="8.85546875" style="1" customWidth="1"/>
    <col min="2" max="2" width="1.140625" style="1" customWidth="1"/>
    <col min="3" max="3" width="4.42578125" style="1" customWidth="1"/>
    <col min="4" max="4" width="4.5703125" style="1" customWidth="1"/>
    <col min="5" max="5" width="18.28515625" style="1" customWidth="1"/>
    <col min="6" max="6" width="108" style="1" customWidth="1"/>
    <col min="7" max="7" width="8" style="1" customWidth="1"/>
    <col min="8" max="8" width="15" style="1" customWidth="1"/>
    <col min="9" max="9" width="16.85546875" style="1" customWidth="1"/>
    <col min="10" max="11" width="23.85546875" style="1" customWidth="1"/>
    <col min="12" max="12" width="10" style="1" customWidth="1"/>
    <col min="13" max="13" width="11.5703125" style="1" hidden="1" customWidth="1"/>
    <col min="14" max="14" width="9.140625" style="1" hidden="1"/>
    <col min="15" max="20" width="15.140625" style="1" hidden="1" customWidth="1"/>
    <col min="21" max="21" width="17.42578125" style="1" hidden="1" customWidth="1"/>
    <col min="22" max="22" width="13.140625" style="1" customWidth="1"/>
    <col min="23" max="23" width="17.42578125" style="1" customWidth="1"/>
    <col min="24" max="24" width="13.140625" style="1" customWidth="1"/>
    <col min="25" max="25" width="16" style="1" customWidth="1"/>
    <col min="26" max="26" width="11.7109375" style="1" customWidth="1"/>
    <col min="27" max="27" width="16" style="1" customWidth="1"/>
    <col min="28" max="28" width="17.42578125" style="1" customWidth="1"/>
    <col min="29" max="29" width="11.7109375" style="1" customWidth="1"/>
    <col min="30" max="30" width="16" style="1" customWidth="1"/>
    <col min="31" max="31" width="17.42578125" style="1" customWidth="1"/>
    <col min="44" max="65" width="9.140625" style="1" hidden="1"/>
  </cols>
  <sheetData>
    <row r="2" spans="1:46" s="1" customFormat="1" ht="36.9" customHeight="1"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384"/>
      <c r="AT2" s="20" t="s">
        <v>92</v>
      </c>
    </row>
    <row r="3" spans="1:46" s="1" customFormat="1" ht="6.9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80</v>
      </c>
    </row>
    <row r="4" spans="1:46" s="1" customFormat="1" ht="24.9" customHeight="1">
      <c r="B4" s="23"/>
      <c r="D4" s="106" t="s">
        <v>96</v>
      </c>
      <c r="L4" s="23"/>
      <c r="M4" s="107" t="s">
        <v>10</v>
      </c>
      <c r="AT4" s="20" t="s">
        <v>4</v>
      </c>
    </row>
    <row r="5" spans="1:46" s="1" customFormat="1" ht="6.9" customHeight="1">
      <c r="B5" s="23"/>
      <c r="L5" s="23"/>
    </row>
    <row r="6" spans="1:46" s="1" customFormat="1" ht="12" customHeight="1">
      <c r="B6" s="23"/>
      <c r="D6" s="108" t="s">
        <v>15</v>
      </c>
      <c r="L6" s="23"/>
    </row>
    <row r="7" spans="1:46" s="1" customFormat="1" ht="14.4" customHeight="1">
      <c r="B7" s="23"/>
      <c r="E7" s="385" t="str">
        <f>'Rekapitulace stavby'!K6</f>
        <v>Sanace svahu _CST</v>
      </c>
      <c r="F7" s="386"/>
      <c r="G7" s="386"/>
      <c r="H7" s="386"/>
      <c r="L7" s="23"/>
    </row>
    <row r="8" spans="1:46" s="2" customFormat="1" ht="12" customHeight="1">
      <c r="A8" s="37"/>
      <c r="B8" s="42"/>
      <c r="C8" s="37"/>
      <c r="D8" s="108" t="s">
        <v>97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5.6" customHeight="1">
      <c r="A9" s="37"/>
      <c r="B9" s="42"/>
      <c r="C9" s="37"/>
      <c r="D9" s="37"/>
      <c r="E9" s="387" t="s">
        <v>394</v>
      </c>
      <c r="F9" s="388"/>
      <c r="G9" s="388"/>
      <c r="H9" s="388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0.199999999999999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17</v>
      </c>
      <c r="E11" s="37"/>
      <c r="F11" s="110" t="s">
        <v>18</v>
      </c>
      <c r="G11" s="37"/>
      <c r="H11" s="37"/>
      <c r="I11" s="108" t="s">
        <v>19</v>
      </c>
      <c r="J11" s="110" t="s">
        <v>18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20</v>
      </c>
      <c r="E12" s="37"/>
      <c r="F12" s="110" t="s">
        <v>21</v>
      </c>
      <c r="G12" s="37"/>
      <c r="H12" s="37"/>
      <c r="I12" s="108" t="s">
        <v>22</v>
      </c>
      <c r="J12" s="111" t="str">
        <f>'Rekapitulace stavby'!AN8</f>
        <v>15. 12. 2025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8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24</v>
      </c>
      <c r="E14" s="37"/>
      <c r="F14" s="37"/>
      <c r="G14" s="37"/>
      <c r="H14" s="37"/>
      <c r="I14" s="108" t="s">
        <v>25</v>
      </c>
      <c r="J14" s="110" t="s">
        <v>18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26</v>
      </c>
      <c r="F15" s="37"/>
      <c r="G15" s="37"/>
      <c r="H15" s="37"/>
      <c r="I15" s="108" t="s">
        <v>27</v>
      </c>
      <c r="J15" s="110" t="s">
        <v>18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28</v>
      </c>
      <c r="E17" s="37"/>
      <c r="F17" s="37"/>
      <c r="G17" s="37"/>
      <c r="H17" s="37"/>
      <c r="I17" s="108" t="s">
        <v>25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89" t="str">
        <f>'Rekapitulace stavby'!E14</f>
        <v>Vyplň údaj</v>
      </c>
      <c r="F18" s="390"/>
      <c r="G18" s="390"/>
      <c r="H18" s="390"/>
      <c r="I18" s="108" t="s">
        <v>27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30</v>
      </c>
      <c r="E20" s="37"/>
      <c r="F20" s="37"/>
      <c r="G20" s="37"/>
      <c r="H20" s="37"/>
      <c r="I20" s="108" t="s">
        <v>25</v>
      </c>
      <c r="J20" s="110" t="str">
        <f>IF('Rekapitulace stavby'!AN16="","",'Rekapitulace stavby'!AN16)</f>
        <v/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tr">
        <f>IF('Rekapitulace stavby'!E17="","",'Rekapitulace stavby'!E17)</f>
        <v xml:space="preserve"> </v>
      </c>
      <c r="F21" s="37"/>
      <c r="G21" s="37"/>
      <c r="H21" s="37"/>
      <c r="I21" s="108" t="s">
        <v>27</v>
      </c>
      <c r="J21" s="110" t="str">
        <f>IF('Rekapitulace stavby'!AN17="","",'Rekapitulace stavby'!AN17)</f>
        <v/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33</v>
      </c>
      <c r="E23" s="37"/>
      <c r="F23" s="37"/>
      <c r="G23" s="37"/>
      <c r="H23" s="37"/>
      <c r="I23" s="108" t="s">
        <v>25</v>
      </c>
      <c r="J23" s="110" t="str">
        <f>IF('Rekapitulace stavby'!AN19="","",'Rekapitulace stavby'!AN19)</f>
        <v/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tr">
        <f>IF('Rekapitulace stavby'!E20="","",'Rekapitulace stavby'!E20)</f>
        <v xml:space="preserve"> </v>
      </c>
      <c r="F24" s="37"/>
      <c r="G24" s="37"/>
      <c r="H24" s="37"/>
      <c r="I24" s="108" t="s">
        <v>27</v>
      </c>
      <c r="J24" s="110" t="str">
        <f>IF('Rekapitulace stavby'!AN20="","",'Rekapitulace stavby'!AN20)</f>
        <v/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34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60" customHeight="1">
      <c r="A27" s="112"/>
      <c r="B27" s="113"/>
      <c r="C27" s="112"/>
      <c r="D27" s="112"/>
      <c r="E27" s="391" t="s">
        <v>35</v>
      </c>
      <c r="F27" s="391"/>
      <c r="G27" s="391"/>
      <c r="H27" s="391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36</v>
      </c>
      <c r="E30" s="37"/>
      <c r="F30" s="37"/>
      <c r="G30" s="37"/>
      <c r="H30" s="37"/>
      <c r="I30" s="37"/>
      <c r="J30" s="117">
        <f>ROUND(J87,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" customHeight="1">
      <c r="A32" s="37"/>
      <c r="B32" s="42"/>
      <c r="C32" s="37"/>
      <c r="D32" s="37"/>
      <c r="E32" s="37"/>
      <c r="F32" s="118" t="s">
        <v>38</v>
      </c>
      <c r="G32" s="37"/>
      <c r="H32" s="37"/>
      <c r="I32" s="118" t="s">
        <v>37</v>
      </c>
      <c r="J32" s="118" t="s">
        <v>39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" customHeight="1">
      <c r="A33" s="37"/>
      <c r="B33" s="42"/>
      <c r="C33" s="37"/>
      <c r="D33" s="119" t="s">
        <v>40</v>
      </c>
      <c r="E33" s="108" t="s">
        <v>41</v>
      </c>
      <c r="F33" s="120">
        <f>ROUND((SUM(BE87:BE207)),  2)</f>
        <v>0</v>
      </c>
      <c r="G33" s="37"/>
      <c r="H33" s="37"/>
      <c r="I33" s="121">
        <v>0.21</v>
      </c>
      <c r="J33" s="120">
        <f>ROUND(((SUM(BE87:BE207))*I33),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" customHeight="1">
      <c r="A34" s="37"/>
      <c r="B34" s="42"/>
      <c r="C34" s="37"/>
      <c r="D34" s="37"/>
      <c r="E34" s="108" t="s">
        <v>42</v>
      </c>
      <c r="F34" s="120">
        <f>ROUND((SUM(BF87:BF207)),  2)</f>
        <v>0</v>
      </c>
      <c r="G34" s="37"/>
      <c r="H34" s="37"/>
      <c r="I34" s="121">
        <v>0.12</v>
      </c>
      <c r="J34" s="120">
        <f>ROUND(((SUM(BF87:BF207))*I34),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" hidden="1" customHeight="1">
      <c r="A35" s="37"/>
      <c r="B35" s="42"/>
      <c r="C35" s="37"/>
      <c r="D35" s="37"/>
      <c r="E35" s="108" t="s">
        <v>43</v>
      </c>
      <c r="F35" s="120">
        <f>ROUND((SUM(BG87:BG207)),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" hidden="1" customHeight="1">
      <c r="A36" s="37"/>
      <c r="B36" s="42"/>
      <c r="C36" s="37"/>
      <c r="D36" s="37"/>
      <c r="E36" s="108" t="s">
        <v>44</v>
      </c>
      <c r="F36" s="120">
        <f>ROUND((SUM(BH87:BH207)),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" hidden="1" customHeight="1">
      <c r="A37" s="37"/>
      <c r="B37" s="42"/>
      <c r="C37" s="37"/>
      <c r="D37" s="37"/>
      <c r="E37" s="108" t="s">
        <v>45</v>
      </c>
      <c r="F37" s="120">
        <f>ROUND((SUM(BI87:BI207)),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46</v>
      </c>
      <c r="E39" s="124"/>
      <c r="F39" s="124"/>
      <c r="G39" s="125" t="s">
        <v>47</v>
      </c>
      <c r="H39" s="126" t="s">
        <v>48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" customHeight="1">
      <c r="A45" s="37"/>
      <c r="B45" s="38"/>
      <c r="C45" s="26" t="s">
        <v>99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15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4.4" customHeight="1">
      <c r="A48" s="37"/>
      <c r="B48" s="38"/>
      <c r="C48" s="39"/>
      <c r="D48" s="39"/>
      <c r="E48" s="392" t="str">
        <f>E7</f>
        <v>Sanace svahu _CST</v>
      </c>
      <c r="F48" s="393"/>
      <c r="G48" s="393"/>
      <c r="H48" s="393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97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5.6" customHeight="1">
      <c r="A50" s="37"/>
      <c r="B50" s="38"/>
      <c r="C50" s="39"/>
      <c r="D50" s="39"/>
      <c r="E50" s="345" t="str">
        <f>E9</f>
        <v>05 - SO 05</v>
      </c>
      <c r="F50" s="394"/>
      <c r="G50" s="394"/>
      <c r="H50" s="394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20</v>
      </c>
      <c r="D52" s="39"/>
      <c r="E52" s="39"/>
      <c r="F52" s="30" t="str">
        <f>F12</f>
        <v>Všeborovice</v>
      </c>
      <c r="G52" s="39"/>
      <c r="H52" s="39"/>
      <c r="I52" s="32" t="s">
        <v>22</v>
      </c>
      <c r="J52" s="62" t="str">
        <f>IF(J12="","",J12)</f>
        <v>15. 12. 2025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5.6" customHeight="1">
      <c r="A54" s="37"/>
      <c r="B54" s="38"/>
      <c r="C54" s="32" t="s">
        <v>24</v>
      </c>
      <c r="D54" s="39"/>
      <c r="E54" s="39"/>
      <c r="F54" s="30" t="str">
        <f>E15</f>
        <v>Karlovarský kraj</v>
      </c>
      <c r="G54" s="39"/>
      <c r="H54" s="39"/>
      <c r="I54" s="32" t="s">
        <v>30</v>
      </c>
      <c r="J54" s="35" t="str">
        <f>E21</f>
        <v xml:space="preserve"> 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6" customHeight="1">
      <c r="A55" s="37"/>
      <c r="B55" s="38"/>
      <c r="C55" s="32" t="s">
        <v>28</v>
      </c>
      <c r="D55" s="39"/>
      <c r="E55" s="39"/>
      <c r="F55" s="30" t="str">
        <f>IF(E18="","",E18)</f>
        <v>Vyplň údaj</v>
      </c>
      <c r="G55" s="39"/>
      <c r="H55" s="39"/>
      <c r="I55" s="32" t="s">
        <v>33</v>
      </c>
      <c r="J55" s="35" t="str">
        <f>E24</f>
        <v xml:space="preserve"> 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100</v>
      </c>
      <c r="D57" s="134"/>
      <c r="E57" s="134"/>
      <c r="F57" s="134"/>
      <c r="G57" s="134"/>
      <c r="H57" s="134"/>
      <c r="I57" s="134"/>
      <c r="J57" s="135" t="s">
        <v>101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8" customHeight="1">
      <c r="A59" s="37"/>
      <c r="B59" s="38"/>
      <c r="C59" s="136" t="s">
        <v>68</v>
      </c>
      <c r="D59" s="39"/>
      <c r="E59" s="39"/>
      <c r="F59" s="39"/>
      <c r="G59" s="39"/>
      <c r="H59" s="39"/>
      <c r="I59" s="39"/>
      <c r="J59" s="80">
        <f>J87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102</v>
      </c>
    </row>
    <row r="60" spans="1:47" s="9" customFormat="1" ht="24.9" customHeight="1">
      <c r="B60" s="137"/>
      <c r="C60" s="138"/>
      <c r="D60" s="139" t="s">
        <v>103</v>
      </c>
      <c r="E60" s="140"/>
      <c r="F60" s="140"/>
      <c r="G60" s="140"/>
      <c r="H60" s="140"/>
      <c r="I60" s="140"/>
      <c r="J60" s="141">
        <f>J88</f>
        <v>0</v>
      </c>
      <c r="K60" s="138"/>
      <c r="L60" s="142"/>
    </row>
    <row r="61" spans="1:47" s="10" customFormat="1" ht="19.95" customHeight="1">
      <c r="B61" s="143"/>
      <c r="C61" s="144"/>
      <c r="D61" s="145" t="s">
        <v>104</v>
      </c>
      <c r="E61" s="146"/>
      <c r="F61" s="146"/>
      <c r="G61" s="146"/>
      <c r="H61" s="146"/>
      <c r="I61" s="146"/>
      <c r="J61" s="147">
        <f>J89</f>
        <v>0</v>
      </c>
      <c r="K61" s="144"/>
      <c r="L61" s="148"/>
    </row>
    <row r="62" spans="1:47" s="10" customFormat="1" ht="19.95" customHeight="1">
      <c r="B62" s="143"/>
      <c r="C62" s="144"/>
      <c r="D62" s="145" t="s">
        <v>105</v>
      </c>
      <c r="E62" s="146"/>
      <c r="F62" s="146"/>
      <c r="G62" s="146"/>
      <c r="H62" s="146"/>
      <c r="I62" s="146"/>
      <c r="J62" s="147">
        <f>J172</f>
        <v>0</v>
      </c>
      <c r="K62" s="144"/>
      <c r="L62" s="148"/>
    </row>
    <row r="63" spans="1:47" s="10" customFormat="1" ht="19.95" customHeight="1">
      <c r="B63" s="143"/>
      <c r="C63" s="144"/>
      <c r="D63" s="145" t="s">
        <v>106</v>
      </c>
      <c r="E63" s="146"/>
      <c r="F63" s="146"/>
      <c r="G63" s="146"/>
      <c r="H63" s="146"/>
      <c r="I63" s="146"/>
      <c r="J63" s="147">
        <f>J182</f>
        <v>0</v>
      </c>
      <c r="K63" s="144"/>
      <c r="L63" s="148"/>
    </row>
    <row r="64" spans="1:47" s="10" customFormat="1" ht="19.95" customHeight="1">
      <c r="B64" s="143"/>
      <c r="C64" s="144"/>
      <c r="D64" s="145" t="s">
        <v>107</v>
      </c>
      <c r="E64" s="146"/>
      <c r="F64" s="146"/>
      <c r="G64" s="146"/>
      <c r="H64" s="146"/>
      <c r="I64" s="146"/>
      <c r="J64" s="147">
        <f>J187</f>
        <v>0</v>
      </c>
      <c r="K64" s="144"/>
      <c r="L64" s="148"/>
    </row>
    <row r="65" spans="1:31" s="10" customFormat="1" ht="14.85" customHeight="1">
      <c r="B65" s="143"/>
      <c r="C65" s="144"/>
      <c r="D65" s="145" t="s">
        <v>108</v>
      </c>
      <c r="E65" s="146"/>
      <c r="F65" s="146"/>
      <c r="G65" s="146"/>
      <c r="H65" s="146"/>
      <c r="I65" s="146"/>
      <c r="J65" s="147">
        <f>J188</f>
        <v>0</v>
      </c>
      <c r="K65" s="144"/>
      <c r="L65" s="148"/>
    </row>
    <row r="66" spans="1:31" s="10" customFormat="1" ht="14.85" customHeight="1">
      <c r="B66" s="143"/>
      <c r="C66" s="144"/>
      <c r="D66" s="145" t="s">
        <v>109</v>
      </c>
      <c r="E66" s="146"/>
      <c r="F66" s="146"/>
      <c r="G66" s="146"/>
      <c r="H66" s="146"/>
      <c r="I66" s="146"/>
      <c r="J66" s="147">
        <f>J204</f>
        <v>0</v>
      </c>
      <c r="K66" s="144"/>
      <c r="L66" s="148"/>
    </row>
    <row r="67" spans="1:31" s="10" customFormat="1" ht="21.75" customHeight="1">
      <c r="B67" s="143"/>
      <c r="C67" s="144"/>
      <c r="D67" s="145" t="s">
        <v>110</v>
      </c>
      <c r="E67" s="146"/>
      <c r="F67" s="146"/>
      <c r="G67" s="146"/>
      <c r="H67" s="146"/>
      <c r="I67" s="146"/>
      <c r="J67" s="147">
        <f>J205</f>
        <v>0</v>
      </c>
      <c r="K67" s="144"/>
      <c r="L67" s="148"/>
    </row>
    <row r="68" spans="1:31" s="2" customFormat="1" ht="21.75" customHeight="1">
      <c r="A68" s="37"/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109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pans="1:31" s="2" customFormat="1" ht="6.9" customHeight="1">
      <c r="A69" s="37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109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3" spans="1:31" s="2" customFormat="1" ht="6.9" customHeight="1">
      <c r="A73" s="37"/>
      <c r="B73" s="52"/>
      <c r="C73" s="53"/>
      <c r="D73" s="53"/>
      <c r="E73" s="53"/>
      <c r="F73" s="53"/>
      <c r="G73" s="53"/>
      <c r="H73" s="53"/>
      <c r="I73" s="53"/>
      <c r="J73" s="53"/>
      <c r="K73" s="53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24.9" customHeight="1">
      <c r="A74" s="37"/>
      <c r="B74" s="38"/>
      <c r="C74" s="26" t="s">
        <v>111</v>
      </c>
      <c r="D74" s="39"/>
      <c r="E74" s="39"/>
      <c r="F74" s="39"/>
      <c r="G74" s="39"/>
      <c r="H74" s="39"/>
      <c r="I74" s="39"/>
      <c r="J74" s="39"/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6.9" customHeight="1">
      <c r="A75" s="37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12" customHeight="1">
      <c r="A76" s="37"/>
      <c r="B76" s="38"/>
      <c r="C76" s="32" t="s">
        <v>15</v>
      </c>
      <c r="D76" s="39"/>
      <c r="E76" s="39"/>
      <c r="F76" s="39"/>
      <c r="G76" s="39"/>
      <c r="H76" s="39"/>
      <c r="I76" s="39"/>
      <c r="J76" s="39"/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4.4" customHeight="1">
      <c r="A77" s="37"/>
      <c r="B77" s="38"/>
      <c r="C77" s="39"/>
      <c r="D77" s="39"/>
      <c r="E77" s="392" t="str">
        <f>E7</f>
        <v>Sanace svahu _CST</v>
      </c>
      <c r="F77" s="393"/>
      <c r="G77" s="393"/>
      <c r="H77" s="393"/>
      <c r="I77" s="39"/>
      <c r="J77" s="39"/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2" customHeight="1">
      <c r="A78" s="37"/>
      <c r="B78" s="38"/>
      <c r="C78" s="32" t="s">
        <v>97</v>
      </c>
      <c r="D78" s="39"/>
      <c r="E78" s="39"/>
      <c r="F78" s="39"/>
      <c r="G78" s="39"/>
      <c r="H78" s="39"/>
      <c r="I78" s="39"/>
      <c r="J78" s="39"/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5.6" customHeight="1">
      <c r="A79" s="37"/>
      <c r="B79" s="38"/>
      <c r="C79" s="39"/>
      <c r="D79" s="39"/>
      <c r="E79" s="345" t="str">
        <f>E9</f>
        <v>05 - SO 05</v>
      </c>
      <c r="F79" s="394"/>
      <c r="G79" s="394"/>
      <c r="H79" s="394"/>
      <c r="I79" s="39"/>
      <c r="J79" s="39"/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6.9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2" customHeight="1">
      <c r="A81" s="37"/>
      <c r="B81" s="38"/>
      <c r="C81" s="32" t="s">
        <v>20</v>
      </c>
      <c r="D81" s="39"/>
      <c r="E81" s="39"/>
      <c r="F81" s="30" t="str">
        <f>F12</f>
        <v>Všeborovice</v>
      </c>
      <c r="G81" s="39"/>
      <c r="H81" s="39"/>
      <c r="I81" s="32" t="s">
        <v>22</v>
      </c>
      <c r="J81" s="62" t="str">
        <f>IF(J12="","",J12)</f>
        <v>15. 12. 2025</v>
      </c>
      <c r="K81" s="39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6.9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0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5.6" customHeight="1">
      <c r="A83" s="37"/>
      <c r="B83" s="38"/>
      <c r="C83" s="32" t="s">
        <v>24</v>
      </c>
      <c r="D83" s="39"/>
      <c r="E83" s="39"/>
      <c r="F83" s="30" t="str">
        <f>E15</f>
        <v>Karlovarský kraj</v>
      </c>
      <c r="G83" s="39"/>
      <c r="H83" s="39"/>
      <c r="I83" s="32" t="s">
        <v>30</v>
      </c>
      <c r="J83" s="35" t="str">
        <f>E21</f>
        <v xml:space="preserve"> </v>
      </c>
      <c r="K83" s="39"/>
      <c r="L83" s="10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15.6" customHeight="1">
      <c r="A84" s="37"/>
      <c r="B84" s="38"/>
      <c r="C84" s="32" t="s">
        <v>28</v>
      </c>
      <c r="D84" s="39"/>
      <c r="E84" s="39"/>
      <c r="F84" s="30" t="str">
        <f>IF(E18="","",E18)</f>
        <v>Vyplň údaj</v>
      </c>
      <c r="G84" s="39"/>
      <c r="H84" s="39"/>
      <c r="I84" s="32" t="s">
        <v>33</v>
      </c>
      <c r="J84" s="35" t="str">
        <f>E24</f>
        <v xml:space="preserve"> </v>
      </c>
      <c r="K84" s="39"/>
      <c r="L84" s="10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10.35" customHeight="1">
      <c r="A85" s="37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10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11" customFormat="1" ht="29.25" customHeight="1">
      <c r="A86" s="149"/>
      <c r="B86" s="150"/>
      <c r="C86" s="151" t="s">
        <v>112</v>
      </c>
      <c r="D86" s="152" t="s">
        <v>55</v>
      </c>
      <c r="E86" s="152" t="s">
        <v>51</v>
      </c>
      <c r="F86" s="152" t="s">
        <v>52</v>
      </c>
      <c r="G86" s="152" t="s">
        <v>113</v>
      </c>
      <c r="H86" s="152" t="s">
        <v>114</v>
      </c>
      <c r="I86" s="152" t="s">
        <v>115</v>
      </c>
      <c r="J86" s="152" t="s">
        <v>101</v>
      </c>
      <c r="K86" s="153" t="s">
        <v>116</v>
      </c>
      <c r="L86" s="154"/>
      <c r="M86" s="71" t="s">
        <v>18</v>
      </c>
      <c r="N86" s="72" t="s">
        <v>40</v>
      </c>
      <c r="O86" s="72" t="s">
        <v>117</v>
      </c>
      <c r="P86" s="72" t="s">
        <v>118</v>
      </c>
      <c r="Q86" s="72" t="s">
        <v>119</v>
      </c>
      <c r="R86" s="72" t="s">
        <v>120</v>
      </c>
      <c r="S86" s="72" t="s">
        <v>121</v>
      </c>
      <c r="T86" s="73" t="s">
        <v>122</v>
      </c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</row>
    <row r="87" spans="1:65" s="2" customFormat="1" ht="22.8" customHeight="1">
      <c r="A87" s="37"/>
      <c r="B87" s="38"/>
      <c r="C87" s="78" t="s">
        <v>123</v>
      </c>
      <c r="D87" s="39"/>
      <c r="E87" s="39"/>
      <c r="F87" s="39"/>
      <c r="G87" s="39"/>
      <c r="H87" s="39"/>
      <c r="I87" s="39"/>
      <c r="J87" s="155">
        <f>BK87</f>
        <v>0</v>
      </c>
      <c r="K87" s="39"/>
      <c r="L87" s="42"/>
      <c r="M87" s="74"/>
      <c r="N87" s="156"/>
      <c r="O87" s="75"/>
      <c r="P87" s="157">
        <f>P88</f>
        <v>0</v>
      </c>
      <c r="Q87" s="75"/>
      <c r="R87" s="157">
        <f>R88</f>
        <v>82.740145679999998</v>
      </c>
      <c r="S87" s="75"/>
      <c r="T87" s="158">
        <f>T88</f>
        <v>1E-3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T87" s="20" t="s">
        <v>69</v>
      </c>
      <c r="AU87" s="20" t="s">
        <v>102</v>
      </c>
      <c r="BK87" s="159">
        <f>BK88</f>
        <v>0</v>
      </c>
    </row>
    <row r="88" spans="1:65" s="12" customFormat="1" ht="25.95" customHeight="1">
      <c r="B88" s="160"/>
      <c r="C88" s="161"/>
      <c r="D88" s="162" t="s">
        <v>69</v>
      </c>
      <c r="E88" s="163" t="s">
        <v>124</v>
      </c>
      <c r="F88" s="163" t="s">
        <v>125</v>
      </c>
      <c r="G88" s="161"/>
      <c r="H88" s="161"/>
      <c r="I88" s="164"/>
      <c r="J88" s="165">
        <f>BK88</f>
        <v>0</v>
      </c>
      <c r="K88" s="161"/>
      <c r="L88" s="166"/>
      <c r="M88" s="167"/>
      <c r="N88" s="168"/>
      <c r="O88" s="168"/>
      <c r="P88" s="169">
        <f>P89+P172+P182+P187</f>
        <v>0</v>
      </c>
      <c r="Q88" s="168"/>
      <c r="R88" s="169">
        <f>R89+R172+R182+R187</f>
        <v>82.740145679999998</v>
      </c>
      <c r="S88" s="168"/>
      <c r="T88" s="170">
        <f>T89+T172+T182+T187</f>
        <v>1E-3</v>
      </c>
      <c r="AR88" s="171" t="s">
        <v>78</v>
      </c>
      <c r="AT88" s="172" t="s">
        <v>69</v>
      </c>
      <c r="AU88" s="172" t="s">
        <v>70</v>
      </c>
      <c r="AY88" s="171" t="s">
        <v>126</v>
      </c>
      <c r="BK88" s="173">
        <f>BK89+BK172+BK182+BK187</f>
        <v>0</v>
      </c>
    </row>
    <row r="89" spans="1:65" s="12" customFormat="1" ht="22.8" customHeight="1">
      <c r="B89" s="160"/>
      <c r="C89" s="161"/>
      <c r="D89" s="162" t="s">
        <v>69</v>
      </c>
      <c r="E89" s="174" t="s">
        <v>78</v>
      </c>
      <c r="F89" s="174" t="s">
        <v>127</v>
      </c>
      <c r="G89" s="161"/>
      <c r="H89" s="161"/>
      <c r="I89" s="164"/>
      <c r="J89" s="175">
        <f>BK89</f>
        <v>0</v>
      </c>
      <c r="K89" s="161"/>
      <c r="L89" s="166"/>
      <c r="M89" s="167"/>
      <c r="N89" s="168"/>
      <c r="O89" s="168"/>
      <c r="P89" s="169">
        <f>SUM(P90:P171)</f>
        <v>0</v>
      </c>
      <c r="Q89" s="168"/>
      <c r="R89" s="169">
        <f>SUM(R90:R171)</f>
        <v>1.3371695999999997</v>
      </c>
      <c r="S89" s="168"/>
      <c r="T89" s="170">
        <f>SUM(T90:T171)</f>
        <v>0</v>
      </c>
      <c r="AR89" s="171" t="s">
        <v>78</v>
      </c>
      <c r="AT89" s="172" t="s">
        <v>69</v>
      </c>
      <c r="AU89" s="172" t="s">
        <v>78</v>
      </c>
      <c r="AY89" s="171" t="s">
        <v>126</v>
      </c>
      <c r="BK89" s="173">
        <f>SUM(BK90:BK171)</f>
        <v>0</v>
      </c>
    </row>
    <row r="90" spans="1:65" s="2" customFormat="1" ht="14.4" customHeight="1">
      <c r="A90" s="37"/>
      <c r="B90" s="38"/>
      <c r="C90" s="176" t="s">
        <v>78</v>
      </c>
      <c r="D90" s="176" t="s">
        <v>128</v>
      </c>
      <c r="E90" s="177" t="s">
        <v>288</v>
      </c>
      <c r="F90" s="178" t="s">
        <v>289</v>
      </c>
      <c r="G90" s="179" t="s">
        <v>148</v>
      </c>
      <c r="H90" s="180">
        <v>5</v>
      </c>
      <c r="I90" s="181"/>
      <c r="J90" s="182">
        <f>ROUND(I90*H90,2)</f>
        <v>0</v>
      </c>
      <c r="K90" s="178" t="s">
        <v>182</v>
      </c>
      <c r="L90" s="42"/>
      <c r="M90" s="183" t="s">
        <v>18</v>
      </c>
      <c r="N90" s="184" t="s">
        <v>41</v>
      </c>
      <c r="O90" s="67"/>
      <c r="P90" s="185">
        <f>O90*H90</f>
        <v>0</v>
      </c>
      <c r="Q90" s="185">
        <v>0</v>
      </c>
      <c r="R90" s="185">
        <f>Q90*H90</f>
        <v>0</v>
      </c>
      <c r="S90" s="185">
        <v>0</v>
      </c>
      <c r="T90" s="186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87" t="s">
        <v>133</v>
      </c>
      <c r="AT90" s="187" t="s">
        <v>128</v>
      </c>
      <c r="AU90" s="187" t="s">
        <v>80</v>
      </c>
      <c r="AY90" s="20" t="s">
        <v>126</v>
      </c>
      <c r="BE90" s="188">
        <f>IF(N90="základní",J90,0)</f>
        <v>0</v>
      </c>
      <c r="BF90" s="188">
        <f>IF(N90="snížená",J90,0)</f>
        <v>0</v>
      </c>
      <c r="BG90" s="188">
        <f>IF(N90="zákl. přenesená",J90,0)</f>
        <v>0</v>
      </c>
      <c r="BH90" s="188">
        <f>IF(N90="sníž. přenesená",J90,0)</f>
        <v>0</v>
      </c>
      <c r="BI90" s="188">
        <f>IF(N90="nulová",J90,0)</f>
        <v>0</v>
      </c>
      <c r="BJ90" s="20" t="s">
        <v>78</v>
      </c>
      <c r="BK90" s="188">
        <f>ROUND(I90*H90,2)</f>
        <v>0</v>
      </c>
      <c r="BL90" s="20" t="s">
        <v>133</v>
      </c>
      <c r="BM90" s="187" t="s">
        <v>80</v>
      </c>
    </row>
    <row r="91" spans="1:65" s="2" customFormat="1" ht="14.4" customHeight="1">
      <c r="A91" s="37"/>
      <c r="B91" s="38"/>
      <c r="C91" s="176" t="s">
        <v>80</v>
      </c>
      <c r="D91" s="176" t="s">
        <v>128</v>
      </c>
      <c r="E91" s="177" t="s">
        <v>129</v>
      </c>
      <c r="F91" s="178" t="s">
        <v>130</v>
      </c>
      <c r="G91" s="179" t="s">
        <v>131</v>
      </c>
      <c r="H91" s="180">
        <v>17.940000000000001</v>
      </c>
      <c r="I91" s="181"/>
      <c r="J91" s="182">
        <f>ROUND(I91*H91,2)</f>
        <v>0</v>
      </c>
      <c r="K91" s="178" t="s">
        <v>132</v>
      </c>
      <c r="L91" s="42"/>
      <c r="M91" s="183" t="s">
        <v>18</v>
      </c>
      <c r="N91" s="184" t="s">
        <v>41</v>
      </c>
      <c r="O91" s="67"/>
      <c r="P91" s="185">
        <f>O91*H91</f>
        <v>0</v>
      </c>
      <c r="Q91" s="185">
        <v>0</v>
      </c>
      <c r="R91" s="185">
        <f>Q91*H91</f>
        <v>0</v>
      </c>
      <c r="S91" s="185">
        <v>0</v>
      </c>
      <c r="T91" s="186">
        <f>S91*H91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187" t="s">
        <v>133</v>
      </c>
      <c r="AT91" s="187" t="s">
        <v>128</v>
      </c>
      <c r="AU91" s="187" t="s">
        <v>80</v>
      </c>
      <c r="AY91" s="20" t="s">
        <v>126</v>
      </c>
      <c r="BE91" s="188">
        <f>IF(N91="základní",J91,0)</f>
        <v>0</v>
      </c>
      <c r="BF91" s="188">
        <f>IF(N91="snížená",J91,0)</f>
        <v>0</v>
      </c>
      <c r="BG91" s="188">
        <f>IF(N91="zákl. přenesená",J91,0)</f>
        <v>0</v>
      </c>
      <c r="BH91" s="188">
        <f>IF(N91="sníž. přenesená",J91,0)</f>
        <v>0</v>
      </c>
      <c r="BI91" s="188">
        <f>IF(N91="nulová",J91,0)</f>
        <v>0</v>
      </c>
      <c r="BJ91" s="20" t="s">
        <v>78</v>
      </c>
      <c r="BK91" s="188">
        <f>ROUND(I91*H91,2)</f>
        <v>0</v>
      </c>
      <c r="BL91" s="20" t="s">
        <v>133</v>
      </c>
      <c r="BM91" s="187" t="s">
        <v>133</v>
      </c>
    </row>
    <row r="92" spans="1:65" s="2" customFormat="1" ht="10.199999999999999">
      <c r="A92" s="37"/>
      <c r="B92" s="38"/>
      <c r="C92" s="39"/>
      <c r="D92" s="189" t="s">
        <v>134</v>
      </c>
      <c r="E92" s="39"/>
      <c r="F92" s="190" t="s">
        <v>135</v>
      </c>
      <c r="G92" s="39"/>
      <c r="H92" s="39"/>
      <c r="I92" s="191"/>
      <c r="J92" s="39"/>
      <c r="K92" s="39"/>
      <c r="L92" s="42"/>
      <c r="M92" s="192"/>
      <c r="N92" s="193"/>
      <c r="O92" s="67"/>
      <c r="P92" s="67"/>
      <c r="Q92" s="67"/>
      <c r="R92" s="67"/>
      <c r="S92" s="67"/>
      <c r="T92" s="68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20" t="s">
        <v>134</v>
      </c>
      <c r="AU92" s="20" t="s">
        <v>80</v>
      </c>
    </row>
    <row r="93" spans="1:65" s="13" customFormat="1" ht="10.199999999999999">
      <c r="B93" s="194"/>
      <c r="C93" s="195"/>
      <c r="D93" s="196" t="s">
        <v>136</v>
      </c>
      <c r="E93" s="197" t="s">
        <v>18</v>
      </c>
      <c r="F93" s="198" t="s">
        <v>137</v>
      </c>
      <c r="G93" s="195"/>
      <c r="H93" s="197" t="s">
        <v>18</v>
      </c>
      <c r="I93" s="199"/>
      <c r="J93" s="195"/>
      <c r="K93" s="195"/>
      <c r="L93" s="200"/>
      <c r="M93" s="201"/>
      <c r="N93" s="202"/>
      <c r="O93" s="202"/>
      <c r="P93" s="202"/>
      <c r="Q93" s="202"/>
      <c r="R93" s="202"/>
      <c r="S93" s="202"/>
      <c r="T93" s="203"/>
      <c r="AT93" s="204" t="s">
        <v>136</v>
      </c>
      <c r="AU93" s="204" t="s">
        <v>80</v>
      </c>
      <c r="AV93" s="13" t="s">
        <v>78</v>
      </c>
      <c r="AW93" s="13" t="s">
        <v>32</v>
      </c>
      <c r="AX93" s="13" t="s">
        <v>70</v>
      </c>
      <c r="AY93" s="204" t="s">
        <v>126</v>
      </c>
    </row>
    <row r="94" spans="1:65" s="14" customFormat="1" ht="10.199999999999999">
      <c r="B94" s="205"/>
      <c r="C94" s="206"/>
      <c r="D94" s="196" t="s">
        <v>136</v>
      </c>
      <c r="E94" s="207" t="s">
        <v>18</v>
      </c>
      <c r="F94" s="208" t="s">
        <v>395</v>
      </c>
      <c r="G94" s="206"/>
      <c r="H94" s="209">
        <v>17.940000000000001</v>
      </c>
      <c r="I94" s="210"/>
      <c r="J94" s="206"/>
      <c r="K94" s="206"/>
      <c r="L94" s="211"/>
      <c r="M94" s="212"/>
      <c r="N94" s="213"/>
      <c r="O94" s="213"/>
      <c r="P94" s="213"/>
      <c r="Q94" s="213"/>
      <c r="R94" s="213"/>
      <c r="S94" s="213"/>
      <c r="T94" s="214"/>
      <c r="AT94" s="215" t="s">
        <v>136</v>
      </c>
      <c r="AU94" s="215" t="s">
        <v>80</v>
      </c>
      <c r="AV94" s="14" t="s">
        <v>80</v>
      </c>
      <c r="AW94" s="14" t="s">
        <v>32</v>
      </c>
      <c r="AX94" s="14" t="s">
        <v>70</v>
      </c>
      <c r="AY94" s="215" t="s">
        <v>126</v>
      </c>
    </row>
    <row r="95" spans="1:65" s="15" customFormat="1" ht="10.199999999999999">
      <c r="B95" s="216"/>
      <c r="C95" s="217"/>
      <c r="D95" s="196" t="s">
        <v>136</v>
      </c>
      <c r="E95" s="218" t="s">
        <v>18</v>
      </c>
      <c r="F95" s="219" t="s">
        <v>139</v>
      </c>
      <c r="G95" s="217"/>
      <c r="H95" s="220">
        <v>17.940000000000001</v>
      </c>
      <c r="I95" s="221"/>
      <c r="J95" s="217"/>
      <c r="K95" s="217"/>
      <c r="L95" s="222"/>
      <c r="M95" s="223"/>
      <c r="N95" s="224"/>
      <c r="O95" s="224"/>
      <c r="P95" s="224"/>
      <c r="Q95" s="224"/>
      <c r="R95" s="224"/>
      <c r="S95" s="224"/>
      <c r="T95" s="225"/>
      <c r="AT95" s="226" t="s">
        <v>136</v>
      </c>
      <c r="AU95" s="226" t="s">
        <v>80</v>
      </c>
      <c r="AV95" s="15" t="s">
        <v>133</v>
      </c>
      <c r="AW95" s="15" t="s">
        <v>32</v>
      </c>
      <c r="AX95" s="15" t="s">
        <v>78</v>
      </c>
      <c r="AY95" s="226" t="s">
        <v>126</v>
      </c>
    </row>
    <row r="96" spans="1:65" s="2" customFormat="1" ht="22.2" customHeight="1">
      <c r="A96" s="37"/>
      <c r="B96" s="38"/>
      <c r="C96" s="176" t="s">
        <v>145</v>
      </c>
      <c r="D96" s="176" t="s">
        <v>128</v>
      </c>
      <c r="E96" s="177" t="s">
        <v>140</v>
      </c>
      <c r="F96" s="178" t="s">
        <v>141</v>
      </c>
      <c r="G96" s="179" t="s">
        <v>131</v>
      </c>
      <c r="H96" s="180">
        <v>15.3</v>
      </c>
      <c r="I96" s="181"/>
      <c r="J96" s="182">
        <f>ROUND(I96*H96,2)</f>
        <v>0</v>
      </c>
      <c r="K96" s="178" t="s">
        <v>132</v>
      </c>
      <c r="L96" s="42"/>
      <c r="M96" s="183" t="s">
        <v>18</v>
      </c>
      <c r="N96" s="184" t="s">
        <v>41</v>
      </c>
      <c r="O96" s="67"/>
      <c r="P96" s="185">
        <f>O96*H96</f>
        <v>0</v>
      </c>
      <c r="Q96" s="185">
        <v>0</v>
      </c>
      <c r="R96" s="185">
        <f>Q96*H96</f>
        <v>0</v>
      </c>
      <c r="S96" s="185">
        <v>0</v>
      </c>
      <c r="T96" s="186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87" t="s">
        <v>133</v>
      </c>
      <c r="AT96" s="187" t="s">
        <v>128</v>
      </c>
      <c r="AU96" s="187" t="s">
        <v>80</v>
      </c>
      <c r="AY96" s="20" t="s">
        <v>126</v>
      </c>
      <c r="BE96" s="188">
        <f>IF(N96="základní",J96,0)</f>
        <v>0</v>
      </c>
      <c r="BF96" s="188">
        <f>IF(N96="snížená",J96,0)</f>
        <v>0</v>
      </c>
      <c r="BG96" s="188">
        <f>IF(N96="zákl. přenesená",J96,0)</f>
        <v>0</v>
      </c>
      <c r="BH96" s="188">
        <f>IF(N96="sníž. přenesená",J96,0)</f>
        <v>0</v>
      </c>
      <c r="BI96" s="188">
        <f>IF(N96="nulová",J96,0)</f>
        <v>0</v>
      </c>
      <c r="BJ96" s="20" t="s">
        <v>78</v>
      </c>
      <c r="BK96" s="188">
        <f>ROUND(I96*H96,2)</f>
        <v>0</v>
      </c>
      <c r="BL96" s="20" t="s">
        <v>133</v>
      </c>
      <c r="BM96" s="187" t="s">
        <v>149</v>
      </c>
    </row>
    <row r="97" spans="1:65" s="2" customFormat="1" ht="10.199999999999999">
      <c r="A97" s="37"/>
      <c r="B97" s="38"/>
      <c r="C97" s="39"/>
      <c r="D97" s="189" t="s">
        <v>134</v>
      </c>
      <c r="E97" s="39"/>
      <c r="F97" s="190" t="s">
        <v>142</v>
      </c>
      <c r="G97" s="39"/>
      <c r="H97" s="39"/>
      <c r="I97" s="191"/>
      <c r="J97" s="39"/>
      <c r="K97" s="39"/>
      <c r="L97" s="42"/>
      <c r="M97" s="192"/>
      <c r="N97" s="193"/>
      <c r="O97" s="67"/>
      <c r="P97" s="67"/>
      <c r="Q97" s="67"/>
      <c r="R97" s="67"/>
      <c r="S97" s="67"/>
      <c r="T97" s="68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20" t="s">
        <v>134</v>
      </c>
      <c r="AU97" s="20" t="s">
        <v>80</v>
      </c>
    </row>
    <row r="98" spans="1:65" s="13" customFormat="1" ht="10.199999999999999">
      <c r="B98" s="194"/>
      <c r="C98" s="195"/>
      <c r="D98" s="196" t="s">
        <v>136</v>
      </c>
      <c r="E98" s="197" t="s">
        <v>18</v>
      </c>
      <c r="F98" s="198" t="s">
        <v>143</v>
      </c>
      <c r="G98" s="195"/>
      <c r="H98" s="197" t="s">
        <v>18</v>
      </c>
      <c r="I98" s="199"/>
      <c r="J98" s="195"/>
      <c r="K98" s="195"/>
      <c r="L98" s="200"/>
      <c r="M98" s="201"/>
      <c r="N98" s="202"/>
      <c r="O98" s="202"/>
      <c r="P98" s="202"/>
      <c r="Q98" s="202"/>
      <c r="R98" s="202"/>
      <c r="S98" s="202"/>
      <c r="T98" s="203"/>
      <c r="AT98" s="204" t="s">
        <v>136</v>
      </c>
      <c r="AU98" s="204" t="s">
        <v>80</v>
      </c>
      <c r="AV98" s="13" t="s">
        <v>78</v>
      </c>
      <c r="AW98" s="13" t="s">
        <v>32</v>
      </c>
      <c r="AX98" s="13" t="s">
        <v>70</v>
      </c>
      <c r="AY98" s="204" t="s">
        <v>126</v>
      </c>
    </row>
    <row r="99" spans="1:65" s="14" customFormat="1" ht="10.199999999999999">
      <c r="B99" s="205"/>
      <c r="C99" s="206"/>
      <c r="D99" s="196" t="s">
        <v>136</v>
      </c>
      <c r="E99" s="207" t="s">
        <v>18</v>
      </c>
      <c r="F99" s="208" t="s">
        <v>396</v>
      </c>
      <c r="G99" s="206"/>
      <c r="H99" s="209">
        <v>15.3</v>
      </c>
      <c r="I99" s="210"/>
      <c r="J99" s="206"/>
      <c r="K99" s="206"/>
      <c r="L99" s="211"/>
      <c r="M99" s="212"/>
      <c r="N99" s="213"/>
      <c r="O99" s="213"/>
      <c r="P99" s="213"/>
      <c r="Q99" s="213"/>
      <c r="R99" s="213"/>
      <c r="S99" s="213"/>
      <c r="T99" s="214"/>
      <c r="AT99" s="215" t="s">
        <v>136</v>
      </c>
      <c r="AU99" s="215" t="s">
        <v>80</v>
      </c>
      <c r="AV99" s="14" t="s">
        <v>80</v>
      </c>
      <c r="AW99" s="14" t="s">
        <v>32</v>
      </c>
      <c r="AX99" s="14" t="s">
        <v>70</v>
      </c>
      <c r="AY99" s="215" t="s">
        <v>126</v>
      </c>
    </row>
    <row r="100" spans="1:65" s="15" customFormat="1" ht="10.199999999999999">
      <c r="B100" s="216"/>
      <c r="C100" s="217"/>
      <c r="D100" s="196" t="s">
        <v>136</v>
      </c>
      <c r="E100" s="218" t="s">
        <v>18</v>
      </c>
      <c r="F100" s="219" t="s">
        <v>139</v>
      </c>
      <c r="G100" s="217"/>
      <c r="H100" s="220">
        <v>15.3</v>
      </c>
      <c r="I100" s="221"/>
      <c r="J100" s="217"/>
      <c r="K100" s="217"/>
      <c r="L100" s="222"/>
      <c r="M100" s="223"/>
      <c r="N100" s="224"/>
      <c r="O100" s="224"/>
      <c r="P100" s="224"/>
      <c r="Q100" s="224"/>
      <c r="R100" s="224"/>
      <c r="S100" s="224"/>
      <c r="T100" s="225"/>
      <c r="AT100" s="226" t="s">
        <v>136</v>
      </c>
      <c r="AU100" s="226" t="s">
        <v>80</v>
      </c>
      <c r="AV100" s="15" t="s">
        <v>133</v>
      </c>
      <c r="AW100" s="15" t="s">
        <v>32</v>
      </c>
      <c r="AX100" s="15" t="s">
        <v>78</v>
      </c>
      <c r="AY100" s="226" t="s">
        <v>126</v>
      </c>
    </row>
    <row r="101" spans="1:65" s="2" customFormat="1" ht="14.4" customHeight="1">
      <c r="A101" s="37"/>
      <c r="B101" s="38"/>
      <c r="C101" s="176" t="s">
        <v>133</v>
      </c>
      <c r="D101" s="176" t="s">
        <v>128</v>
      </c>
      <c r="E101" s="177" t="s">
        <v>151</v>
      </c>
      <c r="F101" s="178" t="s">
        <v>152</v>
      </c>
      <c r="G101" s="179" t="s">
        <v>131</v>
      </c>
      <c r="H101" s="180">
        <v>40.5</v>
      </c>
      <c r="I101" s="181"/>
      <c r="J101" s="182">
        <f>ROUND(I101*H101,2)</f>
        <v>0</v>
      </c>
      <c r="K101" s="178" t="s">
        <v>132</v>
      </c>
      <c r="L101" s="42"/>
      <c r="M101" s="183" t="s">
        <v>18</v>
      </c>
      <c r="N101" s="184" t="s">
        <v>41</v>
      </c>
      <c r="O101" s="67"/>
      <c r="P101" s="185">
        <f>O101*H101</f>
        <v>0</v>
      </c>
      <c r="Q101" s="185">
        <v>0</v>
      </c>
      <c r="R101" s="185">
        <f>Q101*H101</f>
        <v>0</v>
      </c>
      <c r="S101" s="185">
        <v>0</v>
      </c>
      <c r="T101" s="186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87" t="s">
        <v>133</v>
      </c>
      <c r="AT101" s="187" t="s">
        <v>128</v>
      </c>
      <c r="AU101" s="187" t="s">
        <v>80</v>
      </c>
      <c r="AY101" s="20" t="s">
        <v>126</v>
      </c>
      <c r="BE101" s="188">
        <f>IF(N101="základní",J101,0)</f>
        <v>0</v>
      </c>
      <c r="BF101" s="188">
        <f>IF(N101="snížená",J101,0)</f>
        <v>0</v>
      </c>
      <c r="BG101" s="188">
        <f>IF(N101="zákl. přenesená",J101,0)</f>
        <v>0</v>
      </c>
      <c r="BH101" s="188">
        <f>IF(N101="sníž. přenesená",J101,0)</f>
        <v>0</v>
      </c>
      <c r="BI101" s="188">
        <f>IF(N101="nulová",J101,0)</f>
        <v>0</v>
      </c>
      <c r="BJ101" s="20" t="s">
        <v>78</v>
      </c>
      <c r="BK101" s="188">
        <f>ROUND(I101*H101,2)</f>
        <v>0</v>
      </c>
      <c r="BL101" s="20" t="s">
        <v>133</v>
      </c>
      <c r="BM101" s="187" t="s">
        <v>153</v>
      </c>
    </row>
    <row r="102" spans="1:65" s="2" customFormat="1" ht="10.199999999999999">
      <c r="A102" s="37"/>
      <c r="B102" s="38"/>
      <c r="C102" s="39"/>
      <c r="D102" s="189" t="s">
        <v>134</v>
      </c>
      <c r="E102" s="39"/>
      <c r="F102" s="190" t="s">
        <v>154</v>
      </c>
      <c r="G102" s="39"/>
      <c r="H102" s="39"/>
      <c r="I102" s="191"/>
      <c r="J102" s="39"/>
      <c r="K102" s="39"/>
      <c r="L102" s="42"/>
      <c r="M102" s="192"/>
      <c r="N102" s="193"/>
      <c r="O102" s="67"/>
      <c r="P102" s="67"/>
      <c r="Q102" s="67"/>
      <c r="R102" s="67"/>
      <c r="S102" s="67"/>
      <c r="T102" s="68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20" t="s">
        <v>134</v>
      </c>
      <c r="AU102" s="20" t="s">
        <v>80</v>
      </c>
    </row>
    <row r="103" spans="1:65" s="13" customFormat="1" ht="10.199999999999999">
      <c r="B103" s="194"/>
      <c r="C103" s="195"/>
      <c r="D103" s="196" t="s">
        <v>136</v>
      </c>
      <c r="E103" s="197" t="s">
        <v>18</v>
      </c>
      <c r="F103" s="198" t="s">
        <v>155</v>
      </c>
      <c r="G103" s="195"/>
      <c r="H103" s="197" t="s">
        <v>18</v>
      </c>
      <c r="I103" s="199"/>
      <c r="J103" s="195"/>
      <c r="K103" s="195"/>
      <c r="L103" s="200"/>
      <c r="M103" s="201"/>
      <c r="N103" s="202"/>
      <c r="O103" s="202"/>
      <c r="P103" s="202"/>
      <c r="Q103" s="202"/>
      <c r="R103" s="202"/>
      <c r="S103" s="202"/>
      <c r="T103" s="203"/>
      <c r="AT103" s="204" t="s">
        <v>136</v>
      </c>
      <c r="AU103" s="204" t="s">
        <v>80</v>
      </c>
      <c r="AV103" s="13" t="s">
        <v>78</v>
      </c>
      <c r="AW103" s="13" t="s">
        <v>32</v>
      </c>
      <c r="AX103" s="13" t="s">
        <v>70</v>
      </c>
      <c r="AY103" s="204" t="s">
        <v>126</v>
      </c>
    </row>
    <row r="104" spans="1:65" s="14" customFormat="1" ht="10.199999999999999">
      <c r="B104" s="205"/>
      <c r="C104" s="206"/>
      <c r="D104" s="196" t="s">
        <v>136</v>
      </c>
      <c r="E104" s="207" t="s">
        <v>18</v>
      </c>
      <c r="F104" s="208" t="s">
        <v>397</v>
      </c>
      <c r="G104" s="206"/>
      <c r="H104" s="209">
        <v>3.6</v>
      </c>
      <c r="I104" s="210"/>
      <c r="J104" s="206"/>
      <c r="K104" s="206"/>
      <c r="L104" s="211"/>
      <c r="M104" s="212"/>
      <c r="N104" s="213"/>
      <c r="O104" s="213"/>
      <c r="P104" s="213"/>
      <c r="Q104" s="213"/>
      <c r="R104" s="213"/>
      <c r="S104" s="213"/>
      <c r="T104" s="214"/>
      <c r="AT104" s="215" t="s">
        <v>136</v>
      </c>
      <c r="AU104" s="215" t="s">
        <v>80</v>
      </c>
      <c r="AV104" s="14" t="s">
        <v>80</v>
      </c>
      <c r="AW104" s="14" t="s">
        <v>32</v>
      </c>
      <c r="AX104" s="14" t="s">
        <v>70</v>
      </c>
      <c r="AY104" s="215" t="s">
        <v>126</v>
      </c>
    </row>
    <row r="105" spans="1:65" s="13" customFormat="1" ht="10.199999999999999">
      <c r="B105" s="194"/>
      <c r="C105" s="195"/>
      <c r="D105" s="196" t="s">
        <v>136</v>
      </c>
      <c r="E105" s="197" t="s">
        <v>18</v>
      </c>
      <c r="F105" s="198" t="s">
        <v>157</v>
      </c>
      <c r="G105" s="195"/>
      <c r="H105" s="197" t="s">
        <v>18</v>
      </c>
      <c r="I105" s="199"/>
      <c r="J105" s="195"/>
      <c r="K105" s="195"/>
      <c r="L105" s="200"/>
      <c r="M105" s="201"/>
      <c r="N105" s="202"/>
      <c r="O105" s="202"/>
      <c r="P105" s="202"/>
      <c r="Q105" s="202"/>
      <c r="R105" s="202"/>
      <c r="S105" s="202"/>
      <c r="T105" s="203"/>
      <c r="AT105" s="204" t="s">
        <v>136</v>
      </c>
      <c r="AU105" s="204" t="s">
        <v>80</v>
      </c>
      <c r="AV105" s="13" t="s">
        <v>78</v>
      </c>
      <c r="AW105" s="13" t="s">
        <v>32</v>
      </c>
      <c r="AX105" s="13" t="s">
        <v>70</v>
      </c>
      <c r="AY105" s="204" t="s">
        <v>126</v>
      </c>
    </row>
    <row r="106" spans="1:65" s="14" customFormat="1" ht="10.199999999999999">
      <c r="B106" s="205"/>
      <c r="C106" s="206"/>
      <c r="D106" s="196" t="s">
        <v>136</v>
      </c>
      <c r="E106" s="207" t="s">
        <v>18</v>
      </c>
      <c r="F106" s="208" t="s">
        <v>398</v>
      </c>
      <c r="G106" s="206"/>
      <c r="H106" s="209">
        <v>36.9</v>
      </c>
      <c r="I106" s="210"/>
      <c r="J106" s="206"/>
      <c r="K106" s="206"/>
      <c r="L106" s="211"/>
      <c r="M106" s="212"/>
      <c r="N106" s="213"/>
      <c r="O106" s="213"/>
      <c r="P106" s="213"/>
      <c r="Q106" s="213"/>
      <c r="R106" s="213"/>
      <c r="S106" s="213"/>
      <c r="T106" s="214"/>
      <c r="AT106" s="215" t="s">
        <v>136</v>
      </c>
      <c r="AU106" s="215" t="s">
        <v>80</v>
      </c>
      <c r="AV106" s="14" t="s">
        <v>80</v>
      </c>
      <c r="AW106" s="14" t="s">
        <v>32</v>
      </c>
      <c r="AX106" s="14" t="s">
        <v>70</v>
      </c>
      <c r="AY106" s="215" t="s">
        <v>126</v>
      </c>
    </row>
    <row r="107" spans="1:65" s="15" customFormat="1" ht="10.199999999999999">
      <c r="B107" s="216"/>
      <c r="C107" s="217"/>
      <c r="D107" s="196" t="s">
        <v>136</v>
      </c>
      <c r="E107" s="218" t="s">
        <v>18</v>
      </c>
      <c r="F107" s="219" t="s">
        <v>139</v>
      </c>
      <c r="G107" s="217"/>
      <c r="H107" s="220">
        <v>40.5</v>
      </c>
      <c r="I107" s="221"/>
      <c r="J107" s="217"/>
      <c r="K107" s="217"/>
      <c r="L107" s="222"/>
      <c r="M107" s="223"/>
      <c r="N107" s="224"/>
      <c r="O107" s="224"/>
      <c r="P107" s="224"/>
      <c r="Q107" s="224"/>
      <c r="R107" s="224"/>
      <c r="S107" s="224"/>
      <c r="T107" s="225"/>
      <c r="AT107" s="226" t="s">
        <v>136</v>
      </c>
      <c r="AU107" s="226" t="s">
        <v>80</v>
      </c>
      <c r="AV107" s="15" t="s">
        <v>133</v>
      </c>
      <c r="AW107" s="15" t="s">
        <v>32</v>
      </c>
      <c r="AX107" s="15" t="s">
        <v>78</v>
      </c>
      <c r="AY107" s="226" t="s">
        <v>126</v>
      </c>
    </row>
    <row r="108" spans="1:65" s="2" customFormat="1" ht="22.2" customHeight="1">
      <c r="A108" s="37"/>
      <c r="B108" s="38"/>
      <c r="C108" s="176" t="s">
        <v>159</v>
      </c>
      <c r="D108" s="176" t="s">
        <v>128</v>
      </c>
      <c r="E108" s="177" t="s">
        <v>160</v>
      </c>
      <c r="F108" s="178" t="s">
        <v>161</v>
      </c>
      <c r="G108" s="179" t="s">
        <v>162</v>
      </c>
      <c r="H108" s="180">
        <v>406</v>
      </c>
      <c r="I108" s="181"/>
      <c r="J108" s="182">
        <f>ROUND(I108*H108,2)</f>
        <v>0</v>
      </c>
      <c r="K108" s="178" t="s">
        <v>132</v>
      </c>
      <c r="L108" s="42"/>
      <c r="M108" s="183" t="s">
        <v>18</v>
      </c>
      <c r="N108" s="184" t="s">
        <v>41</v>
      </c>
      <c r="O108" s="67"/>
      <c r="P108" s="185">
        <f>O108*H108</f>
        <v>0</v>
      </c>
      <c r="Q108" s="185">
        <v>1.1E-4</v>
      </c>
      <c r="R108" s="185">
        <f>Q108*H108</f>
        <v>4.4659999999999998E-2</v>
      </c>
      <c r="S108" s="185">
        <v>0</v>
      </c>
      <c r="T108" s="186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87" t="s">
        <v>133</v>
      </c>
      <c r="AT108" s="187" t="s">
        <v>128</v>
      </c>
      <c r="AU108" s="187" t="s">
        <v>80</v>
      </c>
      <c r="AY108" s="20" t="s">
        <v>126</v>
      </c>
      <c r="BE108" s="188">
        <f>IF(N108="základní",J108,0)</f>
        <v>0</v>
      </c>
      <c r="BF108" s="188">
        <f>IF(N108="snížená",J108,0)</f>
        <v>0</v>
      </c>
      <c r="BG108" s="188">
        <f>IF(N108="zákl. přenesená",J108,0)</f>
        <v>0</v>
      </c>
      <c r="BH108" s="188">
        <f>IF(N108="sníž. přenesená",J108,0)</f>
        <v>0</v>
      </c>
      <c r="BI108" s="188">
        <f>IF(N108="nulová",J108,0)</f>
        <v>0</v>
      </c>
      <c r="BJ108" s="20" t="s">
        <v>78</v>
      </c>
      <c r="BK108" s="188">
        <f>ROUND(I108*H108,2)</f>
        <v>0</v>
      </c>
      <c r="BL108" s="20" t="s">
        <v>133</v>
      </c>
      <c r="BM108" s="187" t="s">
        <v>163</v>
      </c>
    </row>
    <row r="109" spans="1:65" s="2" customFormat="1" ht="10.199999999999999">
      <c r="A109" s="37"/>
      <c r="B109" s="38"/>
      <c r="C109" s="39"/>
      <c r="D109" s="189" t="s">
        <v>134</v>
      </c>
      <c r="E109" s="39"/>
      <c r="F109" s="190" t="s">
        <v>164</v>
      </c>
      <c r="G109" s="39"/>
      <c r="H109" s="39"/>
      <c r="I109" s="191"/>
      <c r="J109" s="39"/>
      <c r="K109" s="39"/>
      <c r="L109" s="42"/>
      <c r="M109" s="192"/>
      <c r="N109" s="193"/>
      <c r="O109" s="67"/>
      <c r="P109" s="67"/>
      <c r="Q109" s="67"/>
      <c r="R109" s="67"/>
      <c r="S109" s="67"/>
      <c r="T109" s="68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20" t="s">
        <v>134</v>
      </c>
      <c r="AU109" s="20" t="s">
        <v>80</v>
      </c>
    </row>
    <row r="110" spans="1:65" s="2" customFormat="1" ht="19.2">
      <c r="A110" s="37"/>
      <c r="B110" s="38"/>
      <c r="C110" s="39"/>
      <c r="D110" s="196" t="s">
        <v>165</v>
      </c>
      <c r="E110" s="39"/>
      <c r="F110" s="227" t="s">
        <v>166</v>
      </c>
      <c r="G110" s="39"/>
      <c r="H110" s="39"/>
      <c r="I110" s="191"/>
      <c r="J110" s="39"/>
      <c r="K110" s="39"/>
      <c r="L110" s="42"/>
      <c r="M110" s="192"/>
      <c r="N110" s="193"/>
      <c r="O110" s="67"/>
      <c r="P110" s="67"/>
      <c r="Q110" s="67"/>
      <c r="R110" s="67"/>
      <c r="S110" s="67"/>
      <c r="T110" s="68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20" t="s">
        <v>165</v>
      </c>
      <c r="AU110" s="20" t="s">
        <v>80</v>
      </c>
    </row>
    <row r="111" spans="1:65" s="13" customFormat="1" ht="10.199999999999999">
      <c r="B111" s="194"/>
      <c r="C111" s="195"/>
      <c r="D111" s="196" t="s">
        <v>136</v>
      </c>
      <c r="E111" s="197" t="s">
        <v>18</v>
      </c>
      <c r="F111" s="198" t="s">
        <v>399</v>
      </c>
      <c r="G111" s="195"/>
      <c r="H111" s="197" t="s">
        <v>18</v>
      </c>
      <c r="I111" s="199"/>
      <c r="J111" s="195"/>
      <c r="K111" s="195"/>
      <c r="L111" s="200"/>
      <c r="M111" s="201"/>
      <c r="N111" s="202"/>
      <c r="O111" s="202"/>
      <c r="P111" s="202"/>
      <c r="Q111" s="202"/>
      <c r="R111" s="202"/>
      <c r="S111" s="202"/>
      <c r="T111" s="203"/>
      <c r="AT111" s="204" t="s">
        <v>136</v>
      </c>
      <c r="AU111" s="204" t="s">
        <v>80</v>
      </c>
      <c r="AV111" s="13" t="s">
        <v>78</v>
      </c>
      <c r="AW111" s="13" t="s">
        <v>32</v>
      </c>
      <c r="AX111" s="13" t="s">
        <v>70</v>
      </c>
      <c r="AY111" s="204" t="s">
        <v>126</v>
      </c>
    </row>
    <row r="112" spans="1:65" s="14" customFormat="1" ht="10.199999999999999">
      <c r="B112" s="205"/>
      <c r="C112" s="206"/>
      <c r="D112" s="196" t="s">
        <v>136</v>
      </c>
      <c r="E112" s="207" t="s">
        <v>18</v>
      </c>
      <c r="F112" s="208" t="s">
        <v>400</v>
      </c>
      <c r="G112" s="206"/>
      <c r="H112" s="209">
        <v>186</v>
      </c>
      <c r="I112" s="210"/>
      <c r="J112" s="206"/>
      <c r="K112" s="206"/>
      <c r="L112" s="211"/>
      <c r="M112" s="212"/>
      <c r="N112" s="213"/>
      <c r="O112" s="213"/>
      <c r="P112" s="213"/>
      <c r="Q112" s="213"/>
      <c r="R112" s="213"/>
      <c r="S112" s="213"/>
      <c r="T112" s="214"/>
      <c r="AT112" s="215" t="s">
        <v>136</v>
      </c>
      <c r="AU112" s="215" t="s">
        <v>80</v>
      </c>
      <c r="AV112" s="14" t="s">
        <v>80</v>
      </c>
      <c r="AW112" s="14" t="s">
        <v>32</v>
      </c>
      <c r="AX112" s="14" t="s">
        <v>70</v>
      </c>
      <c r="AY112" s="215" t="s">
        <v>126</v>
      </c>
    </row>
    <row r="113" spans="1:65" s="13" customFormat="1" ht="10.199999999999999">
      <c r="B113" s="194"/>
      <c r="C113" s="195"/>
      <c r="D113" s="196" t="s">
        <v>136</v>
      </c>
      <c r="E113" s="197" t="s">
        <v>18</v>
      </c>
      <c r="F113" s="198" t="s">
        <v>167</v>
      </c>
      <c r="G113" s="195"/>
      <c r="H113" s="197" t="s">
        <v>18</v>
      </c>
      <c r="I113" s="199"/>
      <c r="J113" s="195"/>
      <c r="K113" s="195"/>
      <c r="L113" s="200"/>
      <c r="M113" s="201"/>
      <c r="N113" s="202"/>
      <c r="O113" s="202"/>
      <c r="P113" s="202"/>
      <c r="Q113" s="202"/>
      <c r="R113" s="202"/>
      <c r="S113" s="202"/>
      <c r="T113" s="203"/>
      <c r="AT113" s="204" t="s">
        <v>136</v>
      </c>
      <c r="AU113" s="204" t="s">
        <v>80</v>
      </c>
      <c r="AV113" s="13" t="s">
        <v>78</v>
      </c>
      <c r="AW113" s="13" t="s">
        <v>32</v>
      </c>
      <c r="AX113" s="13" t="s">
        <v>70</v>
      </c>
      <c r="AY113" s="204" t="s">
        <v>126</v>
      </c>
    </row>
    <row r="114" spans="1:65" s="14" customFormat="1" ht="10.199999999999999">
      <c r="B114" s="205"/>
      <c r="C114" s="206"/>
      <c r="D114" s="196" t="s">
        <v>136</v>
      </c>
      <c r="E114" s="207" t="s">
        <v>18</v>
      </c>
      <c r="F114" s="208" t="s">
        <v>401</v>
      </c>
      <c r="G114" s="206"/>
      <c r="H114" s="209">
        <v>126</v>
      </c>
      <c r="I114" s="210"/>
      <c r="J114" s="206"/>
      <c r="K114" s="206"/>
      <c r="L114" s="211"/>
      <c r="M114" s="212"/>
      <c r="N114" s="213"/>
      <c r="O114" s="213"/>
      <c r="P114" s="213"/>
      <c r="Q114" s="213"/>
      <c r="R114" s="213"/>
      <c r="S114" s="213"/>
      <c r="T114" s="214"/>
      <c r="AT114" s="215" t="s">
        <v>136</v>
      </c>
      <c r="AU114" s="215" t="s">
        <v>80</v>
      </c>
      <c r="AV114" s="14" t="s">
        <v>80</v>
      </c>
      <c r="AW114" s="14" t="s">
        <v>32</v>
      </c>
      <c r="AX114" s="14" t="s">
        <v>70</v>
      </c>
      <c r="AY114" s="215" t="s">
        <v>126</v>
      </c>
    </row>
    <row r="115" spans="1:65" s="13" customFormat="1" ht="10.199999999999999">
      <c r="B115" s="194"/>
      <c r="C115" s="195"/>
      <c r="D115" s="196" t="s">
        <v>136</v>
      </c>
      <c r="E115" s="197" t="s">
        <v>18</v>
      </c>
      <c r="F115" s="198" t="s">
        <v>169</v>
      </c>
      <c r="G115" s="195"/>
      <c r="H115" s="197" t="s">
        <v>18</v>
      </c>
      <c r="I115" s="199"/>
      <c r="J115" s="195"/>
      <c r="K115" s="195"/>
      <c r="L115" s="200"/>
      <c r="M115" s="201"/>
      <c r="N115" s="202"/>
      <c r="O115" s="202"/>
      <c r="P115" s="202"/>
      <c r="Q115" s="202"/>
      <c r="R115" s="202"/>
      <c r="S115" s="202"/>
      <c r="T115" s="203"/>
      <c r="AT115" s="204" t="s">
        <v>136</v>
      </c>
      <c r="AU115" s="204" t="s">
        <v>80</v>
      </c>
      <c r="AV115" s="13" t="s">
        <v>78</v>
      </c>
      <c r="AW115" s="13" t="s">
        <v>32</v>
      </c>
      <c r="AX115" s="13" t="s">
        <v>70</v>
      </c>
      <c r="AY115" s="204" t="s">
        <v>126</v>
      </c>
    </row>
    <row r="116" spans="1:65" s="14" customFormat="1" ht="10.199999999999999">
      <c r="B116" s="205"/>
      <c r="C116" s="206"/>
      <c r="D116" s="196" t="s">
        <v>136</v>
      </c>
      <c r="E116" s="207" t="s">
        <v>18</v>
      </c>
      <c r="F116" s="208" t="s">
        <v>402</v>
      </c>
      <c r="G116" s="206"/>
      <c r="H116" s="209">
        <v>66</v>
      </c>
      <c r="I116" s="210"/>
      <c r="J116" s="206"/>
      <c r="K116" s="206"/>
      <c r="L116" s="211"/>
      <c r="M116" s="212"/>
      <c r="N116" s="213"/>
      <c r="O116" s="213"/>
      <c r="P116" s="213"/>
      <c r="Q116" s="213"/>
      <c r="R116" s="213"/>
      <c r="S116" s="213"/>
      <c r="T116" s="214"/>
      <c r="AT116" s="215" t="s">
        <v>136</v>
      </c>
      <c r="AU116" s="215" t="s">
        <v>80</v>
      </c>
      <c r="AV116" s="14" t="s">
        <v>80</v>
      </c>
      <c r="AW116" s="14" t="s">
        <v>32</v>
      </c>
      <c r="AX116" s="14" t="s">
        <v>70</v>
      </c>
      <c r="AY116" s="215" t="s">
        <v>126</v>
      </c>
    </row>
    <row r="117" spans="1:65" s="14" customFormat="1" ht="10.199999999999999">
      <c r="B117" s="205"/>
      <c r="C117" s="206"/>
      <c r="D117" s="196" t="s">
        <v>136</v>
      </c>
      <c r="E117" s="207" t="s">
        <v>18</v>
      </c>
      <c r="F117" s="208" t="s">
        <v>403</v>
      </c>
      <c r="G117" s="206"/>
      <c r="H117" s="209">
        <v>28</v>
      </c>
      <c r="I117" s="210"/>
      <c r="J117" s="206"/>
      <c r="K117" s="206"/>
      <c r="L117" s="211"/>
      <c r="M117" s="212"/>
      <c r="N117" s="213"/>
      <c r="O117" s="213"/>
      <c r="P117" s="213"/>
      <c r="Q117" s="213"/>
      <c r="R117" s="213"/>
      <c r="S117" s="213"/>
      <c r="T117" s="214"/>
      <c r="AT117" s="215" t="s">
        <v>136</v>
      </c>
      <c r="AU117" s="215" t="s">
        <v>80</v>
      </c>
      <c r="AV117" s="14" t="s">
        <v>80</v>
      </c>
      <c r="AW117" s="14" t="s">
        <v>32</v>
      </c>
      <c r="AX117" s="14" t="s">
        <v>70</v>
      </c>
      <c r="AY117" s="215" t="s">
        <v>126</v>
      </c>
    </row>
    <row r="118" spans="1:65" s="15" customFormat="1" ht="10.199999999999999">
      <c r="B118" s="216"/>
      <c r="C118" s="217"/>
      <c r="D118" s="196" t="s">
        <v>136</v>
      </c>
      <c r="E118" s="218" t="s">
        <v>18</v>
      </c>
      <c r="F118" s="219" t="s">
        <v>139</v>
      </c>
      <c r="G118" s="217"/>
      <c r="H118" s="220">
        <v>406</v>
      </c>
      <c r="I118" s="221"/>
      <c r="J118" s="217"/>
      <c r="K118" s="217"/>
      <c r="L118" s="222"/>
      <c r="M118" s="223"/>
      <c r="N118" s="224"/>
      <c r="O118" s="224"/>
      <c r="P118" s="224"/>
      <c r="Q118" s="224"/>
      <c r="R118" s="224"/>
      <c r="S118" s="224"/>
      <c r="T118" s="225"/>
      <c r="AT118" s="226" t="s">
        <v>136</v>
      </c>
      <c r="AU118" s="226" t="s">
        <v>80</v>
      </c>
      <c r="AV118" s="15" t="s">
        <v>133</v>
      </c>
      <c r="AW118" s="15" t="s">
        <v>32</v>
      </c>
      <c r="AX118" s="15" t="s">
        <v>78</v>
      </c>
      <c r="AY118" s="226" t="s">
        <v>126</v>
      </c>
    </row>
    <row r="119" spans="1:65" s="2" customFormat="1" ht="22.2" customHeight="1">
      <c r="A119" s="37"/>
      <c r="B119" s="38"/>
      <c r="C119" s="176" t="s">
        <v>149</v>
      </c>
      <c r="D119" s="176" t="s">
        <v>128</v>
      </c>
      <c r="E119" s="177" t="s">
        <v>180</v>
      </c>
      <c r="F119" s="178" t="s">
        <v>181</v>
      </c>
      <c r="G119" s="179" t="s">
        <v>148</v>
      </c>
      <c r="H119" s="180">
        <v>156</v>
      </c>
      <c r="I119" s="181"/>
      <c r="J119" s="182">
        <f>ROUND(I119*H119,2)</f>
        <v>0</v>
      </c>
      <c r="K119" s="178" t="s">
        <v>182</v>
      </c>
      <c r="L119" s="42"/>
      <c r="M119" s="183" t="s">
        <v>18</v>
      </c>
      <c r="N119" s="184" t="s">
        <v>41</v>
      </c>
      <c r="O119" s="67"/>
      <c r="P119" s="185">
        <f>O119*H119</f>
        <v>0</v>
      </c>
      <c r="Q119" s="185">
        <v>0</v>
      </c>
      <c r="R119" s="185">
        <f>Q119*H119</f>
        <v>0</v>
      </c>
      <c r="S119" s="185">
        <v>0</v>
      </c>
      <c r="T119" s="186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87" t="s">
        <v>133</v>
      </c>
      <c r="AT119" s="187" t="s">
        <v>128</v>
      </c>
      <c r="AU119" s="187" t="s">
        <v>80</v>
      </c>
      <c r="AY119" s="20" t="s">
        <v>126</v>
      </c>
      <c r="BE119" s="188">
        <f>IF(N119="základní",J119,0)</f>
        <v>0</v>
      </c>
      <c r="BF119" s="188">
        <f>IF(N119="snížená",J119,0)</f>
        <v>0</v>
      </c>
      <c r="BG119" s="188">
        <f>IF(N119="zákl. přenesená",J119,0)</f>
        <v>0</v>
      </c>
      <c r="BH119" s="188">
        <f>IF(N119="sníž. přenesená",J119,0)</f>
        <v>0</v>
      </c>
      <c r="BI119" s="188">
        <f>IF(N119="nulová",J119,0)</f>
        <v>0</v>
      </c>
      <c r="BJ119" s="20" t="s">
        <v>78</v>
      </c>
      <c r="BK119" s="188">
        <f>ROUND(I119*H119,2)</f>
        <v>0</v>
      </c>
      <c r="BL119" s="20" t="s">
        <v>133</v>
      </c>
      <c r="BM119" s="187" t="s">
        <v>8</v>
      </c>
    </row>
    <row r="120" spans="1:65" s="13" customFormat="1" ht="10.199999999999999">
      <c r="B120" s="194"/>
      <c r="C120" s="195"/>
      <c r="D120" s="196" t="s">
        <v>136</v>
      </c>
      <c r="E120" s="197" t="s">
        <v>18</v>
      </c>
      <c r="F120" s="198" t="s">
        <v>184</v>
      </c>
      <c r="G120" s="195"/>
      <c r="H120" s="197" t="s">
        <v>18</v>
      </c>
      <c r="I120" s="199"/>
      <c r="J120" s="195"/>
      <c r="K120" s="195"/>
      <c r="L120" s="200"/>
      <c r="M120" s="201"/>
      <c r="N120" s="202"/>
      <c r="O120" s="202"/>
      <c r="P120" s="202"/>
      <c r="Q120" s="202"/>
      <c r="R120" s="202"/>
      <c r="S120" s="202"/>
      <c r="T120" s="203"/>
      <c r="AT120" s="204" t="s">
        <v>136</v>
      </c>
      <c r="AU120" s="204" t="s">
        <v>80</v>
      </c>
      <c r="AV120" s="13" t="s">
        <v>78</v>
      </c>
      <c r="AW120" s="13" t="s">
        <v>32</v>
      </c>
      <c r="AX120" s="13" t="s">
        <v>70</v>
      </c>
      <c r="AY120" s="204" t="s">
        <v>126</v>
      </c>
    </row>
    <row r="121" spans="1:65" s="14" customFormat="1" ht="10.199999999999999">
      <c r="B121" s="205"/>
      <c r="C121" s="206"/>
      <c r="D121" s="196" t="s">
        <v>136</v>
      </c>
      <c r="E121" s="207" t="s">
        <v>18</v>
      </c>
      <c r="F121" s="208" t="s">
        <v>404</v>
      </c>
      <c r="G121" s="206"/>
      <c r="H121" s="209">
        <v>93</v>
      </c>
      <c r="I121" s="210"/>
      <c r="J121" s="206"/>
      <c r="K121" s="206"/>
      <c r="L121" s="211"/>
      <c r="M121" s="212"/>
      <c r="N121" s="213"/>
      <c r="O121" s="213"/>
      <c r="P121" s="213"/>
      <c r="Q121" s="213"/>
      <c r="R121" s="213"/>
      <c r="S121" s="213"/>
      <c r="T121" s="214"/>
      <c r="AT121" s="215" t="s">
        <v>136</v>
      </c>
      <c r="AU121" s="215" t="s">
        <v>80</v>
      </c>
      <c r="AV121" s="14" t="s">
        <v>80</v>
      </c>
      <c r="AW121" s="14" t="s">
        <v>32</v>
      </c>
      <c r="AX121" s="14" t="s">
        <v>70</v>
      </c>
      <c r="AY121" s="215" t="s">
        <v>126</v>
      </c>
    </row>
    <row r="122" spans="1:65" s="14" customFormat="1" ht="10.199999999999999">
      <c r="B122" s="205"/>
      <c r="C122" s="206"/>
      <c r="D122" s="196" t="s">
        <v>136</v>
      </c>
      <c r="E122" s="207" t="s">
        <v>18</v>
      </c>
      <c r="F122" s="208" t="s">
        <v>405</v>
      </c>
      <c r="G122" s="206"/>
      <c r="H122" s="209">
        <v>63</v>
      </c>
      <c r="I122" s="210"/>
      <c r="J122" s="206"/>
      <c r="K122" s="206"/>
      <c r="L122" s="211"/>
      <c r="M122" s="212"/>
      <c r="N122" s="213"/>
      <c r="O122" s="213"/>
      <c r="P122" s="213"/>
      <c r="Q122" s="213"/>
      <c r="R122" s="213"/>
      <c r="S122" s="213"/>
      <c r="T122" s="214"/>
      <c r="AT122" s="215" t="s">
        <v>136</v>
      </c>
      <c r="AU122" s="215" t="s">
        <v>80</v>
      </c>
      <c r="AV122" s="14" t="s">
        <v>80</v>
      </c>
      <c r="AW122" s="14" t="s">
        <v>32</v>
      </c>
      <c r="AX122" s="14" t="s">
        <v>70</v>
      </c>
      <c r="AY122" s="215" t="s">
        <v>126</v>
      </c>
    </row>
    <row r="123" spans="1:65" s="15" customFormat="1" ht="10.199999999999999">
      <c r="B123" s="216"/>
      <c r="C123" s="217"/>
      <c r="D123" s="196" t="s">
        <v>136</v>
      </c>
      <c r="E123" s="218" t="s">
        <v>18</v>
      </c>
      <c r="F123" s="219" t="s">
        <v>139</v>
      </c>
      <c r="G123" s="217"/>
      <c r="H123" s="220">
        <v>156</v>
      </c>
      <c r="I123" s="221"/>
      <c r="J123" s="217"/>
      <c r="K123" s="217"/>
      <c r="L123" s="222"/>
      <c r="M123" s="223"/>
      <c r="N123" s="224"/>
      <c r="O123" s="224"/>
      <c r="P123" s="224"/>
      <c r="Q123" s="224"/>
      <c r="R123" s="224"/>
      <c r="S123" s="224"/>
      <c r="T123" s="225"/>
      <c r="AT123" s="226" t="s">
        <v>136</v>
      </c>
      <c r="AU123" s="226" t="s">
        <v>80</v>
      </c>
      <c r="AV123" s="15" t="s">
        <v>133</v>
      </c>
      <c r="AW123" s="15" t="s">
        <v>32</v>
      </c>
      <c r="AX123" s="15" t="s">
        <v>78</v>
      </c>
      <c r="AY123" s="226" t="s">
        <v>126</v>
      </c>
    </row>
    <row r="124" spans="1:65" s="2" customFormat="1" ht="30" customHeight="1">
      <c r="A124" s="37"/>
      <c r="B124" s="38"/>
      <c r="C124" s="176" t="s">
        <v>175</v>
      </c>
      <c r="D124" s="176" t="s">
        <v>128</v>
      </c>
      <c r="E124" s="177" t="s">
        <v>187</v>
      </c>
      <c r="F124" s="178" t="s">
        <v>188</v>
      </c>
      <c r="G124" s="179" t="s">
        <v>148</v>
      </c>
      <c r="H124" s="180">
        <v>47</v>
      </c>
      <c r="I124" s="181"/>
      <c r="J124" s="182">
        <f>ROUND(I124*H124,2)</f>
        <v>0</v>
      </c>
      <c r="K124" s="178" t="s">
        <v>182</v>
      </c>
      <c r="L124" s="42"/>
      <c r="M124" s="183" t="s">
        <v>18</v>
      </c>
      <c r="N124" s="184" t="s">
        <v>41</v>
      </c>
      <c r="O124" s="67"/>
      <c r="P124" s="185">
        <f>O124*H124</f>
        <v>0</v>
      </c>
      <c r="Q124" s="185">
        <v>0</v>
      </c>
      <c r="R124" s="185">
        <f>Q124*H124</f>
        <v>0</v>
      </c>
      <c r="S124" s="185">
        <v>0</v>
      </c>
      <c r="T124" s="186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7" t="s">
        <v>133</v>
      </c>
      <c r="AT124" s="187" t="s">
        <v>128</v>
      </c>
      <c r="AU124" s="187" t="s">
        <v>80</v>
      </c>
      <c r="AY124" s="20" t="s">
        <v>126</v>
      </c>
      <c r="BE124" s="188">
        <f>IF(N124="základní",J124,0)</f>
        <v>0</v>
      </c>
      <c r="BF124" s="188">
        <f>IF(N124="snížená",J124,0)</f>
        <v>0</v>
      </c>
      <c r="BG124" s="188">
        <f>IF(N124="zákl. přenesená",J124,0)</f>
        <v>0</v>
      </c>
      <c r="BH124" s="188">
        <f>IF(N124="sníž. přenesená",J124,0)</f>
        <v>0</v>
      </c>
      <c r="BI124" s="188">
        <f>IF(N124="nulová",J124,0)</f>
        <v>0</v>
      </c>
      <c r="BJ124" s="20" t="s">
        <v>78</v>
      </c>
      <c r="BK124" s="188">
        <f>ROUND(I124*H124,2)</f>
        <v>0</v>
      </c>
      <c r="BL124" s="20" t="s">
        <v>133</v>
      </c>
      <c r="BM124" s="187" t="s">
        <v>178</v>
      </c>
    </row>
    <row r="125" spans="1:65" s="13" customFormat="1" ht="10.199999999999999">
      <c r="B125" s="194"/>
      <c r="C125" s="195"/>
      <c r="D125" s="196" t="s">
        <v>136</v>
      </c>
      <c r="E125" s="197" t="s">
        <v>18</v>
      </c>
      <c r="F125" s="198" t="s">
        <v>190</v>
      </c>
      <c r="G125" s="195"/>
      <c r="H125" s="197" t="s">
        <v>18</v>
      </c>
      <c r="I125" s="199"/>
      <c r="J125" s="195"/>
      <c r="K125" s="195"/>
      <c r="L125" s="200"/>
      <c r="M125" s="201"/>
      <c r="N125" s="202"/>
      <c r="O125" s="202"/>
      <c r="P125" s="202"/>
      <c r="Q125" s="202"/>
      <c r="R125" s="202"/>
      <c r="S125" s="202"/>
      <c r="T125" s="203"/>
      <c r="AT125" s="204" t="s">
        <v>136</v>
      </c>
      <c r="AU125" s="204" t="s">
        <v>80</v>
      </c>
      <c r="AV125" s="13" t="s">
        <v>78</v>
      </c>
      <c r="AW125" s="13" t="s">
        <v>32</v>
      </c>
      <c r="AX125" s="13" t="s">
        <v>70</v>
      </c>
      <c r="AY125" s="204" t="s">
        <v>126</v>
      </c>
    </row>
    <row r="126" spans="1:65" s="14" customFormat="1" ht="10.199999999999999">
      <c r="B126" s="205"/>
      <c r="C126" s="206"/>
      <c r="D126" s="196" t="s">
        <v>136</v>
      </c>
      <c r="E126" s="207" t="s">
        <v>18</v>
      </c>
      <c r="F126" s="208" t="s">
        <v>406</v>
      </c>
      <c r="G126" s="206"/>
      <c r="H126" s="209">
        <v>33</v>
      </c>
      <c r="I126" s="210"/>
      <c r="J126" s="206"/>
      <c r="K126" s="206"/>
      <c r="L126" s="211"/>
      <c r="M126" s="212"/>
      <c r="N126" s="213"/>
      <c r="O126" s="213"/>
      <c r="P126" s="213"/>
      <c r="Q126" s="213"/>
      <c r="R126" s="213"/>
      <c r="S126" s="213"/>
      <c r="T126" s="214"/>
      <c r="AT126" s="215" t="s">
        <v>136</v>
      </c>
      <c r="AU126" s="215" t="s">
        <v>80</v>
      </c>
      <c r="AV126" s="14" t="s">
        <v>80</v>
      </c>
      <c r="AW126" s="14" t="s">
        <v>32</v>
      </c>
      <c r="AX126" s="14" t="s">
        <v>70</v>
      </c>
      <c r="AY126" s="215" t="s">
        <v>126</v>
      </c>
    </row>
    <row r="127" spans="1:65" s="14" customFormat="1" ht="10.199999999999999">
      <c r="B127" s="205"/>
      <c r="C127" s="206"/>
      <c r="D127" s="196" t="s">
        <v>136</v>
      </c>
      <c r="E127" s="207" t="s">
        <v>18</v>
      </c>
      <c r="F127" s="208" t="s">
        <v>178</v>
      </c>
      <c r="G127" s="206"/>
      <c r="H127" s="209">
        <v>14</v>
      </c>
      <c r="I127" s="210"/>
      <c r="J127" s="206"/>
      <c r="K127" s="206"/>
      <c r="L127" s="211"/>
      <c r="M127" s="212"/>
      <c r="N127" s="213"/>
      <c r="O127" s="213"/>
      <c r="P127" s="213"/>
      <c r="Q127" s="213"/>
      <c r="R127" s="213"/>
      <c r="S127" s="213"/>
      <c r="T127" s="214"/>
      <c r="AT127" s="215" t="s">
        <v>136</v>
      </c>
      <c r="AU127" s="215" t="s">
        <v>80</v>
      </c>
      <c r="AV127" s="14" t="s">
        <v>80</v>
      </c>
      <c r="AW127" s="14" t="s">
        <v>32</v>
      </c>
      <c r="AX127" s="14" t="s">
        <v>70</v>
      </c>
      <c r="AY127" s="215" t="s">
        <v>126</v>
      </c>
    </row>
    <row r="128" spans="1:65" s="15" customFormat="1" ht="10.199999999999999">
      <c r="B128" s="216"/>
      <c r="C128" s="217"/>
      <c r="D128" s="196" t="s">
        <v>136</v>
      </c>
      <c r="E128" s="218" t="s">
        <v>18</v>
      </c>
      <c r="F128" s="219" t="s">
        <v>139</v>
      </c>
      <c r="G128" s="217"/>
      <c r="H128" s="220">
        <v>47</v>
      </c>
      <c r="I128" s="221"/>
      <c r="J128" s="217"/>
      <c r="K128" s="217"/>
      <c r="L128" s="222"/>
      <c r="M128" s="223"/>
      <c r="N128" s="224"/>
      <c r="O128" s="224"/>
      <c r="P128" s="224"/>
      <c r="Q128" s="224"/>
      <c r="R128" s="224"/>
      <c r="S128" s="224"/>
      <c r="T128" s="225"/>
      <c r="AT128" s="226" t="s">
        <v>136</v>
      </c>
      <c r="AU128" s="226" t="s">
        <v>80</v>
      </c>
      <c r="AV128" s="15" t="s">
        <v>133</v>
      </c>
      <c r="AW128" s="15" t="s">
        <v>32</v>
      </c>
      <c r="AX128" s="15" t="s">
        <v>78</v>
      </c>
      <c r="AY128" s="226" t="s">
        <v>126</v>
      </c>
    </row>
    <row r="129" spans="1:65" s="2" customFormat="1" ht="22.2" customHeight="1">
      <c r="A129" s="37"/>
      <c r="B129" s="38"/>
      <c r="C129" s="176" t="s">
        <v>153</v>
      </c>
      <c r="D129" s="176" t="s">
        <v>128</v>
      </c>
      <c r="E129" s="177" t="s">
        <v>192</v>
      </c>
      <c r="F129" s="178" t="s">
        <v>193</v>
      </c>
      <c r="G129" s="179" t="s">
        <v>148</v>
      </c>
      <c r="H129" s="180">
        <v>21</v>
      </c>
      <c r="I129" s="181"/>
      <c r="J129" s="182">
        <f>ROUND(I129*H129,2)</f>
        <v>0</v>
      </c>
      <c r="K129" s="178" t="s">
        <v>132</v>
      </c>
      <c r="L129" s="42"/>
      <c r="M129" s="183" t="s">
        <v>18</v>
      </c>
      <c r="N129" s="184" t="s">
        <v>41</v>
      </c>
      <c r="O129" s="67"/>
      <c r="P129" s="185">
        <f>O129*H129</f>
        <v>0</v>
      </c>
      <c r="Q129" s="185">
        <v>0</v>
      </c>
      <c r="R129" s="185">
        <f>Q129*H129</f>
        <v>0</v>
      </c>
      <c r="S129" s="185">
        <v>0</v>
      </c>
      <c r="T129" s="186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7" t="s">
        <v>133</v>
      </c>
      <c r="AT129" s="187" t="s">
        <v>128</v>
      </c>
      <c r="AU129" s="187" t="s">
        <v>80</v>
      </c>
      <c r="AY129" s="20" t="s">
        <v>126</v>
      </c>
      <c r="BE129" s="188">
        <f>IF(N129="základní",J129,0)</f>
        <v>0</v>
      </c>
      <c r="BF129" s="188">
        <f>IF(N129="snížená",J129,0)</f>
        <v>0</v>
      </c>
      <c r="BG129" s="188">
        <f>IF(N129="zákl. přenesená",J129,0)</f>
        <v>0</v>
      </c>
      <c r="BH129" s="188">
        <f>IF(N129="sníž. přenesená",J129,0)</f>
        <v>0</v>
      </c>
      <c r="BI129" s="188">
        <f>IF(N129="nulová",J129,0)</f>
        <v>0</v>
      </c>
      <c r="BJ129" s="20" t="s">
        <v>78</v>
      </c>
      <c r="BK129" s="188">
        <f>ROUND(I129*H129,2)</f>
        <v>0</v>
      </c>
      <c r="BL129" s="20" t="s">
        <v>133</v>
      </c>
      <c r="BM129" s="187" t="s">
        <v>183</v>
      </c>
    </row>
    <row r="130" spans="1:65" s="2" customFormat="1" ht="10.199999999999999">
      <c r="A130" s="37"/>
      <c r="B130" s="38"/>
      <c r="C130" s="39"/>
      <c r="D130" s="189" t="s">
        <v>134</v>
      </c>
      <c r="E130" s="39"/>
      <c r="F130" s="190" t="s">
        <v>194</v>
      </c>
      <c r="G130" s="39"/>
      <c r="H130" s="39"/>
      <c r="I130" s="191"/>
      <c r="J130" s="39"/>
      <c r="K130" s="39"/>
      <c r="L130" s="42"/>
      <c r="M130" s="192"/>
      <c r="N130" s="193"/>
      <c r="O130" s="67"/>
      <c r="P130" s="67"/>
      <c r="Q130" s="67"/>
      <c r="R130" s="67"/>
      <c r="S130" s="67"/>
      <c r="T130" s="68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20" t="s">
        <v>134</v>
      </c>
      <c r="AU130" s="20" t="s">
        <v>80</v>
      </c>
    </row>
    <row r="131" spans="1:65" s="2" customFormat="1" ht="14.4" customHeight="1">
      <c r="A131" s="37"/>
      <c r="B131" s="38"/>
      <c r="C131" s="176" t="s">
        <v>186</v>
      </c>
      <c r="D131" s="176" t="s">
        <v>128</v>
      </c>
      <c r="E131" s="177" t="s">
        <v>407</v>
      </c>
      <c r="F131" s="178" t="s">
        <v>408</v>
      </c>
      <c r="G131" s="179" t="s">
        <v>198</v>
      </c>
      <c r="H131" s="180">
        <v>250.458</v>
      </c>
      <c r="I131" s="181"/>
      <c r="J131" s="182">
        <f>ROUND(I131*H131,2)</f>
        <v>0</v>
      </c>
      <c r="K131" s="178" t="s">
        <v>132</v>
      </c>
      <c r="L131" s="42"/>
      <c r="M131" s="183" t="s">
        <v>18</v>
      </c>
      <c r="N131" s="184" t="s">
        <v>41</v>
      </c>
      <c r="O131" s="67"/>
      <c r="P131" s="185">
        <f>O131*H131</f>
        <v>0</v>
      </c>
      <c r="Q131" s="185">
        <v>0</v>
      </c>
      <c r="R131" s="185">
        <f>Q131*H131</f>
        <v>0</v>
      </c>
      <c r="S131" s="185">
        <v>0</v>
      </c>
      <c r="T131" s="186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7" t="s">
        <v>133</v>
      </c>
      <c r="AT131" s="187" t="s">
        <v>128</v>
      </c>
      <c r="AU131" s="187" t="s">
        <v>80</v>
      </c>
      <c r="AY131" s="20" t="s">
        <v>126</v>
      </c>
      <c r="BE131" s="188">
        <f>IF(N131="základní",J131,0)</f>
        <v>0</v>
      </c>
      <c r="BF131" s="188">
        <f>IF(N131="snížená",J131,0)</f>
        <v>0</v>
      </c>
      <c r="BG131" s="188">
        <f>IF(N131="zákl. přenesená",J131,0)</f>
        <v>0</v>
      </c>
      <c r="BH131" s="188">
        <f>IF(N131="sníž. přenesená",J131,0)</f>
        <v>0</v>
      </c>
      <c r="BI131" s="188">
        <f>IF(N131="nulová",J131,0)</f>
        <v>0</v>
      </c>
      <c r="BJ131" s="20" t="s">
        <v>78</v>
      </c>
      <c r="BK131" s="188">
        <f>ROUND(I131*H131,2)</f>
        <v>0</v>
      </c>
      <c r="BL131" s="20" t="s">
        <v>133</v>
      </c>
      <c r="BM131" s="187" t="s">
        <v>189</v>
      </c>
    </row>
    <row r="132" spans="1:65" s="2" customFormat="1" ht="10.199999999999999">
      <c r="A132" s="37"/>
      <c r="B132" s="38"/>
      <c r="C132" s="39"/>
      <c r="D132" s="189" t="s">
        <v>134</v>
      </c>
      <c r="E132" s="39"/>
      <c r="F132" s="190" t="s">
        <v>409</v>
      </c>
      <c r="G132" s="39"/>
      <c r="H132" s="39"/>
      <c r="I132" s="191"/>
      <c r="J132" s="39"/>
      <c r="K132" s="39"/>
      <c r="L132" s="42"/>
      <c r="M132" s="192"/>
      <c r="N132" s="193"/>
      <c r="O132" s="67"/>
      <c r="P132" s="67"/>
      <c r="Q132" s="67"/>
      <c r="R132" s="67"/>
      <c r="S132" s="67"/>
      <c r="T132" s="68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20" t="s">
        <v>134</v>
      </c>
      <c r="AU132" s="20" t="s">
        <v>80</v>
      </c>
    </row>
    <row r="133" spans="1:65" s="14" customFormat="1" ht="10.199999999999999">
      <c r="B133" s="205"/>
      <c r="C133" s="206"/>
      <c r="D133" s="196" t="s">
        <v>136</v>
      </c>
      <c r="E133" s="207" t="s">
        <v>18</v>
      </c>
      <c r="F133" s="208" t="s">
        <v>410</v>
      </c>
      <c r="G133" s="206"/>
      <c r="H133" s="209">
        <v>250.458</v>
      </c>
      <c r="I133" s="210"/>
      <c r="J133" s="206"/>
      <c r="K133" s="206"/>
      <c r="L133" s="211"/>
      <c r="M133" s="212"/>
      <c r="N133" s="213"/>
      <c r="O133" s="213"/>
      <c r="P133" s="213"/>
      <c r="Q133" s="213"/>
      <c r="R133" s="213"/>
      <c r="S133" s="213"/>
      <c r="T133" s="214"/>
      <c r="AT133" s="215" t="s">
        <v>136</v>
      </c>
      <c r="AU133" s="215" t="s">
        <v>80</v>
      </c>
      <c r="AV133" s="14" t="s">
        <v>80</v>
      </c>
      <c r="AW133" s="14" t="s">
        <v>32</v>
      </c>
      <c r="AX133" s="14" t="s">
        <v>70</v>
      </c>
      <c r="AY133" s="215" t="s">
        <v>126</v>
      </c>
    </row>
    <row r="134" spans="1:65" s="15" customFormat="1" ht="10.199999999999999">
      <c r="B134" s="216"/>
      <c r="C134" s="217"/>
      <c r="D134" s="196" t="s">
        <v>136</v>
      </c>
      <c r="E134" s="218" t="s">
        <v>18</v>
      </c>
      <c r="F134" s="219" t="s">
        <v>139</v>
      </c>
      <c r="G134" s="217"/>
      <c r="H134" s="220">
        <v>250.458</v>
      </c>
      <c r="I134" s="221"/>
      <c r="J134" s="217"/>
      <c r="K134" s="217"/>
      <c r="L134" s="222"/>
      <c r="M134" s="223"/>
      <c r="N134" s="224"/>
      <c r="O134" s="224"/>
      <c r="P134" s="224"/>
      <c r="Q134" s="224"/>
      <c r="R134" s="224"/>
      <c r="S134" s="224"/>
      <c r="T134" s="225"/>
      <c r="AT134" s="226" t="s">
        <v>136</v>
      </c>
      <c r="AU134" s="226" t="s">
        <v>80</v>
      </c>
      <c r="AV134" s="15" t="s">
        <v>133</v>
      </c>
      <c r="AW134" s="15" t="s">
        <v>32</v>
      </c>
      <c r="AX134" s="15" t="s">
        <v>78</v>
      </c>
      <c r="AY134" s="226" t="s">
        <v>126</v>
      </c>
    </row>
    <row r="135" spans="1:65" s="2" customFormat="1" ht="14.4" customHeight="1">
      <c r="A135" s="37"/>
      <c r="B135" s="38"/>
      <c r="C135" s="228" t="s">
        <v>163</v>
      </c>
      <c r="D135" s="228" t="s">
        <v>202</v>
      </c>
      <c r="E135" s="229" t="s">
        <v>411</v>
      </c>
      <c r="F135" s="230" t="s">
        <v>412</v>
      </c>
      <c r="G135" s="231" t="s">
        <v>198</v>
      </c>
      <c r="H135" s="232">
        <v>300.55</v>
      </c>
      <c r="I135" s="233"/>
      <c r="J135" s="234">
        <f>ROUND(I135*H135,2)</f>
        <v>0</v>
      </c>
      <c r="K135" s="230" t="s">
        <v>132</v>
      </c>
      <c r="L135" s="235"/>
      <c r="M135" s="236" t="s">
        <v>18</v>
      </c>
      <c r="N135" s="237" t="s">
        <v>41</v>
      </c>
      <c r="O135" s="67"/>
      <c r="P135" s="185">
        <f>O135*H135</f>
        <v>0</v>
      </c>
      <c r="Q135" s="185">
        <v>1.65E-3</v>
      </c>
      <c r="R135" s="185">
        <f>Q135*H135</f>
        <v>0.4959075</v>
      </c>
      <c r="S135" s="185">
        <v>0</v>
      </c>
      <c r="T135" s="186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7" t="s">
        <v>153</v>
      </c>
      <c r="AT135" s="187" t="s">
        <v>202</v>
      </c>
      <c r="AU135" s="187" t="s">
        <v>80</v>
      </c>
      <c r="AY135" s="20" t="s">
        <v>126</v>
      </c>
      <c r="BE135" s="188">
        <f>IF(N135="základní",J135,0)</f>
        <v>0</v>
      </c>
      <c r="BF135" s="188">
        <f>IF(N135="snížená",J135,0)</f>
        <v>0</v>
      </c>
      <c r="BG135" s="188">
        <f>IF(N135="zákl. přenesená",J135,0)</f>
        <v>0</v>
      </c>
      <c r="BH135" s="188">
        <f>IF(N135="sníž. přenesená",J135,0)</f>
        <v>0</v>
      </c>
      <c r="BI135" s="188">
        <f>IF(N135="nulová",J135,0)</f>
        <v>0</v>
      </c>
      <c r="BJ135" s="20" t="s">
        <v>78</v>
      </c>
      <c r="BK135" s="188">
        <f>ROUND(I135*H135,2)</f>
        <v>0</v>
      </c>
      <c r="BL135" s="20" t="s">
        <v>133</v>
      </c>
      <c r="BM135" s="187" t="s">
        <v>191</v>
      </c>
    </row>
    <row r="136" spans="1:65" s="14" customFormat="1" ht="10.199999999999999">
      <c r="B136" s="205"/>
      <c r="C136" s="206"/>
      <c r="D136" s="196" t="s">
        <v>136</v>
      </c>
      <c r="E136" s="207" t="s">
        <v>18</v>
      </c>
      <c r="F136" s="208" t="s">
        <v>413</v>
      </c>
      <c r="G136" s="206"/>
      <c r="H136" s="209">
        <v>300.55</v>
      </c>
      <c r="I136" s="210"/>
      <c r="J136" s="206"/>
      <c r="K136" s="206"/>
      <c r="L136" s="211"/>
      <c r="M136" s="212"/>
      <c r="N136" s="213"/>
      <c r="O136" s="213"/>
      <c r="P136" s="213"/>
      <c r="Q136" s="213"/>
      <c r="R136" s="213"/>
      <c r="S136" s="213"/>
      <c r="T136" s="214"/>
      <c r="AT136" s="215" t="s">
        <v>136</v>
      </c>
      <c r="AU136" s="215" t="s">
        <v>80</v>
      </c>
      <c r="AV136" s="14" t="s">
        <v>80</v>
      </c>
      <c r="AW136" s="14" t="s">
        <v>32</v>
      </c>
      <c r="AX136" s="14" t="s">
        <v>70</v>
      </c>
      <c r="AY136" s="215" t="s">
        <v>126</v>
      </c>
    </row>
    <row r="137" spans="1:65" s="15" customFormat="1" ht="10.199999999999999">
      <c r="B137" s="216"/>
      <c r="C137" s="217"/>
      <c r="D137" s="196" t="s">
        <v>136</v>
      </c>
      <c r="E137" s="218" t="s">
        <v>18</v>
      </c>
      <c r="F137" s="219" t="s">
        <v>139</v>
      </c>
      <c r="G137" s="217"/>
      <c r="H137" s="220">
        <v>300.55</v>
      </c>
      <c r="I137" s="221"/>
      <c r="J137" s="217"/>
      <c r="K137" s="217"/>
      <c r="L137" s="222"/>
      <c r="M137" s="223"/>
      <c r="N137" s="224"/>
      <c r="O137" s="224"/>
      <c r="P137" s="224"/>
      <c r="Q137" s="224"/>
      <c r="R137" s="224"/>
      <c r="S137" s="224"/>
      <c r="T137" s="225"/>
      <c r="AT137" s="226" t="s">
        <v>136</v>
      </c>
      <c r="AU137" s="226" t="s">
        <v>80</v>
      </c>
      <c r="AV137" s="15" t="s">
        <v>133</v>
      </c>
      <c r="AW137" s="15" t="s">
        <v>32</v>
      </c>
      <c r="AX137" s="15" t="s">
        <v>78</v>
      </c>
      <c r="AY137" s="226" t="s">
        <v>126</v>
      </c>
    </row>
    <row r="138" spans="1:65" s="2" customFormat="1" ht="14.4" customHeight="1">
      <c r="A138" s="37"/>
      <c r="B138" s="38"/>
      <c r="C138" s="176" t="s">
        <v>195</v>
      </c>
      <c r="D138" s="176" t="s">
        <v>128</v>
      </c>
      <c r="E138" s="177" t="s">
        <v>196</v>
      </c>
      <c r="F138" s="178" t="s">
        <v>197</v>
      </c>
      <c r="G138" s="179" t="s">
        <v>198</v>
      </c>
      <c r="H138" s="180">
        <v>369.06200000000001</v>
      </c>
      <c r="I138" s="181"/>
      <c r="J138" s="182">
        <f>ROUND(I138*H138,2)</f>
        <v>0</v>
      </c>
      <c r="K138" s="178" t="s">
        <v>132</v>
      </c>
      <c r="L138" s="42"/>
      <c r="M138" s="183" t="s">
        <v>18</v>
      </c>
      <c r="N138" s="184" t="s">
        <v>41</v>
      </c>
      <c r="O138" s="67"/>
      <c r="P138" s="185">
        <f>O138*H138</f>
        <v>0</v>
      </c>
      <c r="Q138" s="185">
        <v>0</v>
      </c>
      <c r="R138" s="185">
        <f>Q138*H138</f>
        <v>0</v>
      </c>
      <c r="S138" s="185">
        <v>0</v>
      </c>
      <c r="T138" s="186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7" t="s">
        <v>133</v>
      </c>
      <c r="AT138" s="187" t="s">
        <v>128</v>
      </c>
      <c r="AU138" s="187" t="s">
        <v>80</v>
      </c>
      <c r="AY138" s="20" t="s">
        <v>126</v>
      </c>
      <c r="BE138" s="188">
        <f>IF(N138="základní",J138,0)</f>
        <v>0</v>
      </c>
      <c r="BF138" s="188">
        <f>IF(N138="snížená",J138,0)</f>
        <v>0</v>
      </c>
      <c r="BG138" s="188">
        <f>IF(N138="zákl. přenesená",J138,0)</f>
        <v>0</v>
      </c>
      <c r="BH138" s="188">
        <f>IF(N138="sníž. přenesená",J138,0)</f>
        <v>0</v>
      </c>
      <c r="BI138" s="188">
        <f>IF(N138="nulová",J138,0)</f>
        <v>0</v>
      </c>
      <c r="BJ138" s="20" t="s">
        <v>78</v>
      </c>
      <c r="BK138" s="188">
        <f>ROUND(I138*H138,2)</f>
        <v>0</v>
      </c>
      <c r="BL138" s="20" t="s">
        <v>133</v>
      </c>
      <c r="BM138" s="187" t="s">
        <v>199</v>
      </c>
    </row>
    <row r="139" spans="1:65" s="2" customFormat="1" ht="10.199999999999999">
      <c r="A139" s="37"/>
      <c r="B139" s="38"/>
      <c r="C139" s="39"/>
      <c r="D139" s="189" t="s">
        <v>134</v>
      </c>
      <c r="E139" s="39"/>
      <c r="F139" s="190" t="s">
        <v>200</v>
      </c>
      <c r="G139" s="39"/>
      <c r="H139" s="39"/>
      <c r="I139" s="191"/>
      <c r="J139" s="39"/>
      <c r="K139" s="39"/>
      <c r="L139" s="42"/>
      <c r="M139" s="192"/>
      <c r="N139" s="193"/>
      <c r="O139" s="67"/>
      <c r="P139" s="67"/>
      <c r="Q139" s="67"/>
      <c r="R139" s="67"/>
      <c r="S139" s="67"/>
      <c r="T139" s="68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20" t="s">
        <v>134</v>
      </c>
      <c r="AU139" s="20" t="s">
        <v>80</v>
      </c>
    </row>
    <row r="140" spans="1:65" s="14" customFormat="1" ht="10.199999999999999">
      <c r="B140" s="205"/>
      <c r="C140" s="206"/>
      <c r="D140" s="196" t="s">
        <v>136</v>
      </c>
      <c r="E140" s="207" t="s">
        <v>18</v>
      </c>
      <c r="F140" s="208" t="s">
        <v>414</v>
      </c>
      <c r="G140" s="206"/>
      <c r="H140" s="209">
        <v>369.06200000000001</v>
      </c>
      <c r="I140" s="210"/>
      <c r="J140" s="206"/>
      <c r="K140" s="206"/>
      <c r="L140" s="211"/>
      <c r="M140" s="212"/>
      <c r="N140" s="213"/>
      <c r="O140" s="213"/>
      <c r="P140" s="213"/>
      <c r="Q140" s="213"/>
      <c r="R140" s="213"/>
      <c r="S140" s="213"/>
      <c r="T140" s="214"/>
      <c r="AT140" s="215" t="s">
        <v>136</v>
      </c>
      <c r="AU140" s="215" t="s">
        <v>80</v>
      </c>
      <c r="AV140" s="14" t="s">
        <v>80</v>
      </c>
      <c r="AW140" s="14" t="s">
        <v>32</v>
      </c>
      <c r="AX140" s="14" t="s">
        <v>70</v>
      </c>
      <c r="AY140" s="215" t="s">
        <v>126</v>
      </c>
    </row>
    <row r="141" spans="1:65" s="15" customFormat="1" ht="10.199999999999999">
      <c r="B141" s="216"/>
      <c r="C141" s="217"/>
      <c r="D141" s="196" t="s">
        <v>136</v>
      </c>
      <c r="E141" s="218" t="s">
        <v>18</v>
      </c>
      <c r="F141" s="219" t="s">
        <v>139</v>
      </c>
      <c r="G141" s="217"/>
      <c r="H141" s="220">
        <v>369.06200000000001</v>
      </c>
      <c r="I141" s="221"/>
      <c r="J141" s="217"/>
      <c r="K141" s="217"/>
      <c r="L141" s="222"/>
      <c r="M141" s="223"/>
      <c r="N141" s="224"/>
      <c r="O141" s="224"/>
      <c r="P141" s="224"/>
      <c r="Q141" s="224"/>
      <c r="R141" s="224"/>
      <c r="S141" s="224"/>
      <c r="T141" s="225"/>
      <c r="AT141" s="226" t="s">
        <v>136</v>
      </c>
      <c r="AU141" s="226" t="s">
        <v>80</v>
      </c>
      <c r="AV141" s="15" t="s">
        <v>133</v>
      </c>
      <c r="AW141" s="15" t="s">
        <v>32</v>
      </c>
      <c r="AX141" s="15" t="s">
        <v>78</v>
      </c>
      <c r="AY141" s="226" t="s">
        <v>126</v>
      </c>
    </row>
    <row r="142" spans="1:65" s="2" customFormat="1" ht="14.4" customHeight="1">
      <c r="A142" s="37"/>
      <c r="B142" s="38"/>
      <c r="C142" s="228" t="s">
        <v>8</v>
      </c>
      <c r="D142" s="228" t="s">
        <v>202</v>
      </c>
      <c r="E142" s="229" t="s">
        <v>203</v>
      </c>
      <c r="F142" s="230" t="s">
        <v>204</v>
      </c>
      <c r="G142" s="231" t="s">
        <v>198</v>
      </c>
      <c r="H142" s="232">
        <v>442.87400000000002</v>
      </c>
      <c r="I142" s="233"/>
      <c r="J142" s="234">
        <f>ROUND(I142*H142,2)</f>
        <v>0</v>
      </c>
      <c r="K142" s="230" t="s">
        <v>132</v>
      </c>
      <c r="L142" s="235"/>
      <c r="M142" s="236" t="s">
        <v>18</v>
      </c>
      <c r="N142" s="237" t="s">
        <v>41</v>
      </c>
      <c r="O142" s="67"/>
      <c r="P142" s="185">
        <f>O142*H142</f>
        <v>0</v>
      </c>
      <c r="Q142" s="185">
        <v>1.65E-3</v>
      </c>
      <c r="R142" s="185">
        <f>Q142*H142</f>
        <v>0.73074210000000006</v>
      </c>
      <c r="S142" s="185">
        <v>0</v>
      </c>
      <c r="T142" s="186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7" t="s">
        <v>153</v>
      </c>
      <c r="AT142" s="187" t="s">
        <v>202</v>
      </c>
      <c r="AU142" s="187" t="s">
        <v>80</v>
      </c>
      <c r="AY142" s="20" t="s">
        <v>126</v>
      </c>
      <c r="BE142" s="188">
        <f>IF(N142="základní",J142,0)</f>
        <v>0</v>
      </c>
      <c r="BF142" s="188">
        <f>IF(N142="snížená",J142,0)</f>
        <v>0</v>
      </c>
      <c r="BG142" s="188">
        <f>IF(N142="zákl. přenesená",J142,0)</f>
        <v>0</v>
      </c>
      <c r="BH142" s="188">
        <f>IF(N142="sníž. přenesená",J142,0)</f>
        <v>0</v>
      </c>
      <c r="BI142" s="188">
        <f>IF(N142="nulová",J142,0)</f>
        <v>0</v>
      </c>
      <c r="BJ142" s="20" t="s">
        <v>78</v>
      </c>
      <c r="BK142" s="188">
        <f>ROUND(I142*H142,2)</f>
        <v>0</v>
      </c>
      <c r="BL142" s="20" t="s">
        <v>133</v>
      </c>
      <c r="BM142" s="187" t="s">
        <v>205</v>
      </c>
    </row>
    <row r="143" spans="1:65" s="14" customFormat="1" ht="10.199999999999999">
      <c r="B143" s="205"/>
      <c r="C143" s="206"/>
      <c r="D143" s="196" t="s">
        <v>136</v>
      </c>
      <c r="E143" s="207" t="s">
        <v>18</v>
      </c>
      <c r="F143" s="208" t="s">
        <v>415</v>
      </c>
      <c r="G143" s="206"/>
      <c r="H143" s="209">
        <v>442.87400000000002</v>
      </c>
      <c r="I143" s="210"/>
      <c r="J143" s="206"/>
      <c r="K143" s="206"/>
      <c r="L143" s="211"/>
      <c r="M143" s="212"/>
      <c r="N143" s="213"/>
      <c r="O143" s="213"/>
      <c r="P143" s="213"/>
      <c r="Q143" s="213"/>
      <c r="R143" s="213"/>
      <c r="S143" s="213"/>
      <c r="T143" s="214"/>
      <c r="AT143" s="215" t="s">
        <v>136</v>
      </c>
      <c r="AU143" s="215" t="s">
        <v>80</v>
      </c>
      <c r="AV143" s="14" t="s">
        <v>80</v>
      </c>
      <c r="AW143" s="14" t="s">
        <v>32</v>
      </c>
      <c r="AX143" s="14" t="s">
        <v>70</v>
      </c>
      <c r="AY143" s="215" t="s">
        <v>126</v>
      </c>
    </row>
    <row r="144" spans="1:65" s="15" customFormat="1" ht="10.199999999999999">
      <c r="B144" s="216"/>
      <c r="C144" s="217"/>
      <c r="D144" s="196" t="s">
        <v>136</v>
      </c>
      <c r="E144" s="218" t="s">
        <v>18</v>
      </c>
      <c r="F144" s="219" t="s">
        <v>139</v>
      </c>
      <c r="G144" s="217"/>
      <c r="H144" s="220">
        <v>442.87400000000002</v>
      </c>
      <c r="I144" s="221"/>
      <c r="J144" s="217"/>
      <c r="K144" s="217"/>
      <c r="L144" s="222"/>
      <c r="M144" s="223"/>
      <c r="N144" s="224"/>
      <c r="O144" s="224"/>
      <c r="P144" s="224"/>
      <c r="Q144" s="224"/>
      <c r="R144" s="224"/>
      <c r="S144" s="224"/>
      <c r="T144" s="225"/>
      <c r="AT144" s="226" t="s">
        <v>136</v>
      </c>
      <c r="AU144" s="226" t="s">
        <v>80</v>
      </c>
      <c r="AV144" s="15" t="s">
        <v>133</v>
      </c>
      <c r="AW144" s="15" t="s">
        <v>32</v>
      </c>
      <c r="AX144" s="15" t="s">
        <v>78</v>
      </c>
      <c r="AY144" s="226" t="s">
        <v>126</v>
      </c>
    </row>
    <row r="145" spans="1:65" s="2" customFormat="1" ht="22.2" customHeight="1">
      <c r="A145" s="37"/>
      <c r="B145" s="38"/>
      <c r="C145" s="176" t="s">
        <v>207</v>
      </c>
      <c r="D145" s="176" t="s">
        <v>128</v>
      </c>
      <c r="E145" s="177" t="s">
        <v>208</v>
      </c>
      <c r="F145" s="178" t="s">
        <v>209</v>
      </c>
      <c r="G145" s="179" t="s">
        <v>162</v>
      </c>
      <c r="H145" s="180">
        <v>89</v>
      </c>
      <c r="I145" s="181"/>
      <c r="J145" s="182">
        <f>ROUND(I145*H145,2)</f>
        <v>0</v>
      </c>
      <c r="K145" s="178" t="s">
        <v>132</v>
      </c>
      <c r="L145" s="42"/>
      <c r="M145" s="183" t="s">
        <v>18</v>
      </c>
      <c r="N145" s="184" t="s">
        <v>41</v>
      </c>
      <c r="O145" s="67"/>
      <c r="P145" s="185">
        <f>O145*H145</f>
        <v>0</v>
      </c>
      <c r="Q145" s="185">
        <v>2.0000000000000002E-5</v>
      </c>
      <c r="R145" s="185">
        <f>Q145*H145</f>
        <v>1.7800000000000001E-3</v>
      </c>
      <c r="S145" s="185">
        <v>0</v>
      </c>
      <c r="T145" s="186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7" t="s">
        <v>133</v>
      </c>
      <c r="AT145" s="187" t="s">
        <v>128</v>
      </c>
      <c r="AU145" s="187" t="s">
        <v>80</v>
      </c>
      <c r="AY145" s="20" t="s">
        <v>126</v>
      </c>
      <c r="BE145" s="188">
        <f>IF(N145="základní",J145,0)</f>
        <v>0</v>
      </c>
      <c r="BF145" s="188">
        <f>IF(N145="snížená",J145,0)</f>
        <v>0</v>
      </c>
      <c r="BG145" s="188">
        <f>IF(N145="zákl. přenesená",J145,0)</f>
        <v>0</v>
      </c>
      <c r="BH145" s="188">
        <f>IF(N145="sníž. přenesená",J145,0)</f>
        <v>0</v>
      </c>
      <c r="BI145" s="188">
        <f>IF(N145="nulová",J145,0)</f>
        <v>0</v>
      </c>
      <c r="BJ145" s="20" t="s">
        <v>78</v>
      </c>
      <c r="BK145" s="188">
        <f>ROUND(I145*H145,2)</f>
        <v>0</v>
      </c>
      <c r="BL145" s="20" t="s">
        <v>133</v>
      </c>
      <c r="BM145" s="187" t="s">
        <v>210</v>
      </c>
    </row>
    <row r="146" spans="1:65" s="2" customFormat="1" ht="10.199999999999999">
      <c r="A146" s="37"/>
      <c r="B146" s="38"/>
      <c r="C146" s="39"/>
      <c r="D146" s="189" t="s">
        <v>134</v>
      </c>
      <c r="E146" s="39"/>
      <c r="F146" s="190" t="s">
        <v>211</v>
      </c>
      <c r="G146" s="39"/>
      <c r="H146" s="39"/>
      <c r="I146" s="191"/>
      <c r="J146" s="39"/>
      <c r="K146" s="39"/>
      <c r="L146" s="42"/>
      <c r="M146" s="192"/>
      <c r="N146" s="193"/>
      <c r="O146" s="67"/>
      <c r="P146" s="67"/>
      <c r="Q146" s="67"/>
      <c r="R146" s="67"/>
      <c r="S146" s="67"/>
      <c r="T146" s="68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20" t="s">
        <v>134</v>
      </c>
      <c r="AU146" s="20" t="s">
        <v>80</v>
      </c>
    </row>
    <row r="147" spans="1:65" s="14" customFormat="1" ht="10.199999999999999">
      <c r="B147" s="205"/>
      <c r="C147" s="206"/>
      <c r="D147" s="196" t="s">
        <v>136</v>
      </c>
      <c r="E147" s="207" t="s">
        <v>18</v>
      </c>
      <c r="F147" s="208" t="s">
        <v>416</v>
      </c>
      <c r="G147" s="206"/>
      <c r="H147" s="209">
        <v>63</v>
      </c>
      <c r="I147" s="210"/>
      <c r="J147" s="206"/>
      <c r="K147" s="206"/>
      <c r="L147" s="211"/>
      <c r="M147" s="212"/>
      <c r="N147" s="213"/>
      <c r="O147" s="213"/>
      <c r="P147" s="213"/>
      <c r="Q147" s="213"/>
      <c r="R147" s="213"/>
      <c r="S147" s="213"/>
      <c r="T147" s="214"/>
      <c r="AT147" s="215" t="s">
        <v>136</v>
      </c>
      <c r="AU147" s="215" t="s">
        <v>80</v>
      </c>
      <c r="AV147" s="14" t="s">
        <v>80</v>
      </c>
      <c r="AW147" s="14" t="s">
        <v>32</v>
      </c>
      <c r="AX147" s="14" t="s">
        <v>70</v>
      </c>
      <c r="AY147" s="215" t="s">
        <v>126</v>
      </c>
    </row>
    <row r="148" spans="1:65" s="14" customFormat="1" ht="10.199999999999999">
      <c r="B148" s="205"/>
      <c r="C148" s="206"/>
      <c r="D148" s="196" t="s">
        <v>136</v>
      </c>
      <c r="E148" s="207" t="s">
        <v>18</v>
      </c>
      <c r="F148" s="208" t="s">
        <v>417</v>
      </c>
      <c r="G148" s="206"/>
      <c r="H148" s="209">
        <v>26</v>
      </c>
      <c r="I148" s="210"/>
      <c r="J148" s="206"/>
      <c r="K148" s="206"/>
      <c r="L148" s="211"/>
      <c r="M148" s="212"/>
      <c r="N148" s="213"/>
      <c r="O148" s="213"/>
      <c r="P148" s="213"/>
      <c r="Q148" s="213"/>
      <c r="R148" s="213"/>
      <c r="S148" s="213"/>
      <c r="T148" s="214"/>
      <c r="AT148" s="215" t="s">
        <v>136</v>
      </c>
      <c r="AU148" s="215" t="s">
        <v>80</v>
      </c>
      <c r="AV148" s="14" t="s">
        <v>80</v>
      </c>
      <c r="AW148" s="14" t="s">
        <v>32</v>
      </c>
      <c r="AX148" s="14" t="s">
        <v>70</v>
      </c>
      <c r="AY148" s="215" t="s">
        <v>126</v>
      </c>
    </row>
    <row r="149" spans="1:65" s="15" customFormat="1" ht="10.199999999999999">
      <c r="B149" s="216"/>
      <c r="C149" s="217"/>
      <c r="D149" s="196" t="s">
        <v>136</v>
      </c>
      <c r="E149" s="218" t="s">
        <v>18</v>
      </c>
      <c r="F149" s="219" t="s">
        <v>139</v>
      </c>
      <c r="G149" s="217"/>
      <c r="H149" s="220">
        <v>89</v>
      </c>
      <c r="I149" s="221"/>
      <c r="J149" s="217"/>
      <c r="K149" s="217"/>
      <c r="L149" s="222"/>
      <c r="M149" s="223"/>
      <c r="N149" s="224"/>
      <c r="O149" s="224"/>
      <c r="P149" s="224"/>
      <c r="Q149" s="224"/>
      <c r="R149" s="224"/>
      <c r="S149" s="224"/>
      <c r="T149" s="225"/>
      <c r="AT149" s="226" t="s">
        <v>136</v>
      </c>
      <c r="AU149" s="226" t="s">
        <v>80</v>
      </c>
      <c r="AV149" s="15" t="s">
        <v>133</v>
      </c>
      <c r="AW149" s="15" t="s">
        <v>32</v>
      </c>
      <c r="AX149" s="15" t="s">
        <v>78</v>
      </c>
      <c r="AY149" s="226" t="s">
        <v>126</v>
      </c>
    </row>
    <row r="150" spans="1:65" s="2" customFormat="1" ht="14.4" customHeight="1">
      <c r="A150" s="37"/>
      <c r="B150" s="38"/>
      <c r="C150" s="228" t="s">
        <v>178</v>
      </c>
      <c r="D150" s="228" t="s">
        <v>202</v>
      </c>
      <c r="E150" s="229" t="s">
        <v>213</v>
      </c>
      <c r="F150" s="230" t="s">
        <v>214</v>
      </c>
      <c r="G150" s="231" t="s">
        <v>162</v>
      </c>
      <c r="H150" s="232">
        <v>106.8</v>
      </c>
      <c r="I150" s="233"/>
      <c r="J150" s="234">
        <f>ROUND(I150*H150,2)</f>
        <v>0</v>
      </c>
      <c r="K150" s="230" t="s">
        <v>132</v>
      </c>
      <c r="L150" s="235"/>
      <c r="M150" s="236" t="s">
        <v>18</v>
      </c>
      <c r="N150" s="237" t="s">
        <v>41</v>
      </c>
      <c r="O150" s="67"/>
      <c r="P150" s="185">
        <f>O150*H150</f>
        <v>0</v>
      </c>
      <c r="Q150" s="185">
        <v>5.9999999999999995E-4</v>
      </c>
      <c r="R150" s="185">
        <f>Q150*H150</f>
        <v>6.4079999999999998E-2</v>
      </c>
      <c r="S150" s="185">
        <v>0</v>
      </c>
      <c r="T150" s="186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7" t="s">
        <v>153</v>
      </c>
      <c r="AT150" s="187" t="s">
        <v>202</v>
      </c>
      <c r="AU150" s="187" t="s">
        <v>80</v>
      </c>
      <c r="AY150" s="20" t="s">
        <v>126</v>
      </c>
      <c r="BE150" s="188">
        <f>IF(N150="základní",J150,0)</f>
        <v>0</v>
      </c>
      <c r="BF150" s="188">
        <f>IF(N150="snížená",J150,0)</f>
        <v>0</v>
      </c>
      <c r="BG150" s="188">
        <f>IF(N150="zákl. přenesená",J150,0)</f>
        <v>0</v>
      </c>
      <c r="BH150" s="188">
        <f>IF(N150="sníž. přenesená",J150,0)</f>
        <v>0</v>
      </c>
      <c r="BI150" s="188">
        <f>IF(N150="nulová",J150,0)</f>
        <v>0</v>
      </c>
      <c r="BJ150" s="20" t="s">
        <v>78</v>
      </c>
      <c r="BK150" s="188">
        <f>ROUND(I150*H150,2)</f>
        <v>0</v>
      </c>
      <c r="BL150" s="20" t="s">
        <v>133</v>
      </c>
      <c r="BM150" s="187" t="s">
        <v>215</v>
      </c>
    </row>
    <row r="151" spans="1:65" s="14" customFormat="1" ht="10.199999999999999">
      <c r="B151" s="205"/>
      <c r="C151" s="206"/>
      <c r="D151" s="196" t="s">
        <v>136</v>
      </c>
      <c r="E151" s="207" t="s">
        <v>18</v>
      </c>
      <c r="F151" s="208" t="s">
        <v>418</v>
      </c>
      <c r="G151" s="206"/>
      <c r="H151" s="209">
        <v>106.8</v>
      </c>
      <c r="I151" s="210"/>
      <c r="J151" s="206"/>
      <c r="K151" s="206"/>
      <c r="L151" s="211"/>
      <c r="M151" s="212"/>
      <c r="N151" s="213"/>
      <c r="O151" s="213"/>
      <c r="P151" s="213"/>
      <c r="Q151" s="213"/>
      <c r="R151" s="213"/>
      <c r="S151" s="213"/>
      <c r="T151" s="214"/>
      <c r="AT151" s="215" t="s">
        <v>136</v>
      </c>
      <c r="AU151" s="215" t="s">
        <v>80</v>
      </c>
      <c r="AV151" s="14" t="s">
        <v>80</v>
      </c>
      <c r="AW151" s="14" t="s">
        <v>32</v>
      </c>
      <c r="AX151" s="14" t="s">
        <v>70</v>
      </c>
      <c r="AY151" s="215" t="s">
        <v>126</v>
      </c>
    </row>
    <row r="152" spans="1:65" s="15" customFormat="1" ht="10.199999999999999">
      <c r="B152" s="216"/>
      <c r="C152" s="217"/>
      <c r="D152" s="196" t="s">
        <v>136</v>
      </c>
      <c r="E152" s="218" t="s">
        <v>18</v>
      </c>
      <c r="F152" s="219" t="s">
        <v>139</v>
      </c>
      <c r="G152" s="217"/>
      <c r="H152" s="220">
        <v>106.8</v>
      </c>
      <c r="I152" s="221"/>
      <c r="J152" s="217"/>
      <c r="K152" s="217"/>
      <c r="L152" s="222"/>
      <c r="M152" s="223"/>
      <c r="N152" s="224"/>
      <c r="O152" s="224"/>
      <c r="P152" s="224"/>
      <c r="Q152" s="224"/>
      <c r="R152" s="224"/>
      <c r="S152" s="224"/>
      <c r="T152" s="225"/>
      <c r="AT152" s="226" t="s">
        <v>136</v>
      </c>
      <c r="AU152" s="226" t="s">
        <v>80</v>
      </c>
      <c r="AV152" s="15" t="s">
        <v>133</v>
      </c>
      <c r="AW152" s="15" t="s">
        <v>32</v>
      </c>
      <c r="AX152" s="15" t="s">
        <v>78</v>
      </c>
      <c r="AY152" s="226" t="s">
        <v>126</v>
      </c>
    </row>
    <row r="153" spans="1:65" s="2" customFormat="1" ht="30" customHeight="1">
      <c r="A153" s="37"/>
      <c r="B153" s="38"/>
      <c r="C153" s="176" t="s">
        <v>217</v>
      </c>
      <c r="D153" s="176" t="s">
        <v>128</v>
      </c>
      <c r="E153" s="177" t="s">
        <v>218</v>
      </c>
      <c r="F153" s="178" t="s">
        <v>219</v>
      </c>
      <c r="G153" s="179" t="s">
        <v>131</v>
      </c>
      <c r="H153" s="180">
        <v>74.739999999999995</v>
      </c>
      <c r="I153" s="181"/>
      <c r="J153" s="182">
        <f>ROUND(I153*H153,2)</f>
        <v>0</v>
      </c>
      <c r="K153" s="178" t="s">
        <v>132</v>
      </c>
      <c r="L153" s="42"/>
      <c r="M153" s="183" t="s">
        <v>18</v>
      </c>
      <c r="N153" s="184" t="s">
        <v>41</v>
      </c>
      <c r="O153" s="67"/>
      <c r="P153" s="185">
        <f>O153*H153</f>
        <v>0</v>
      </c>
      <c r="Q153" s="185">
        <v>0</v>
      </c>
      <c r="R153" s="185">
        <f>Q153*H153</f>
        <v>0</v>
      </c>
      <c r="S153" s="185">
        <v>0</v>
      </c>
      <c r="T153" s="186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7" t="s">
        <v>133</v>
      </c>
      <c r="AT153" s="187" t="s">
        <v>128</v>
      </c>
      <c r="AU153" s="187" t="s">
        <v>80</v>
      </c>
      <c r="AY153" s="20" t="s">
        <v>126</v>
      </c>
      <c r="BE153" s="188">
        <f>IF(N153="základní",J153,0)</f>
        <v>0</v>
      </c>
      <c r="BF153" s="188">
        <f>IF(N153="snížená",J153,0)</f>
        <v>0</v>
      </c>
      <c r="BG153" s="188">
        <f>IF(N153="zákl. přenesená",J153,0)</f>
        <v>0</v>
      </c>
      <c r="BH153" s="188">
        <f>IF(N153="sníž. přenesená",J153,0)</f>
        <v>0</v>
      </c>
      <c r="BI153" s="188">
        <f>IF(N153="nulová",J153,0)</f>
        <v>0</v>
      </c>
      <c r="BJ153" s="20" t="s">
        <v>78</v>
      </c>
      <c r="BK153" s="188">
        <f>ROUND(I153*H153,2)</f>
        <v>0</v>
      </c>
      <c r="BL153" s="20" t="s">
        <v>133</v>
      </c>
      <c r="BM153" s="187" t="s">
        <v>185</v>
      </c>
    </row>
    <row r="154" spans="1:65" s="2" customFormat="1" ht="10.199999999999999">
      <c r="A154" s="37"/>
      <c r="B154" s="38"/>
      <c r="C154" s="39"/>
      <c r="D154" s="189" t="s">
        <v>134</v>
      </c>
      <c r="E154" s="39"/>
      <c r="F154" s="190" t="s">
        <v>220</v>
      </c>
      <c r="G154" s="39"/>
      <c r="H154" s="39"/>
      <c r="I154" s="191"/>
      <c r="J154" s="39"/>
      <c r="K154" s="39"/>
      <c r="L154" s="42"/>
      <c r="M154" s="192"/>
      <c r="N154" s="193"/>
      <c r="O154" s="67"/>
      <c r="P154" s="67"/>
      <c r="Q154" s="67"/>
      <c r="R154" s="67"/>
      <c r="S154" s="67"/>
      <c r="T154" s="68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20" t="s">
        <v>134</v>
      </c>
      <c r="AU154" s="20" t="s">
        <v>80</v>
      </c>
    </row>
    <row r="155" spans="1:65" s="14" customFormat="1" ht="10.199999999999999">
      <c r="B155" s="205"/>
      <c r="C155" s="206"/>
      <c r="D155" s="196" t="s">
        <v>136</v>
      </c>
      <c r="E155" s="207" t="s">
        <v>18</v>
      </c>
      <c r="F155" s="208" t="s">
        <v>419</v>
      </c>
      <c r="G155" s="206"/>
      <c r="H155" s="209">
        <v>17.940000000000001</v>
      </c>
      <c r="I155" s="210"/>
      <c r="J155" s="206"/>
      <c r="K155" s="206"/>
      <c r="L155" s="211"/>
      <c r="M155" s="212"/>
      <c r="N155" s="213"/>
      <c r="O155" s="213"/>
      <c r="P155" s="213"/>
      <c r="Q155" s="213"/>
      <c r="R155" s="213"/>
      <c r="S155" s="213"/>
      <c r="T155" s="214"/>
      <c r="AT155" s="215" t="s">
        <v>136</v>
      </c>
      <c r="AU155" s="215" t="s">
        <v>80</v>
      </c>
      <c r="AV155" s="14" t="s">
        <v>80</v>
      </c>
      <c r="AW155" s="14" t="s">
        <v>32</v>
      </c>
      <c r="AX155" s="14" t="s">
        <v>70</v>
      </c>
      <c r="AY155" s="215" t="s">
        <v>126</v>
      </c>
    </row>
    <row r="156" spans="1:65" s="14" customFormat="1" ht="10.199999999999999">
      <c r="B156" s="205"/>
      <c r="C156" s="206"/>
      <c r="D156" s="196" t="s">
        <v>136</v>
      </c>
      <c r="E156" s="207" t="s">
        <v>18</v>
      </c>
      <c r="F156" s="208" t="s">
        <v>420</v>
      </c>
      <c r="G156" s="206"/>
      <c r="H156" s="209">
        <v>15.3</v>
      </c>
      <c r="I156" s="210"/>
      <c r="J156" s="206"/>
      <c r="K156" s="206"/>
      <c r="L156" s="211"/>
      <c r="M156" s="212"/>
      <c r="N156" s="213"/>
      <c r="O156" s="213"/>
      <c r="P156" s="213"/>
      <c r="Q156" s="213"/>
      <c r="R156" s="213"/>
      <c r="S156" s="213"/>
      <c r="T156" s="214"/>
      <c r="AT156" s="215" t="s">
        <v>136</v>
      </c>
      <c r="AU156" s="215" t="s">
        <v>80</v>
      </c>
      <c r="AV156" s="14" t="s">
        <v>80</v>
      </c>
      <c r="AW156" s="14" t="s">
        <v>32</v>
      </c>
      <c r="AX156" s="14" t="s">
        <v>70</v>
      </c>
      <c r="AY156" s="215" t="s">
        <v>126</v>
      </c>
    </row>
    <row r="157" spans="1:65" s="14" customFormat="1" ht="10.199999999999999">
      <c r="B157" s="205"/>
      <c r="C157" s="206"/>
      <c r="D157" s="196" t="s">
        <v>136</v>
      </c>
      <c r="E157" s="207" t="s">
        <v>18</v>
      </c>
      <c r="F157" s="208" t="s">
        <v>421</v>
      </c>
      <c r="G157" s="206"/>
      <c r="H157" s="209">
        <v>40.5</v>
      </c>
      <c r="I157" s="210"/>
      <c r="J157" s="206"/>
      <c r="K157" s="206"/>
      <c r="L157" s="211"/>
      <c r="M157" s="212"/>
      <c r="N157" s="213"/>
      <c r="O157" s="213"/>
      <c r="P157" s="213"/>
      <c r="Q157" s="213"/>
      <c r="R157" s="213"/>
      <c r="S157" s="213"/>
      <c r="T157" s="214"/>
      <c r="AT157" s="215" t="s">
        <v>136</v>
      </c>
      <c r="AU157" s="215" t="s">
        <v>80</v>
      </c>
      <c r="AV157" s="14" t="s">
        <v>80</v>
      </c>
      <c r="AW157" s="14" t="s">
        <v>32</v>
      </c>
      <c r="AX157" s="14" t="s">
        <v>70</v>
      </c>
      <c r="AY157" s="215" t="s">
        <v>126</v>
      </c>
    </row>
    <row r="158" spans="1:65" s="14" customFormat="1" ht="10.199999999999999">
      <c r="B158" s="205"/>
      <c r="C158" s="206"/>
      <c r="D158" s="196" t="s">
        <v>136</v>
      </c>
      <c r="E158" s="207" t="s">
        <v>18</v>
      </c>
      <c r="F158" s="208" t="s">
        <v>422</v>
      </c>
      <c r="G158" s="206"/>
      <c r="H158" s="209">
        <v>1</v>
      </c>
      <c r="I158" s="210"/>
      <c r="J158" s="206"/>
      <c r="K158" s="206"/>
      <c r="L158" s="211"/>
      <c r="M158" s="212"/>
      <c r="N158" s="213"/>
      <c r="O158" s="213"/>
      <c r="P158" s="213"/>
      <c r="Q158" s="213"/>
      <c r="R158" s="213"/>
      <c r="S158" s="213"/>
      <c r="T158" s="214"/>
      <c r="AT158" s="215" t="s">
        <v>136</v>
      </c>
      <c r="AU158" s="215" t="s">
        <v>80</v>
      </c>
      <c r="AV158" s="14" t="s">
        <v>80</v>
      </c>
      <c r="AW158" s="14" t="s">
        <v>32</v>
      </c>
      <c r="AX158" s="14" t="s">
        <v>70</v>
      </c>
      <c r="AY158" s="215" t="s">
        <v>126</v>
      </c>
    </row>
    <row r="159" spans="1:65" s="15" customFormat="1" ht="10.199999999999999">
      <c r="B159" s="216"/>
      <c r="C159" s="217"/>
      <c r="D159" s="196" t="s">
        <v>136</v>
      </c>
      <c r="E159" s="218" t="s">
        <v>18</v>
      </c>
      <c r="F159" s="219" t="s">
        <v>139</v>
      </c>
      <c r="G159" s="217"/>
      <c r="H159" s="220">
        <v>74.739999999999995</v>
      </c>
      <c r="I159" s="221"/>
      <c r="J159" s="217"/>
      <c r="K159" s="217"/>
      <c r="L159" s="222"/>
      <c r="M159" s="223"/>
      <c r="N159" s="224"/>
      <c r="O159" s="224"/>
      <c r="P159" s="224"/>
      <c r="Q159" s="224"/>
      <c r="R159" s="224"/>
      <c r="S159" s="224"/>
      <c r="T159" s="225"/>
      <c r="AT159" s="226" t="s">
        <v>136</v>
      </c>
      <c r="AU159" s="226" t="s">
        <v>80</v>
      </c>
      <c r="AV159" s="15" t="s">
        <v>133</v>
      </c>
      <c r="AW159" s="15" t="s">
        <v>32</v>
      </c>
      <c r="AX159" s="15" t="s">
        <v>78</v>
      </c>
      <c r="AY159" s="226" t="s">
        <v>126</v>
      </c>
    </row>
    <row r="160" spans="1:65" s="2" customFormat="1" ht="22.2" customHeight="1">
      <c r="A160" s="37"/>
      <c r="B160" s="38"/>
      <c r="C160" s="176" t="s">
        <v>183</v>
      </c>
      <c r="D160" s="176" t="s">
        <v>128</v>
      </c>
      <c r="E160" s="177" t="s">
        <v>226</v>
      </c>
      <c r="F160" s="178" t="s">
        <v>227</v>
      </c>
      <c r="G160" s="179" t="s">
        <v>131</v>
      </c>
      <c r="H160" s="180">
        <v>41.5</v>
      </c>
      <c r="I160" s="181"/>
      <c r="J160" s="182">
        <f>ROUND(I160*H160,2)</f>
        <v>0</v>
      </c>
      <c r="K160" s="178" t="s">
        <v>132</v>
      </c>
      <c r="L160" s="42"/>
      <c r="M160" s="183" t="s">
        <v>18</v>
      </c>
      <c r="N160" s="184" t="s">
        <v>41</v>
      </c>
      <c r="O160" s="67"/>
      <c r="P160" s="185">
        <f>O160*H160</f>
        <v>0</v>
      </c>
      <c r="Q160" s="185">
        <v>0</v>
      </c>
      <c r="R160" s="185">
        <f>Q160*H160</f>
        <v>0</v>
      </c>
      <c r="S160" s="185">
        <v>0</v>
      </c>
      <c r="T160" s="186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87" t="s">
        <v>133</v>
      </c>
      <c r="AT160" s="187" t="s">
        <v>128</v>
      </c>
      <c r="AU160" s="187" t="s">
        <v>80</v>
      </c>
      <c r="AY160" s="20" t="s">
        <v>126</v>
      </c>
      <c r="BE160" s="188">
        <f>IF(N160="základní",J160,0)</f>
        <v>0</v>
      </c>
      <c r="BF160" s="188">
        <f>IF(N160="snížená",J160,0)</f>
        <v>0</v>
      </c>
      <c r="BG160" s="188">
        <f>IF(N160="zákl. přenesená",J160,0)</f>
        <v>0</v>
      </c>
      <c r="BH160" s="188">
        <f>IF(N160="sníž. přenesená",J160,0)</f>
        <v>0</v>
      </c>
      <c r="BI160" s="188">
        <f>IF(N160="nulová",J160,0)</f>
        <v>0</v>
      </c>
      <c r="BJ160" s="20" t="s">
        <v>78</v>
      </c>
      <c r="BK160" s="188">
        <f>ROUND(I160*H160,2)</f>
        <v>0</v>
      </c>
      <c r="BL160" s="20" t="s">
        <v>133</v>
      </c>
      <c r="BM160" s="187" t="s">
        <v>228</v>
      </c>
    </row>
    <row r="161" spans="1:65" s="2" customFormat="1" ht="10.199999999999999">
      <c r="A161" s="37"/>
      <c r="B161" s="38"/>
      <c r="C161" s="39"/>
      <c r="D161" s="189" t="s">
        <v>134</v>
      </c>
      <c r="E161" s="39"/>
      <c r="F161" s="190" t="s">
        <v>229</v>
      </c>
      <c r="G161" s="39"/>
      <c r="H161" s="39"/>
      <c r="I161" s="191"/>
      <c r="J161" s="39"/>
      <c r="K161" s="39"/>
      <c r="L161" s="42"/>
      <c r="M161" s="192"/>
      <c r="N161" s="193"/>
      <c r="O161" s="67"/>
      <c r="P161" s="67"/>
      <c r="Q161" s="67"/>
      <c r="R161" s="67"/>
      <c r="S161" s="67"/>
      <c r="T161" s="68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20" t="s">
        <v>134</v>
      </c>
      <c r="AU161" s="20" t="s">
        <v>80</v>
      </c>
    </row>
    <row r="162" spans="1:65" s="14" customFormat="1" ht="10.199999999999999">
      <c r="B162" s="205"/>
      <c r="C162" s="206"/>
      <c r="D162" s="196" t="s">
        <v>136</v>
      </c>
      <c r="E162" s="207" t="s">
        <v>18</v>
      </c>
      <c r="F162" s="208" t="s">
        <v>421</v>
      </c>
      <c r="G162" s="206"/>
      <c r="H162" s="209">
        <v>40.5</v>
      </c>
      <c r="I162" s="210"/>
      <c r="J162" s="206"/>
      <c r="K162" s="206"/>
      <c r="L162" s="211"/>
      <c r="M162" s="212"/>
      <c r="N162" s="213"/>
      <c r="O162" s="213"/>
      <c r="P162" s="213"/>
      <c r="Q162" s="213"/>
      <c r="R162" s="213"/>
      <c r="S162" s="213"/>
      <c r="T162" s="214"/>
      <c r="AT162" s="215" t="s">
        <v>136</v>
      </c>
      <c r="AU162" s="215" t="s">
        <v>80</v>
      </c>
      <c r="AV162" s="14" t="s">
        <v>80</v>
      </c>
      <c r="AW162" s="14" t="s">
        <v>32</v>
      </c>
      <c r="AX162" s="14" t="s">
        <v>70</v>
      </c>
      <c r="AY162" s="215" t="s">
        <v>126</v>
      </c>
    </row>
    <row r="163" spans="1:65" s="14" customFormat="1" ht="10.199999999999999">
      <c r="B163" s="205"/>
      <c r="C163" s="206"/>
      <c r="D163" s="196" t="s">
        <v>136</v>
      </c>
      <c r="E163" s="207" t="s">
        <v>18</v>
      </c>
      <c r="F163" s="208" t="s">
        <v>422</v>
      </c>
      <c r="G163" s="206"/>
      <c r="H163" s="209">
        <v>1</v>
      </c>
      <c r="I163" s="210"/>
      <c r="J163" s="206"/>
      <c r="K163" s="206"/>
      <c r="L163" s="211"/>
      <c r="M163" s="212"/>
      <c r="N163" s="213"/>
      <c r="O163" s="213"/>
      <c r="P163" s="213"/>
      <c r="Q163" s="213"/>
      <c r="R163" s="213"/>
      <c r="S163" s="213"/>
      <c r="T163" s="214"/>
      <c r="AT163" s="215" t="s">
        <v>136</v>
      </c>
      <c r="AU163" s="215" t="s">
        <v>80</v>
      </c>
      <c r="AV163" s="14" t="s">
        <v>80</v>
      </c>
      <c r="AW163" s="14" t="s">
        <v>32</v>
      </c>
      <c r="AX163" s="14" t="s">
        <v>70</v>
      </c>
      <c r="AY163" s="215" t="s">
        <v>126</v>
      </c>
    </row>
    <row r="164" spans="1:65" s="15" customFormat="1" ht="10.199999999999999">
      <c r="B164" s="216"/>
      <c r="C164" s="217"/>
      <c r="D164" s="196" t="s">
        <v>136</v>
      </c>
      <c r="E164" s="218" t="s">
        <v>18</v>
      </c>
      <c r="F164" s="219" t="s">
        <v>139</v>
      </c>
      <c r="G164" s="217"/>
      <c r="H164" s="220">
        <v>41.5</v>
      </c>
      <c r="I164" s="221"/>
      <c r="J164" s="217"/>
      <c r="K164" s="217"/>
      <c r="L164" s="222"/>
      <c r="M164" s="223"/>
      <c r="N164" s="224"/>
      <c r="O164" s="224"/>
      <c r="P164" s="224"/>
      <c r="Q164" s="224"/>
      <c r="R164" s="224"/>
      <c r="S164" s="224"/>
      <c r="T164" s="225"/>
      <c r="AT164" s="226" t="s">
        <v>136</v>
      </c>
      <c r="AU164" s="226" t="s">
        <v>80</v>
      </c>
      <c r="AV164" s="15" t="s">
        <v>133</v>
      </c>
      <c r="AW164" s="15" t="s">
        <v>32</v>
      </c>
      <c r="AX164" s="15" t="s">
        <v>78</v>
      </c>
      <c r="AY164" s="226" t="s">
        <v>126</v>
      </c>
    </row>
    <row r="165" spans="1:65" s="2" customFormat="1" ht="22.2" customHeight="1">
      <c r="A165" s="37"/>
      <c r="B165" s="38"/>
      <c r="C165" s="176" t="s">
        <v>230</v>
      </c>
      <c r="D165" s="176" t="s">
        <v>128</v>
      </c>
      <c r="E165" s="177" t="s">
        <v>231</v>
      </c>
      <c r="F165" s="178" t="s">
        <v>232</v>
      </c>
      <c r="G165" s="179" t="s">
        <v>233</v>
      </c>
      <c r="H165" s="180">
        <v>149.47999999999999</v>
      </c>
      <c r="I165" s="181"/>
      <c r="J165" s="182">
        <f>ROUND(I165*H165,2)</f>
        <v>0</v>
      </c>
      <c r="K165" s="178" t="s">
        <v>132</v>
      </c>
      <c r="L165" s="42"/>
      <c r="M165" s="183" t="s">
        <v>18</v>
      </c>
      <c r="N165" s="184" t="s">
        <v>41</v>
      </c>
      <c r="O165" s="67"/>
      <c r="P165" s="185">
        <f>O165*H165</f>
        <v>0</v>
      </c>
      <c r="Q165" s="185">
        <v>0</v>
      </c>
      <c r="R165" s="185">
        <f>Q165*H165</f>
        <v>0</v>
      </c>
      <c r="S165" s="185">
        <v>0</v>
      </c>
      <c r="T165" s="186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7" t="s">
        <v>133</v>
      </c>
      <c r="AT165" s="187" t="s">
        <v>128</v>
      </c>
      <c r="AU165" s="187" t="s">
        <v>80</v>
      </c>
      <c r="AY165" s="20" t="s">
        <v>126</v>
      </c>
      <c r="BE165" s="188">
        <f>IF(N165="základní",J165,0)</f>
        <v>0</v>
      </c>
      <c r="BF165" s="188">
        <f>IF(N165="snížená",J165,0)</f>
        <v>0</v>
      </c>
      <c r="BG165" s="188">
        <f>IF(N165="zákl. přenesená",J165,0)</f>
        <v>0</v>
      </c>
      <c r="BH165" s="188">
        <f>IF(N165="sníž. přenesená",J165,0)</f>
        <v>0</v>
      </c>
      <c r="BI165" s="188">
        <f>IF(N165="nulová",J165,0)</f>
        <v>0</v>
      </c>
      <c r="BJ165" s="20" t="s">
        <v>78</v>
      </c>
      <c r="BK165" s="188">
        <f>ROUND(I165*H165,2)</f>
        <v>0</v>
      </c>
      <c r="BL165" s="20" t="s">
        <v>133</v>
      </c>
      <c r="BM165" s="187" t="s">
        <v>423</v>
      </c>
    </row>
    <row r="166" spans="1:65" s="2" customFormat="1" ht="10.199999999999999">
      <c r="A166" s="37"/>
      <c r="B166" s="38"/>
      <c r="C166" s="39"/>
      <c r="D166" s="189" t="s">
        <v>134</v>
      </c>
      <c r="E166" s="39"/>
      <c r="F166" s="190" t="s">
        <v>235</v>
      </c>
      <c r="G166" s="39"/>
      <c r="H166" s="39"/>
      <c r="I166" s="191"/>
      <c r="J166" s="39"/>
      <c r="K166" s="39"/>
      <c r="L166" s="42"/>
      <c r="M166" s="192"/>
      <c r="N166" s="193"/>
      <c r="O166" s="67"/>
      <c r="P166" s="67"/>
      <c r="Q166" s="67"/>
      <c r="R166" s="67"/>
      <c r="S166" s="67"/>
      <c r="T166" s="68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20" t="s">
        <v>134</v>
      </c>
      <c r="AU166" s="20" t="s">
        <v>80</v>
      </c>
    </row>
    <row r="167" spans="1:65" s="14" customFormat="1" ht="10.199999999999999">
      <c r="B167" s="205"/>
      <c r="C167" s="206"/>
      <c r="D167" s="196" t="s">
        <v>136</v>
      </c>
      <c r="E167" s="207" t="s">
        <v>18</v>
      </c>
      <c r="F167" s="208" t="s">
        <v>424</v>
      </c>
      <c r="G167" s="206"/>
      <c r="H167" s="209">
        <v>149.47999999999999</v>
      </c>
      <c r="I167" s="210"/>
      <c r="J167" s="206"/>
      <c r="K167" s="206"/>
      <c r="L167" s="211"/>
      <c r="M167" s="212"/>
      <c r="N167" s="213"/>
      <c r="O167" s="213"/>
      <c r="P167" s="213"/>
      <c r="Q167" s="213"/>
      <c r="R167" s="213"/>
      <c r="S167" s="213"/>
      <c r="T167" s="214"/>
      <c r="AT167" s="215" t="s">
        <v>136</v>
      </c>
      <c r="AU167" s="215" t="s">
        <v>80</v>
      </c>
      <c r="AV167" s="14" t="s">
        <v>80</v>
      </c>
      <c r="AW167" s="14" t="s">
        <v>32</v>
      </c>
      <c r="AX167" s="14" t="s">
        <v>70</v>
      </c>
      <c r="AY167" s="215" t="s">
        <v>126</v>
      </c>
    </row>
    <row r="168" spans="1:65" s="15" customFormat="1" ht="10.199999999999999">
      <c r="B168" s="216"/>
      <c r="C168" s="217"/>
      <c r="D168" s="196" t="s">
        <v>136</v>
      </c>
      <c r="E168" s="218" t="s">
        <v>18</v>
      </c>
      <c r="F168" s="219" t="s">
        <v>139</v>
      </c>
      <c r="G168" s="217"/>
      <c r="H168" s="220">
        <v>149.47999999999999</v>
      </c>
      <c r="I168" s="221"/>
      <c r="J168" s="217"/>
      <c r="K168" s="217"/>
      <c r="L168" s="222"/>
      <c r="M168" s="223"/>
      <c r="N168" s="224"/>
      <c r="O168" s="224"/>
      <c r="P168" s="224"/>
      <c r="Q168" s="224"/>
      <c r="R168" s="224"/>
      <c r="S168" s="224"/>
      <c r="T168" s="225"/>
      <c r="AT168" s="226" t="s">
        <v>136</v>
      </c>
      <c r="AU168" s="226" t="s">
        <v>80</v>
      </c>
      <c r="AV168" s="15" t="s">
        <v>133</v>
      </c>
      <c r="AW168" s="15" t="s">
        <v>32</v>
      </c>
      <c r="AX168" s="15" t="s">
        <v>78</v>
      </c>
      <c r="AY168" s="226" t="s">
        <v>126</v>
      </c>
    </row>
    <row r="169" spans="1:65" s="2" customFormat="1" ht="14.4" customHeight="1">
      <c r="A169" s="37"/>
      <c r="B169" s="38"/>
      <c r="C169" s="176" t="s">
        <v>189</v>
      </c>
      <c r="D169" s="176" t="s">
        <v>128</v>
      </c>
      <c r="E169" s="177" t="s">
        <v>315</v>
      </c>
      <c r="F169" s="178" t="s">
        <v>316</v>
      </c>
      <c r="G169" s="179" t="s">
        <v>198</v>
      </c>
      <c r="H169" s="180">
        <v>10</v>
      </c>
      <c r="I169" s="181"/>
      <c r="J169" s="182">
        <f>ROUND(I169*H169,2)</f>
        <v>0</v>
      </c>
      <c r="K169" s="178" t="s">
        <v>182</v>
      </c>
      <c r="L169" s="42"/>
      <c r="M169" s="183" t="s">
        <v>18</v>
      </c>
      <c r="N169" s="184" t="s">
        <v>41</v>
      </c>
      <c r="O169" s="67"/>
      <c r="P169" s="185">
        <f>O169*H169</f>
        <v>0</v>
      </c>
      <c r="Q169" s="185">
        <v>0</v>
      </c>
      <c r="R169" s="185">
        <f>Q169*H169</f>
        <v>0</v>
      </c>
      <c r="S169" s="185">
        <v>0</v>
      </c>
      <c r="T169" s="186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7" t="s">
        <v>133</v>
      </c>
      <c r="AT169" s="187" t="s">
        <v>128</v>
      </c>
      <c r="AU169" s="187" t="s">
        <v>80</v>
      </c>
      <c r="AY169" s="20" t="s">
        <v>126</v>
      </c>
      <c r="BE169" s="188">
        <f>IF(N169="základní",J169,0)</f>
        <v>0</v>
      </c>
      <c r="BF169" s="188">
        <f>IF(N169="snížená",J169,0)</f>
        <v>0</v>
      </c>
      <c r="BG169" s="188">
        <f>IF(N169="zákl. přenesená",J169,0)</f>
        <v>0</v>
      </c>
      <c r="BH169" s="188">
        <f>IF(N169="sníž. přenesená",J169,0)</f>
        <v>0</v>
      </c>
      <c r="BI169" s="188">
        <f>IF(N169="nulová",J169,0)</f>
        <v>0</v>
      </c>
      <c r="BJ169" s="20" t="s">
        <v>78</v>
      </c>
      <c r="BK169" s="188">
        <f>ROUND(I169*H169,2)</f>
        <v>0</v>
      </c>
      <c r="BL169" s="20" t="s">
        <v>133</v>
      </c>
      <c r="BM169" s="187" t="s">
        <v>240</v>
      </c>
    </row>
    <row r="170" spans="1:65" s="2" customFormat="1" ht="14.4" customHeight="1">
      <c r="A170" s="37"/>
      <c r="B170" s="38"/>
      <c r="C170" s="176" t="s">
        <v>243</v>
      </c>
      <c r="D170" s="176" t="s">
        <v>128</v>
      </c>
      <c r="E170" s="177" t="s">
        <v>317</v>
      </c>
      <c r="F170" s="178" t="s">
        <v>318</v>
      </c>
      <c r="G170" s="179" t="s">
        <v>148</v>
      </c>
      <c r="H170" s="180">
        <v>10</v>
      </c>
      <c r="I170" s="181"/>
      <c r="J170" s="182">
        <f>ROUND(I170*H170,2)</f>
        <v>0</v>
      </c>
      <c r="K170" s="178" t="s">
        <v>182</v>
      </c>
      <c r="L170" s="42"/>
      <c r="M170" s="183" t="s">
        <v>18</v>
      </c>
      <c r="N170" s="184" t="s">
        <v>41</v>
      </c>
      <c r="O170" s="67"/>
      <c r="P170" s="185">
        <f>O170*H170</f>
        <v>0</v>
      </c>
      <c r="Q170" s="185">
        <v>0</v>
      </c>
      <c r="R170" s="185">
        <f>Q170*H170</f>
        <v>0</v>
      </c>
      <c r="S170" s="185">
        <v>0</v>
      </c>
      <c r="T170" s="186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87" t="s">
        <v>133</v>
      </c>
      <c r="AT170" s="187" t="s">
        <v>128</v>
      </c>
      <c r="AU170" s="187" t="s">
        <v>80</v>
      </c>
      <c r="AY170" s="20" t="s">
        <v>126</v>
      </c>
      <c r="BE170" s="188">
        <f>IF(N170="základní",J170,0)</f>
        <v>0</v>
      </c>
      <c r="BF170" s="188">
        <f>IF(N170="snížená",J170,0)</f>
        <v>0</v>
      </c>
      <c r="BG170" s="188">
        <f>IF(N170="zákl. přenesená",J170,0)</f>
        <v>0</v>
      </c>
      <c r="BH170" s="188">
        <f>IF(N170="sníž. přenesená",J170,0)</f>
        <v>0</v>
      </c>
      <c r="BI170" s="188">
        <f>IF(N170="nulová",J170,0)</f>
        <v>0</v>
      </c>
      <c r="BJ170" s="20" t="s">
        <v>78</v>
      </c>
      <c r="BK170" s="188">
        <f>ROUND(I170*H170,2)</f>
        <v>0</v>
      </c>
      <c r="BL170" s="20" t="s">
        <v>133</v>
      </c>
      <c r="BM170" s="187" t="s">
        <v>246</v>
      </c>
    </row>
    <row r="171" spans="1:65" s="2" customFormat="1" ht="28.8">
      <c r="A171" s="37"/>
      <c r="B171" s="38"/>
      <c r="C171" s="39"/>
      <c r="D171" s="196" t="s">
        <v>165</v>
      </c>
      <c r="E171" s="39"/>
      <c r="F171" s="227" t="s">
        <v>319</v>
      </c>
      <c r="G171" s="39"/>
      <c r="H171" s="39"/>
      <c r="I171" s="191"/>
      <c r="J171" s="39"/>
      <c r="K171" s="39"/>
      <c r="L171" s="42"/>
      <c r="M171" s="192"/>
      <c r="N171" s="193"/>
      <c r="O171" s="67"/>
      <c r="P171" s="67"/>
      <c r="Q171" s="67"/>
      <c r="R171" s="67"/>
      <c r="S171" s="67"/>
      <c r="T171" s="68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20" t="s">
        <v>165</v>
      </c>
      <c r="AU171" s="20" t="s">
        <v>80</v>
      </c>
    </row>
    <row r="172" spans="1:65" s="12" customFormat="1" ht="22.8" customHeight="1">
      <c r="B172" s="160"/>
      <c r="C172" s="161"/>
      <c r="D172" s="162" t="s">
        <v>69</v>
      </c>
      <c r="E172" s="174" t="s">
        <v>80</v>
      </c>
      <c r="F172" s="174" t="s">
        <v>237</v>
      </c>
      <c r="G172" s="161"/>
      <c r="H172" s="161"/>
      <c r="I172" s="164"/>
      <c r="J172" s="175">
        <f>BK172</f>
        <v>0</v>
      </c>
      <c r="K172" s="161"/>
      <c r="L172" s="166"/>
      <c r="M172" s="167"/>
      <c r="N172" s="168"/>
      <c r="O172" s="168"/>
      <c r="P172" s="169">
        <f>SUM(P173:P181)</f>
        <v>0</v>
      </c>
      <c r="Q172" s="168"/>
      <c r="R172" s="169">
        <f>SUM(R173:R181)</f>
        <v>45.934333199999998</v>
      </c>
      <c r="S172" s="168"/>
      <c r="T172" s="170">
        <f>SUM(T173:T181)</f>
        <v>0</v>
      </c>
      <c r="AR172" s="171" t="s">
        <v>78</v>
      </c>
      <c r="AT172" s="172" t="s">
        <v>69</v>
      </c>
      <c r="AU172" s="172" t="s">
        <v>78</v>
      </c>
      <c r="AY172" s="171" t="s">
        <v>126</v>
      </c>
      <c r="BK172" s="173">
        <f>SUM(BK173:BK181)</f>
        <v>0</v>
      </c>
    </row>
    <row r="173" spans="1:65" s="2" customFormat="1" ht="19.8" customHeight="1">
      <c r="A173" s="37"/>
      <c r="B173" s="38"/>
      <c r="C173" s="176" t="s">
        <v>191</v>
      </c>
      <c r="D173" s="176" t="s">
        <v>128</v>
      </c>
      <c r="E173" s="177" t="s">
        <v>238</v>
      </c>
      <c r="F173" s="178" t="s">
        <v>239</v>
      </c>
      <c r="G173" s="179" t="s">
        <v>131</v>
      </c>
      <c r="H173" s="180">
        <v>2.1539999999999999</v>
      </c>
      <c r="I173" s="181"/>
      <c r="J173" s="182">
        <f>ROUND(I173*H173,2)</f>
        <v>0</v>
      </c>
      <c r="K173" s="178" t="s">
        <v>182</v>
      </c>
      <c r="L173" s="42"/>
      <c r="M173" s="183" t="s">
        <v>18</v>
      </c>
      <c r="N173" s="184" t="s">
        <v>41</v>
      </c>
      <c r="O173" s="67"/>
      <c r="P173" s="185">
        <f>O173*H173</f>
        <v>0</v>
      </c>
      <c r="Q173" s="185">
        <v>0</v>
      </c>
      <c r="R173" s="185">
        <f>Q173*H173</f>
        <v>0</v>
      </c>
      <c r="S173" s="185">
        <v>0</v>
      </c>
      <c r="T173" s="186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7" t="s">
        <v>133</v>
      </c>
      <c r="AT173" s="187" t="s">
        <v>128</v>
      </c>
      <c r="AU173" s="187" t="s">
        <v>80</v>
      </c>
      <c r="AY173" s="20" t="s">
        <v>126</v>
      </c>
      <c r="BE173" s="188">
        <f>IF(N173="základní",J173,0)</f>
        <v>0</v>
      </c>
      <c r="BF173" s="188">
        <f>IF(N173="snížená",J173,0)</f>
        <v>0</v>
      </c>
      <c r="BG173" s="188">
        <f>IF(N173="zákl. přenesená",J173,0)</f>
        <v>0</v>
      </c>
      <c r="BH173" s="188">
        <f>IF(N173="sníž. přenesená",J173,0)</f>
        <v>0</v>
      </c>
      <c r="BI173" s="188">
        <f>IF(N173="nulová",J173,0)</f>
        <v>0</v>
      </c>
      <c r="BJ173" s="20" t="s">
        <v>78</v>
      </c>
      <c r="BK173" s="188">
        <f>ROUND(I173*H173,2)</f>
        <v>0</v>
      </c>
      <c r="BL173" s="20" t="s">
        <v>133</v>
      </c>
      <c r="BM173" s="187" t="s">
        <v>253</v>
      </c>
    </row>
    <row r="174" spans="1:65" s="13" customFormat="1" ht="10.199999999999999">
      <c r="B174" s="194"/>
      <c r="C174" s="195"/>
      <c r="D174" s="196" t="s">
        <v>136</v>
      </c>
      <c r="E174" s="197" t="s">
        <v>18</v>
      </c>
      <c r="F174" s="198" t="s">
        <v>241</v>
      </c>
      <c r="G174" s="195"/>
      <c r="H174" s="197" t="s">
        <v>18</v>
      </c>
      <c r="I174" s="199"/>
      <c r="J174" s="195"/>
      <c r="K174" s="195"/>
      <c r="L174" s="200"/>
      <c r="M174" s="201"/>
      <c r="N174" s="202"/>
      <c r="O174" s="202"/>
      <c r="P174" s="202"/>
      <c r="Q174" s="202"/>
      <c r="R174" s="202"/>
      <c r="S174" s="202"/>
      <c r="T174" s="203"/>
      <c r="AT174" s="204" t="s">
        <v>136</v>
      </c>
      <c r="AU174" s="204" t="s">
        <v>80</v>
      </c>
      <c r="AV174" s="13" t="s">
        <v>78</v>
      </c>
      <c r="AW174" s="13" t="s">
        <v>32</v>
      </c>
      <c r="AX174" s="13" t="s">
        <v>70</v>
      </c>
      <c r="AY174" s="204" t="s">
        <v>126</v>
      </c>
    </row>
    <row r="175" spans="1:65" s="14" customFormat="1" ht="10.199999999999999">
      <c r="B175" s="205"/>
      <c r="C175" s="206"/>
      <c r="D175" s="196" t="s">
        <v>136</v>
      </c>
      <c r="E175" s="207" t="s">
        <v>18</v>
      </c>
      <c r="F175" s="208" t="s">
        <v>425</v>
      </c>
      <c r="G175" s="206"/>
      <c r="H175" s="209">
        <v>2.1539999999999999</v>
      </c>
      <c r="I175" s="210"/>
      <c r="J175" s="206"/>
      <c r="K175" s="206"/>
      <c r="L175" s="211"/>
      <c r="M175" s="212"/>
      <c r="N175" s="213"/>
      <c r="O175" s="213"/>
      <c r="P175" s="213"/>
      <c r="Q175" s="213"/>
      <c r="R175" s="213"/>
      <c r="S175" s="213"/>
      <c r="T175" s="214"/>
      <c r="AT175" s="215" t="s">
        <v>136</v>
      </c>
      <c r="AU175" s="215" t="s">
        <v>80</v>
      </c>
      <c r="AV175" s="14" t="s">
        <v>80</v>
      </c>
      <c r="AW175" s="14" t="s">
        <v>32</v>
      </c>
      <c r="AX175" s="14" t="s">
        <v>70</v>
      </c>
      <c r="AY175" s="215" t="s">
        <v>126</v>
      </c>
    </row>
    <row r="176" spans="1:65" s="15" customFormat="1" ht="10.199999999999999">
      <c r="B176" s="216"/>
      <c r="C176" s="217"/>
      <c r="D176" s="196" t="s">
        <v>136</v>
      </c>
      <c r="E176" s="218" t="s">
        <v>18</v>
      </c>
      <c r="F176" s="219" t="s">
        <v>139</v>
      </c>
      <c r="G176" s="217"/>
      <c r="H176" s="220">
        <v>2.1539999999999999</v>
      </c>
      <c r="I176" s="221"/>
      <c r="J176" s="217"/>
      <c r="K176" s="217"/>
      <c r="L176" s="222"/>
      <c r="M176" s="223"/>
      <c r="N176" s="224"/>
      <c r="O176" s="224"/>
      <c r="P176" s="224"/>
      <c r="Q176" s="224"/>
      <c r="R176" s="224"/>
      <c r="S176" s="224"/>
      <c r="T176" s="225"/>
      <c r="AT176" s="226" t="s">
        <v>136</v>
      </c>
      <c r="AU176" s="226" t="s">
        <v>80</v>
      </c>
      <c r="AV176" s="15" t="s">
        <v>133</v>
      </c>
      <c r="AW176" s="15" t="s">
        <v>32</v>
      </c>
      <c r="AX176" s="15" t="s">
        <v>78</v>
      </c>
      <c r="AY176" s="226" t="s">
        <v>126</v>
      </c>
    </row>
    <row r="177" spans="1:65" s="2" customFormat="1" ht="14.4" customHeight="1">
      <c r="A177" s="37"/>
      <c r="B177" s="38"/>
      <c r="C177" s="176" t="s">
        <v>7</v>
      </c>
      <c r="D177" s="176" t="s">
        <v>128</v>
      </c>
      <c r="E177" s="177" t="s">
        <v>244</v>
      </c>
      <c r="F177" s="178" t="s">
        <v>245</v>
      </c>
      <c r="G177" s="179" t="s">
        <v>131</v>
      </c>
      <c r="H177" s="180">
        <v>18.36</v>
      </c>
      <c r="I177" s="181"/>
      <c r="J177" s="182">
        <f>ROUND(I177*H177,2)</f>
        <v>0</v>
      </c>
      <c r="K177" s="178" t="s">
        <v>132</v>
      </c>
      <c r="L177" s="42"/>
      <c r="M177" s="183" t="s">
        <v>18</v>
      </c>
      <c r="N177" s="184" t="s">
        <v>41</v>
      </c>
      <c r="O177" s="67"/>
      <c r="P177" s="185">
        <f>O177*H177</f>
        <v>0</v>
      </c>
      <c r="Q177" s="185">
        <v>2.5018699999999998</v>
      </c>
      <c r="R177" s="185">
        <f>Q177*H177</f>
        <v>45.934333199999998</v>
      </c>
      <c r="S177" s="185">
        <v>0</v>
      </c>
      <c r="T177" s="186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87" t="s">
        <v>133</v>
      </c>
      <c r="AT177" s="187" t="s">
        <v>128</v>
      </c>
      <c r="AU177" s="187" t="s">
        <v>80</v>
      </c>
      <c r="AY177" s="20" t="s">
        <v>126</v>
      </c>
      <c r="BE177" s="188">
        <f>IF(N177="základní",J177,0)</f>
        <v>0</v>
      </c>
      <c r="BF177" s="188">
        <f>IF(N177="snížená",J177,0)</f>
        <v>0</v>
      </c>
      <c r="BG177" s="188">
        <f>IF(N177="zákl. přenesená",J177,0)</f>
        <v>0</v>
      </c>
      <c r="BH177" s="188">
        <f>IF(N177="sníž. přenesená",J177,0)</f>
        <v>0</v>
      </c>
      <c r="BI177" s="188">
        <f>IF(N177="nulová",J177,0)</f>
        <v>0</v>
      </c>
      <c r="BJ177" s="20" t="s">
        <v>78</v>
      </c>
      <c r="BK177" s="188">
        <f>ROUND(I177*H177,2)</f>
        <v>0</v>
      </c>
      <c r="BL177" s="20" t="s">
        <v>133</v>
      </c>
      <c r="BM177" s="187" t="s">
        <v>261</v>
      </c>
    </row>
    <row r="178" spans="1:65" s="2" customFormat="1" ht="10.199999999999999">
      <c r="A178" s="37"/>
      <c r="B178" s="38"/>
      <c r="C178" s="39"/>
      <c r="D178" s="189" t="s">
        <v>134</v>
      </c>
      <c r="E178" s="39"/>
      <c r="F178" s="190" t="s">
        <v>247</v>
      </c>
      <c r="G178" s="39"/>
      <c r="H178" s="39"/>
      <c r="I178" s="191"/>
      <c r="J178" s="39"/>
      <c r="K178" s="39"/>
      <c r="L178" s="42"/>
      <c r="M178" s="192"/>
      <c r="N178" s="193"/>
      <c r="O178" s="67"/>
      <c r="P178" s="67"/>
      <c r="Q178" s="67"/>
      <c r="R178" s="67"/>
      <c r="S178" s="67"/>
      <c r="T178" s="68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20" t="s">
        <v>134</v>
      </c>
      <c r="AU178" s="20" t="s">
        <v>80</v>
      </c>
    </row>
    <row r="179" spans="1:65" s="13" customFormat="1" ht="10.199999999999999">
      <c r="B179" s="194"/>
      <c r="C179" s="195"/>
      <c r="D179" s="196" t="s">
        <v>136</v>
      </c>
      <c r="E179" s="197" t="s">
        <v>18</v>
      </c>
      <c r="F179" s="198" t="s">
        <v>248</v>
      </c>
      <c r="G179" s="195"/>
      <c r="H179" s="197" t="s">
        <v>18</v>
      </c>
      <c r="I179" s="199"/>
      <c r="J179" s="195"/>
      <c r="K179" s="195"/>
      <c r="L179" s="200"/>
      <c r="M179" s="201"/>
      <c r="N179" s="202"/>
      <c r="O179" s="202"/>
      <c r="P179" s="202"/>
      <c r="Q179" s="202"/>
      <c r="R179" s="202"/>
      <c r="S179" s="202"/>
      <c r="T179" s="203"/>
      <c r="AT179" s="204" t="s">
        <v>136</v>
      </c>
      <c r="AU179" s="204" t="s">
        <v>80</v>
      </c>
      <c r="AV179" s="13" t="s">
        <v>78</v>
      </c>
      <c r="AW179" s="13" t="s">
        <v>32</v>
      </c>
      <c r="AX179" s="13" t="s">
        <v>70</v>
      </c>
      <c r="AY179" s="204" t="s">
        <v>126</v>
      </c>
    </row>
    <row r="180" spans="1:65" s="14" customFormat="1" ht="10.199999999999999">
      <c r="B180" s="205"/>
      <c r="C180" s="206"/>
      <c r="D180" s="196" t="s">
        <v>136</v>
      </c>
      <c r="E180" s="207" t="s">
        <v>18</v>
      </c>
      <c r="F180" s="208" t="s">
        <v>426</v>
      </c>
      <c r="G180" s="206"/>
      <c r="H180" s="209">
        <v>18.36</v>
      </c>
      <c r="I180" s="210"/>
      <c r="J180" s="206"/>
      <c r="K180" s="206"/>
      <c r="L180" s="211"/>
      <c r="M180" s="212"/>
      <c r="N180" s="213"/>
      <c r="O180" s="213"/>
      <c r="P180" s="213"/>
      <c r="Q180" s="213"/>
      <c r="R180" s="213"/>
      <c r="S180" s="213"/>
      <c r="T180" s="214"/>
      <c r="AT180" s="215" t="s">
        <v>136</v>
      </c>
      <c r="AU180" s="215" t="s">
        <v>80</v>
      </c>
      <c r="AV180" s="14" t="s">
        <v>80</v>
      </c>
      <c r="AW180" s="14" t="s">
        <v>32</v>
      </c>
      <c r="AX180" s="14" t="s">
        <v>70</v>
      </c>
      <c r="AY180" s="215" t="s">
        <v>126</v>
      </c>
    </row>
    <row r="181" spans="1:65" s="15" customFormat="1" ht="10.199999999999999">
      <c r="B181" s="216"/>
      <c r="C181" s="217"/>
      <c r="D181" s="196" t="s">
        <v>136</v>
      </c>
      <c r="E181" s="218" t="s">
        <v>18</v>
      </c>
      <c r="F181" s="219" t="s">
        <v>139</v>
      </c>
      <c r="G181" s="217"/>
      <c r="H181" s="220">
        <v>18.36</v>
      </c>
      <c r="I181" s="221"/>
      <c r="J181" s="217"/>
      <c r="K181" s="217"/>
      <c r="L181" s="222"/>
      <c r="M181" s="223"/>
      <c r="N181" s="224"/>
      <c r="O181" s="224"/>
      <c r="P181" s="224"/>
      <c r="Q181" s="224"/>
      <c r="R181" s="224"/>
      <c r="S181" s="224"/>
      <c r="T181" s="225"/>
      <c r="AT181" s="226" t="s">
        <v>136</v>
      </c>
      <c r="AU181" s="226" t="s">
        <v>80</v>
      </c>
      <c r="AV181" s="15" t="s">
        <v>133</v>
      </c>
      <c r="AW181" s="15" t="s">
        <v>32</v>
      </c>
      <c r="AX181" s="15" t="s">
        <v>78</v>
      </c>
      <c r="AY181" s="226" t="s">
        <v>126</v>
      </c>
    </row>
    <row r="182" spans="1:65" s="12" customFormat="1" ht="22.8" customHeight="1">
      <c r="B182" s="160"/>
      <c r="C182" s="161"/>
      <c r="D182" s="162" t="s">
        <v>69</v>
      </c>
      <c r="E182" s="174" t="s">
        <v>145</v>
      </c>
      <c r="F182" s="174" t="s">
        <v>250</v>
      </c>
      <c r="G182" s="161"/>
      <c r="H182" s="161"/>
      <c r="I182" s="164"/>
      <c r="J182" s="175">
        <f>BK182</f>
        <v>0</v>
      </c>
      <c r="K182" s="161"/>
      <c r="L182" s="166"/>
      <c r="M182" s="167"/>
      <c r="N182" s="168"/>
      <c r="O182" s="168"/>
      <c r="P182" s="169">
        <f>SUM(P183:P186)</f>
        <v>0</v>
      </c>
      <c r="Q182" s="168"/>
      <c r="R182" s="169">
        <f>SUM(R183:R186)</f>
        <v>35.406642880000007</v>
      </c>
      <c r="S182" s="168"/>
      <c r="T182" s="170">
        <f>SUM(T183:T186)</f>
        <v>0</v>
      </c>
      <c r="AR182" s="171" t="s">
        <v>78</v>
      </c>
      <c r="AT182" s="172" t="s">
        <v>69</v>
      </c>
      <c r="AU182" s="172" t="s">
        <v>78</v>
      </c>
      <c r="AY182" s="171" t="s">
        <v>126</v>
      </c>
      <c r="BK182" s="173">
        <f>SUM(BK183:BK186)</f>
        <v>0</v>
      </c>
    </row>
    <row r="183" spans="1:65" s="2" customFormat="1" ht="22.2" customHeight="1">
      <c r="A183" s="37"/>
      <c r="B183" s="38"/>
      <c r="C183" s="176" t="s">
        <v>199</v>
      </c>
      <c r="D183" s="176" t="s">
        <v>128</v>
      </c>
      <c r="E183" s="177" t="s">
        <v>251</v>
      </c>
      <c r="F183" s="178" t="s">
        <v>252</v>
      </c>
      <c r="G183" s="179" t="s">
        <v>131</v>
      </c>
      <c r="H183" s="180">
        <v>15.428000000000001</v>
      </c>
      <c r="I183" s="181"/>
      <c r="J183" s="182">
        <f>ROUND(I183*H183,2)</f>
        <v>0</v>
      </c>
      <c r="K183" s="178" t="s">
        <v>132</v>
      </c>
      <c r="L183" s="42"/>
      <c r="M183" s="183" t="s">
        <v>18</v>
      </c>
      <c r="N183" s="184" t="s">
        <v>41</v>
      </c>
      <c r="O183" s="67"/>
      <c r="P183" s="185">
        <f>O183*H183</f>
        <v>0</v>
      </c>
      <c r="Q183" s="185">
        <v>2.2949600000000001</v>
      </c>
      <c r="R183" s="185">
        <f>Q183*H183</f>
        <v>35.406642880000007</v>
      </c>
      <c r="S183" s="185">
        <v>0</v>
      </c>
      <c r="T183" s="186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87" t="s">
        <v>133</v>
      </c>
      <c r="AT183" s="187" t="s">
        <v>128</v>
      </c>
      <c r="AU183" s="187" t="s">
        <v>80</v>
      </c>
      <c r="AY183" s="20" t="s">
        <v>126</v>
      </c>
      <c r="BE183" s="188">
        <f>IF(N183="základní",J183,0)</f>
        <v>0</v>
      </c>
      <c r="BF183" s="188">
        <f>IF(N183="snížená",J183,0)</f>
        <v>0</v>
      </c>
      <c r="BG183" s="188">
        <f>IF(N183="zákl. přenesená",J183,0)</f>
        <v>0</v>
      </c>
      <c r="BH183" s="188">
        <f>IF(N183="sníž. přenesená",J183,0)</f>
        <v>0</v>
      </c>
      <c r="BI183" s="188">
        <f>IF(N183="nulová",J183,0)</f>
        <v>0</v>
      </c>
      <c r="BJ183" s="20" t="s">
        <v>78</v>
      </c>
      <c r="BK183" s="188">
        <f>ROUND(I183*H183,2)</f>
        <v>0</v>
      </c>
      <c r="BL183" s="20" t="s">
        <v>133</v>
      </c>
      <c r="BM183" s="187" t="s">
        <v>267</v>
      </c>
    </row>
    <row r="184" spans="1:65" s="2" customFormat="1" ht="10.199999999999999">
      <c r="A184" s="37"/>
      <c r="B184" s="38"/>
      <c r="C184" s="39"/>
      <c r="D184" s="189" t="s">
        <v>134</v>
      </c>
      <c r="E184" s="39"/>
      <c r="F184" s="190" t="s">
        <v>254</v>
      </c>
      <c r="G184" s="39"/>
      <c r="H184" s="39"/>
      <c r="I184" s="191"/>
      <c r="J184" s="39"/>
      <c r="K184" s="39"/>
      <c r="L184" s="42"/>
      <c r="M184" s="192"/>
      <c r="N184" s="193"/>
      <c r="O184" s="67"/>
      <c r="P184" s="67"/>
      <c r="Q184" s="67"/>
      <c r="R184" s="67"/>
      <c r="S184" s="67"/>
      <c r="T184" s="68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20" t="s">
        <v>134</v>
      </c>
      <c r="AU184" s="20" t="s">
        <v>80</v>
      </c>
    </row>
    <row r="185" spans="1:65" s="14" customFormat="1" ht="10.199999999999999">
      <c r="B185" s="205"/>
      <c r="C185" s="206"/>
      <c r="D185" s="196" t="s">
        <v>136</v>
      </c>
      <c r="E185" s="207" t="s">
        <v>18</v>
      </c>
      <c r="F185" s="208" t="s">
        <v>427</v>
      </c>
      <c r="G185" s="206"/>
      <c r="H185" s="209">
        <v>15.428000000000001</v>
      </c>
      <c r="I185" s="210"/>
      <c r="J185" s="206"/>
      <c r="K185" s="206"/>
      <c r="L185" s="211"/>
      <c r="M185" s="212"/>
      <c r="N185" s="213"/>
      <c r="O185" s="213"/>
      <c r="P185" s="213"/>
      <c r="Q185" s="213"/>
      <c r="R185" s="213"/>
      <c r="S185" s="213"/>
      <c r="T185" s="214"/>
      <c r="AT185" s="215" t="s">
        <v>136</v>
      </c>
      <c r="AU185" s="215" t="s">
        <v>80</v>
      </c>
      <c r="AV185" s="14" t="s">
        <v>80</v>
      </c>
      <c r="AW185" s="14" t="s">
        <v>32</v>
      </c>
      <c r="AX185" s="14" t="s">
        <v>70</v>
      </c>
      <c r="AY185" s="215" t="s">
        <v>126</v>
      </c>
    </row>
    <row r="186" spans="1:65" s="15" customFormat="1" ht="10.199999999999999">
      <c r="B186" s="216"/>
      <c r="C186" s="217"/>
      <c r="D186" s="196" t="s">
        <v>136</v>
      </c>
      <c r="E186" s="218" t="s">
        <v>18</v>
      </c>
      <c r="F186" s="219" t="s">
        <v>139</v>
      </c>
      <c r="G186" s="217"/>
      <c r="H186" s="220">
        <v>15.428000000000001</v>
      </c>
      <c r="I186" s="221"/>
      <c r="J186" s="217"/>
      <c r="K186" s="217"/>
      <c r="L186" s="222"/>
      <c r="M186" s="223"/>
      <c r="N186" s="224"/>
      <c r="O186" s="224"/>
      <c r="P186" s="224"/>
      <c r="Q186" s="224"/>
      <c r="R186" s="224"/>
      <c r="S186" s="224"/>
      <c r="T186" s="225"/>
      <c r="AT186" s="226" t="s">
        <v>136</v>
      </c>
      <c r="AU186" s="226" t="s">
        <v>80</v>
      </c>
      <c r="AV186" s="15" t="s">
        <v>133</v>
      </c>
      <c r="AW186" s="15" t="s">
        <v>32</v>
      </c>
      <c r="AX186" s="15" t="s">
        <v>78</v>
      </c>
      <c r="AY186" s="226" t="s">
        <v>126</v>
      </c>
    </row>
    <row r="187" spans="1:65" s="12" customFormat="1" ht="22.8" customHeight="1">
      <c r="B187" s="160"/>
      <c r="C187" s="161"/>
      <c r="D187" s="162" t="s">
        <v>69</v>
      </c>
      <c r="E187" s="174" t="s">
        <v>186</v>
      </c>
      <c r="F187" s="174" t="s">
        <v>256</v>
      </c>
      <c r="G187" s="161"/>
      <c r="H187" s="161"/>
      <c r="I187" s="164"/>
      <c r="J187" s="175">
        <f>BK187</f>
        <v>0</v>
      </c>
      <c r="K187" s="161"/>
      <c r="L187" s="166"/>
      <c r="M187" s="167"/>
      <c r="N187" s="168"/>
      <c r="O187" s="168"/>
      <c r="P187" s="169">
        <f>P188+P204</f>
        <v>0</v>
      </c>
      <c r="Q187" s="168"/>
      <c r="R187" s="169">
        <f>R188+R204</f>
        <v>6.2E-2</v>
      </c>
      <c r="S187" s="168"/>
      <c r="T187" s="170">
        <f>T188+T204</f>
        <v>1E-3</v>
      </c>
      <c r="AR187" s="171" t="s">
        <v>78</v>
      </c>
      <c r="AT187" s="172" t="s">
        <v>69</v>
      </c>
      <c r="AU187" s="172" t="s">
        <v>78</v>
      </c>
      <c r="AY187" s="171" t="s">
        <v>126</v>
      </c>
      <c r="BK187" s="173">
        <f>BK188+BK204</f>
        <v>0</v>
      </c>
    </row>
    <row r="188" spans="1:65" s="12" customFormat="1" ht="20.85" customHeight="1">
      <c r="B188" s="160"/>
      <c r="C188" s="161"/>
      <c r="D188" s="162" t="s">
        <v>69</v>
      </c>
      <c r="E188" s="174" t="s">
        <v>257</v>
      </c>
      <c r="F188" s="174" t="s">
        <v>258</v>
      </c>
      <c r="G188" s="161"/>
      <c r="H188" s="161"/>
      <c r="I188" s="164"/>
      <c r="J188" s="175">
        <f>BK188</f>
        <v>0</v>
      </c>
      <c r="K188" s="161"/>
      <c r="L188" s="166"/>
      <c r="M188" s="167"/>
      <c r="N188" s="168"/>
      <c r="O188" s="168"/>
      <c r="P188" s="169">
        <f>SUM(P189:P203)</f>
        <v>0</v>
      </c>
      <c r="Q188" s="168"/>
      <c r="R188" s="169">
        <f>SUM(R189:R203)</f>
        <v>6.2E-2</v>
      </c>
      <c r="S188" s="168"/>
      <c r="T188" s="170">
        <f>SUM(T189:T203)</f>
        <v>1E-3</v>
      </c>
      <c r="AR188" s="171" t="s">
        <v>78</v>
      </c>
      <c r="AT188" s="172" t="s">
        <v>69</v>
      </c>
      <c r="AU188" s="172" t="s">
        <v>80</v>
      </c>
      <c r="AY188" s="171" t="s">
        <v>126</v>
      </c>
      <c r="BK188" s="173">
        <f>SUM(BK189:BK203)</f>
        <v>0</v>
      </c>
    </row>
    <row r="189" spans="1:65" s="2" customFormat="1" ht="14.4" customHeight="1">
      <c r="A189" s="37"/>
      <c r="B189" s="38"/>
      <c r="C189" s="176" t="s">
        <v>271</v>
      </c>
      <c r="D189" s="176" t="s">
        <v>128</v>
      </c>
      <c r="E189" s="177" t="s">
        <v>259</v>
      </c>
      <c r="F189" s="178" t="s">
        <v>260</v>
      </c>
      <c r="G189" s="179" t="s">
        <v>198</v>
      </c>
      <c r="H189" s="180">
        <v>86.7</v>
      </c>
      <c r="I189" s="181"/>
      <c r="J189" s="182">
        <f>ROUND(I189*H189,2)</f>
        <v>0</v>
      </c>
      <c r="K189" s="178" t="s">
        <v>132</v>
      </c>
      <c r="L189" s="42"/>
      <c r="M189" s="183" t="s">
        <v>18</v>
      </c>
      <c r="N189" s="184" t="s">
        <v>41</v>
      </c>
      <c r="O189" s="67"/>
      <c r="P189" s="185">
        <f>O189*H189</f>
        <v>0</v>
      </c>
      <c r="Q189" s="185">
        <v>0</v>
      </c>
      <c r="R189" s="185">
        <f>Q189*H189</f>
        <v>0</v>
      </c>
      <c r="S189" s="185">
        <v>0</v>
      </c>
      <c r="T189" s="186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87" t="s">
        <v>133</v>
      </c>
      <c r="AT189" s="187" t="s">
        <v>128</v>
      </c>
      <c r="AU189" s="187" t="s">
        <v>145</v>
      </c>
      <c r="AY189" s="20" t="s">
        <v>126</v>
      </c>
      <c r="BE189" s="188">
        <f>IF(N189="základní",J189,0)</f>
        <v>0</v>
      </c>
      <c r="BF189" s="188">
        <f>IF(N189="snížená",J189,0)</f>
        <v>0</v>
      </c>
      <c r="BG189" s="188">
        <f>IF(N189="zákl. přenesená",J189,0)</f>
        <v>0</v>
      </c>
      <c r="BH189" s="188">
        <f>IF(N189="sníž. přenesená",J189,0)</f>
        <v>0</v>
      </c>
      <c r="BI189" s="188">
        <f>IF(N189="nulová",J189,0)</f>
        <v>0</v>
      </c>
      <c r="BJ189" s="20" t="s">
        <v>78</v>
      </c>
      <c r="BK189" s="188">
        <f>ROUND(I189*H189,2)</f>
        <v>0</v>
      </c>
      <c r="BL189" s="20" t="s">
        <v>133</v>
      </c>
      <c r="BM189" s="187" t="s">
        <v>274</v>
      </c>
    </row>
    <row r="190" spans="1:65" s="2" customFormat="1" ht="10.199999999999999">
      <c r="A190" s="37"/>
      <c r="B190" s="38"/>
      <c r="C190" s="39"/>
      <c r="D190" s="189" t="s">
        <v>134</v>
      </c>
      <c r="E190" s="39"/>
      <c r="F190" s="190" t="s">
        <v>262</v>
      </c>
      <c r="G190" s="39"/>
      <c r="H190" s="39"/>
      <c r="I190" s="191"/>
      <c r="J190" s="39"/>
      <c r="K190" s="39"/>
      <c r="L190" s="42"/>
      <c r="M190" s="192"/>
      <c r="N190" s="193"/>
      <c r="O190" s="67"/>
      <c r="P190" s="67"/>
      <c r="Q190" s="67"/>
      <c r="R190" s="67"/>
      <c r="S190" s="67"/>
      <c r="T190" s="68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20" t="s">
        <v>134</v>
      </c>
      <c r="AU190" s="20" t="s">
        <v>145</v>
      </c>
    </row>
    <row r="191" spans="1:65" s="13" customFormat="1" ht="10.199999999999999">
      <c r="B191" s="194"/>
      <c r="C191" s="195"/>
      <c r="D191" s="196" t="s">
        <v>136</v>
      </c>
      <c r="E191" s="197" t="s">
        <v>18</v>
      </c>
      <c r="F191" s="198" t="s">
        <v>263</v>
      </c>
      <c r="G191" s="195"/>
      <c r="H191" s="197" t="s">
        <v>18</v>
      </c>
      <c r="I191" s="199"/>
      <c r="J191" s="195"/>
      <c r="K191" s="195"/>
      <c r="L191" s="200"/>
      <c r="M191" s="201"/>
      <c r="N191" s="202"/>
      <c r="O191" s="202"/>
      <c r="P191" s="202"/>
      <c r="Q191" s="202"/>
      <c r="R191" s="202"/>
      <c r="S191" s="202"/>
      <c r="T191" s="203"/>
      <c r="AT191" s="204" t="s">
        <v>136</v>
      </c>
      <c r="AU191" s="204" t="s">
        <v>145</v>
      </c>
      <c r="AV191" s="13" t="s">
        <v>78</v>
      </c>
      <c r="AW191" s="13" t="s">
        <v>32</v>
      </c>
      <c r="AX191" s="13" t="s">
        <v>70</v>
      </c>
      <c r="AY191" s="204" t="s">
        <v>126</v>
      </c>
    </row>
    <row r="192" spans="1:65" s="14" customFormat="1" ht="10.199999999999999">
      <c r="B192" s="205"/>
      <c r="C192" s="206"/>
      <c r="D192" s="196" t="s">
        <v>136</v>
      </c>
      <c r="E192" s="207" t="s">
        <v>18</v>
      </c>
      <c r="F192" s="208" t="s">
        <v>428</v>
      </c>
      <c r="G192" s="206"/>
      <c r="H192" s="209">
        <v>86.7</v>
      </c>
      <c r="I192" s="210"/>
      <c r="J192" s="206"/>
      <c r="K192" s="206"/>
      <c r="L192" s="211"/>
      <c r="M192" s="212"/>
      <c r="N192" s="213"/>
      <c r="O192" s="213"/>
      <c r="P192" s="213"/>
      <c r="Q192" s="213"/>
      <c r="R192" s="213"/>
      <c r="S192" s="213"/>
      <c r="T192" s="214"/>
      <c r="AT192" s="215" t="s">
        <v>136</v>
      </c>
      <c r="AU192" s="215" t="s">
        <v>145</v>
      </c>
      <c r="AV192" s="14" t="s">
        <v>80</v>
      </c>
      <c r="AW192" s="14" t="s">
        <v>32</v>
      </c>
      <c r="AX192" s="14" t="s">
        <v>70</v>
      </c>
      <c r="AY192" s="215" t="s">
        <v>126</v>
      </c>
    </row>
    <row r="193" spans="1:65" s="15" customFormat="1" ht="10.199999999999999">
      <c r="B193" s="216"/>
      <c r="C193" s="217"/>
      <c r="D193" s="196" t="s">
        <v>136</v>
      </c>
      <c r="E193" s="218" t="s">
        <v>18</v>
      </c>
      <c r="F193" s="219" t="s">
        <v>139</v>
      </c>
      <c r="G193" s="217"/>
      <c r="H193" s="220">
        <v>86.7</v>
      </c>
      <c r="I193" s="221"/>
      <c r="J193" s="217"/>
      <c r="K193" s="217"/>
      <c r="L193" s="222"/>
      <c r="M193" s="223"/>
      <c r="N193" s="224"/>
      <c r="O193" s="224"/>
      <c r="P193" s="224"/>
      <c r="Q193" s="224"/>
      <c r="R193" s="224"/>
      <c r="S193" s="224"/>
      <c r="T193" s="225"/>
      <c r="AT193" s="226" t="s">
        <v>136</v>
      </c>
      <c r="AU193" s="226" t="s">
        <v>145</v>
      </c>
      <c r="AV193" s="15" t="s">
        <v>133</v>
      </c>
      <c r="AW193" s="15" t="s">
        <v>32</v>
      </c>
      <c r="AX193" s="15" t="s">
        <v>78</v>
      </c>
      <c r="AY193" s="226" t="s">
        <v>126</v>
      </c>
    </row>
    <row r="194" spans="1:65" s="2" customFormat="1" ht="22.2" customHeight="1">
      <c r="A194" s="37"/>
      <c r="B194" s="38"/>
      <c r="C194" s="176" t="s">
        <v>205</v>
      </c>
      <c r="D194" s="176" t="s">
        <v>128</v>
      </c>
      <c r="E194" s="177" t="s">
        <v>265</v>
      </c>
      <c r="F194" s="178" t="s">
        <v>266</v>
      </c>
      <c r="G194" s="179" t="s">
        <v>162</v>
      </c>
      <c r="H194" s="180">
        <v>1</v>
      </c>
      <c r="I194" s="181"/>
      <c r="J194" s="182">
        <f>ROUND(I194*H194,2)</f>
        <v>0</v>
      </c>
      <c r="K194" s="178" t="s">
        <v>132</v>
      </c>
      <c r="L194" s="42"/>
      <c r="M194" s="183" t="s">
        <v>18</v>
      </c>
      <c r="N194" s="184" t="s">
        <v>41</v>
      </c>
      <c r="O194" s="67"/>
      <c r="P194" s="185">
        <f>O194*H194</f>
        <v>0</v>
      </c>
      <c r="Q194" s="185">
        <v>0</v>
      </c>
      <c r="R194" s="185">
        <f>Q194*H194</f>
        <v>0</v>
      </c>
      <c r="S194" s="185">
        <v>1E-3</v>
      </c>
      <c r="T194" s="186">
        <f>S194*H194</f>
        <v>1E-3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87" t="s">
        <v>133</v>
      </c>
      <c r="AT194" s="187" t="s">
        <v>128</v>
      </c>
      <c r="AU194" s="187" t="s">
        <v>145</v>
      </c>
      <c r="AY194" s="20" t="s">
        <v>126</v>
      </c>
      <c r="BE194" s="188">
        <f>IF(N194="základní",J194,0)</f>
        <v>0</v>
      </c>
      <c r="BF194" s="188">
        <f>IF(N194="snížená",J194,0)</f>
        <v>0</v>
      </c>
      <c r="BG194" s="188">
        <f>IF(N194="zákl. přenesená",J194,0)</f>
        <v>0</v>
      </c>
      <c r="BH194" s="188">
        <f>IF(N194="sníž. přenesená",J194,0)</f>
        <v>0</v>
      </c>
      <c r="BI194" s="188">
        <f>IF(N194="nulová",J194,0)</f>
        <v>0</v>
      </c>
      <c r="BJ194" s="20" t="s">
        <v>78</v>
      </c>
      <c r="BK194" s="188">
        <f>ROUND(I194*H194,2)</f>
        <v>0</v>
      </c>
      <c r="BL194" s="20" t="s">
        <v>133</v>
      </c>
      <c r="BM194" s="187" t="s">
        <v>284</v>
      </c>
    </row>
    <row r="195" spans="1:65" s="2" customFormat="1" ht="10.199999999999999">
      <c r="A195" s="37"/>
      <c r="B195" s="38"/>
      <c r="C195" s="39"/>
      <c r="D195" s="189" t="s">
        <v>134</v>
      </c>
      <c r="E195" s="39"/>
      <c r="F195" s="190" t="s">
        <v>268</v>
      </c>
      <c r="G195" s="39"/>
      <c r="H195" s="39"/>
      <c r="I195" s="191"/>
      <c r="J195" s="39"/>
      <c r="K195" s="39"/>
      <c r="L195" s="42"/>
      <c r="M195" s="192"/>
      <c r="N195" s="193"/>
      <c r="O195" s="67"/>
      <c r="P195" s="67"/>
      <c r="Q195" s="67"/>
      <c r="R195" s="67"/>
      <c r="S195" s="67"/>
      <c r="T195" s="68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20" t="s">
        <v>134</v>
      </c>
      <c r="AU195" s="20" t="s">
        <v>145</v>
      </c>
    </row>
    <row r="196" spans="1:65" s="13" customFormat="1" ht="10.199999999999999">
      <c r="B196" s="194"/>
      <c r="C196" s="195"/>
      <c r="D196" s="196" t="s">
        <v>136</v>
      </c>
      <c r="E196" s="197" t="s">
        <v>18</v>
      </c>
      <c r="F196" s="198" t="s">
        <v>269</v>
      </c>
      <c r="G196" s="195"/>
      <c r="H196" s="197" t="s">
        <v>18</v>
      </c>
      <c r="I196" s="199"/>
      <c r="J196" s="195"/>
      <c r="K196" s="195"/>
      <c r="L196" s="200"/>
      <c r="M196" s="201"/>
      <c r="N196" s="202"/>
      <c r="O196" s="202"/>
      <c r="P196" s="202"/>
      <c r="Q196" s="202"/>
      <c r="R196" s="202"/>
      <c r="S196" s="202"/>
      <c r="T196" s="203"/>
      <c r="AT196" s="204" t="s">
        <v>136</v>
      </c>
      <c r="AU196" s="204" t="s">
        <v>145</v>
      </c>
      <c r="AV196" s="13" t="s">
        <v>78</v>
      </c>
      <c r="AW196" s="13" t="s">
        <v>32</v>
      </c>
      <c r="AX196" s="13" t="s">
        <v>70</v>
      </c>
      <c r="AY196" s="204" t="s">
        <v>126</v>
      </c>
    </row>
    <row r="197" spans="1:65" s="14" customFormat="1" ht="10.199999999999999">
      <c r="B197" s="205"/>
      <c r="C197" s="206"/>
      <c r="D197" s="196" t="s">
        <v>136</v>
      </c>
      <c r="E197" s="207" t="s">
        <v>18</v>
      </c>
      <c r="F197" s="208" t="s">
        <v>270</v>
      </c>
      <c r="G197" s="206"/>
      <c r="H197" s="209">
        <v>1</v>
      </c>
      <c r="I197" s="210"/>
      <c r="J197" s="206"/>
      <c r="K197" s="206"/>
      <c r="L197" s="211"/>
      <c r="M197" s="212"/>
      <c r="N197" s="213"/>
      <c r="O197" s="213"/>
      <c r="P197" s="213"/>
      <c r="Q197" s="213"/>
      <c r="R197" s="213"/>
      <c r="S197" s="213"/>
      <c r="T197" s="214"/>
      <c r="AT197" s="215" t="s">
        <v>136</v>
      </c>
      <c r="AU197" s="215" t="s">
        <v>145</v>
      </c>
      <c r="AV197" s="14" t="s">
        <v>80</v>
      </c>
      <c r="AW197" s="14" t="s">
        <v>32</v>
      </c>
      <c r="AX197" s="14" t="s">
        <v>70</v>
      </c>
      <c r="AY197" s="215" t="s">
        <v>126</v>
      </c>
    </row>
    <row r="198" spans="1:65" s="15" customFormat="1" ht="10.199999999999999">
      <c r="B198" s="216"/>
      <c r="C198" s="217"/>
      <c r="D198" s="196" t="s">
        <v>136</v>
      </c>
      <c r="E198" s="218" t="s">
        <v>18</v>
      </c>
      <c r="F198" s="219" t="s">
        <v>139</v>
      </c>
      <c r="G198" s="217"/>
      <c r="H198" s="220">
        <v>1</v>
      </c>
      <c r="I198" s="221"/>
      <c r="J198" s="217"/>
      <c r="K198" s="217"/>
      <c r="L198" s="222"/>
      <c r="M198" s="223"/>
      <c r="N198" s="224"/>
      <c r="O198" s="224"/>
      <c r="P198" s="224"/>
      <c r="Q198" s="224"/>
      <c r="R198" s="224"/>
      <c r="S198" s="224"/>
      <c r="T198" s="225"/>
      <c r="AT198" s="226" t="s">
        <v>136</v>
      </c>
      <c r="AU198" s="226" t="s">
        <v>145</v>
      </c>
      <c r="AV198" s="15" t="s">
        <v>133</v>
      </c>
      <c r="AW198" s="15" t="s">
        <v>32</v>
      </c>
      <c r="AX198" s="15" t="s">
        <v>78</v>
      </c>
      <c r="AY198" s="226" t="s">
        <v>126</v>
      </c>
    </row>
    <row r="199" spans="1:65" s="2" customFormat="1" ht="14.4" customHeight="1">
      <c r="A199" s="37"/>
      <c r="B199" s="38"/>
      <c r="C199" s="228" t="s">
        <v>389</v>
      </c>
      <c r="D199" s="228" t="s">
        <v>202</v>
      </c>
      <c r="E199" s="229" t="s">
        <v>272</v>
      </c>
      <c r="F199" s="230" t="s">
        <v>273</v>
      </c>
      <c r="G199" s="231" t="s">
        <v>233</v>
      </c>
      <c r="H199" s="232">
        <v>6.2E-2</v>
      </c>
      <c r="I199" s="233"/>
      <c r="J199" s="234">
        <f>ROUND(I199*H199,2)</f>
        <v>0</v>
      </c>
      <c r="K199" s="230" t="s">
        <v>132</v>
      </c>
      <c r="L199" s="235"/>
      <c r="M199" s="236" t="s">
        <v>18</v>
      </c>
      <c r="N199" s="237" t="s">
        <v>41</v>
      </c>
      <c r="O199" s="67"/>
      <c r="P199" s="185">
        <f>O199*H199</f>
        <v>0</v>
      </c>
      <c r="Q199" s="185">
        <v>1</v>
      </c>
      <c r="R199" s="185">
        <f>Q199*H199</f>
        <v>6.2E-2</v>
      </c>
      <c r="S199" s="185">
        <v>0</v>
      </c>
      <c r="T199" s="186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87" t="s">
        <v>153</v>
      </c>
      <c r="AT199" s="187" t="s">
        <v>202</v>
      </c>
      <c r="AU199" s="187" t="s">
        <v>145</v>
      </c>
      <c r="AY199" s="20" t="s">
        <v>126</v>
      </c>
      <c r="BE199" s="188">
        <f>IF(N199="základní",J199,0)</f>
        <v>0</v>
      </c>
      <c r="BF199" s="188">
        <f>IF(N199="snížená",J199,0)</f>
        <v>0</v>
      </c>
      <c r="BG199" s="188">
        <f>IF(N199="zákl. přenesená",J199,0)</f>
        <v>0</v>
      </c>
      <c r="BH199" s="188">
        <f>IF(N199="sníž. přenesená",J199,0)</f>
        <v>0</v>
      </c>
      <c r="BI199" s="188">
        <f>IF(N199="nulová",J199,0)</f>
        <v>0</v>
      </c>
      <c r="BJ199" s="20" t="s">
        <v>78</v>
      </c>
      <c r="BK199" s="188">
        <f>ROUND(I199*H199,2)</f>
        <v>0</v>
      </c>
      <c r="BL199" s="20" t="s">
        <v>133</v>
      </c>
      <c r="BM199" s="187" t="s">
        <v>390</v>
      </c>
    </row>
    <row r="200" spans="1:65" s="13" customFormat="1" ht="10.199999999999999">
      <c r="B200" s="194"/>
      <c r="C200" s="195"/>
      <c r="D200" s="196" t="s">
        <v>136</v>
      </c>
      <c r="E200" s="197" t="s">
        <v>18</v>
      </c>
      <c r="F200" s="198" t="s">
        <v>275</v>
      </c>
      <c r="G200" s="195"/>
      <c r="H200" s="197" t="s">
        <v>18</v>
      </c>
      <c r="I200" s="199"/>
      <c r="J200" s="195"/>
      <c r="K200" s="195"/>
      <c r="L200" s="200"/>
      <c r="M200" s="201"/>
      <c r="N200" s="202"/>
      <c r="O200" s="202"/>
      <c r="P200" s="202"/>
      <c r="Q200" s="202"/>
      <c r="R200" s="202"/>
      <c r="S200" s="202"/>
      <c r="T200" s="203"/>
      <c r="AT200" s="204" t="s">
        <v>136</v>
      </c>
      <c r="AU200" s="204" t="s">
        <v>145</v>
      </c>
      <c r="AV200" s="13" t="s">
        <v>78</v>
      </c>
      <c r="AW200" s="13" t="s">
        <v>32</v>
      </c>
      <c r="AX200" s="13" t="s">
        <v>70</v>
      </c>
      <c r="AY200" s="204" t="s">
        <v>126</v>
      </c>
    </row>
    <row r="201" spans="1:65" s="13" customFormat="1" ht="10.199999999999999">
      <c r="B201" s="194"/>
      <c r="C201" s="195"/>
      <c r="D201" s="196" t="s">
        <v>136</v>
      </c>
      <c r="E201" s="197" t="s">
        <v>18</v>
      </c>
      <c r="F201" s="198" t="s">
        <v>276</v>
      </c>
      <c r="G201" s="195"/>
      <c r="H201" s="197" t="s">
        <v>18</v>
      </c>
      <c r="I201" s="199"/>
      <c r="J201" s="195"/>
      <c r="K201" s="195"/>
      <c r="L201" s="200"/>
      <c r="M201" s="201"/>
      <c r="N201" s="202"/>
      <c r="O201" s="202"/>
      <c r="P201" s="202"/>
      <c r="Q201" s="202"/>
      <c r="R201" s="202"/>
      <c r="S201" s="202"/>
      <c r="T201" s="203"/>
      <c r="AT201" s="204" t="s">
        <v>136</v>
      </c>
      <c r="AU201" s="204" t="s">
        <v>145</v>
      </c>
      <c r="AV201" s="13" t="s">
        <v>78</v>
      </c>
      <c r="AW201" s="13" t="s">
        <v>32</v>
      </c>
      <c r="AX201" s="13" t="s">
        <v>70</v>
      </c>
      <c r="AY201" s="204" t="s">
        <v>126</v>
      </c>
    </row>
    <row r="202" spans="1:65" s="14" customFormat="1" ht="10.199999999999999">
      <c r="B202" s="205"/>
      <c r="C202" s="206"/>
      <c r="D202" s="196" t="s">
        <v>136</v>
      </c>
      <c r="E202" s="207" t="s">
        <v>18</v>
      </c>
      <c r="F202" s="208" t="s">
        <v>429</v>
      </c>
      <c r="G202" s="206"/>
      <c r="H202" s="209">
        <v>6.2E-2</v>
      </c>
      <c r="I202" s="210"/>
      <c r="J202" s="206"/>
      <c r="K202" s="206"/>
      <c r="L202" s="211"/>
      <c r="M202" s="212"/>
      <c r="N202" s="213"/>
      <c r="O202" s="213"/>
      <c r="P202" s="213"/>
      <c r="Q202" s="213"/>
      <c r="R202" s="213"/>
      <c r="S202" s="213"/>
      <c r="T202" s="214"/>
      <c r="AT202" s="215" t="s">
        <v>136</v>
      </c>
      <c r="AU202" s="215" t="s">
        <v>145</v>
      </c>
      <c r="AV202" s="14" t="s">
        <v>80</v>
      </c>
      <c r="AW202" s="14" t="s">
        <v>32</v>
      </c>
      <c r="AX202" s="14" t="s">
        <v>70</v>
      </c>
      <c r="AY202" s="215" t="s">
        <v>126</v>
      </c>
    </row>
    <row r="203" spans="1:65" s="15" customFormat="1" ht="10.199999999999999">
      <c r="B203" s="216"/>
      <c r="C203" s="217"/>
      <c r="D203" s="196" t="s">
        <v>136</v>
      </c>
      <c r="E203" s="218" t="s">
        <v>18</v>
      </c>
      <c r="F203" s="219" t="s">
        <v>139</v>
      </c>
      <c r="G203" s="217"/>
      <c r="H203" s="220">
        <v>6.2E-2</v>
      </c>
      <c r="I203" s="221"/>
      <c r="J203" s="217"/>
      <c r="K203" s="217"/>
      <c r="L203" s="222"/>
      <c r="M203" s="223"/>
      <c r="N203" s="224"/>
      <c r="O203" s="224"/>
      <c r="P203" s="224"/>
      <c r="Q203" s="224"/>
      <c r="R203" s="224"/>
      <c r="S203" s="224"/>
      <c r="T203" s="225"/>
      <c r="AT203" s="226" t="s">
        <v>136</v>
      </c>
      <c r="AU203" s="226" t="s">
        <v>145</v>
      </c>
      <c r="AV203" s="15" t="s">
        <v>133</v>
      </c>
      <c r="AW203" s="15" t="s">
        <v>32</v>
      </c>
      <c r="AX203" s="15" t="s">
        <v>78</v>
      </c>
      <c r="AY203" s="226" t="s">
        <v>126</v>
      </c>
    </row>
    <row r="204" spans="1:65" s="12" customFormat="1" ht="20.85" customHeight="1">
      <c r="B204" s="160"/>
      <c r="C204" s="161"/>
      <c r="D204" s="162" t="s">
        <v>69</v>
      </c>
      <c r="E204" s="174" t="s">
        <v>278</v>
      </c>
      <c r="F204" s="174" t="s">
        <v>279</v>
      </c>
      <c r="G204" s="161"/>
      <c r="H204" s="161"/>
      <c r="I204" s="164"/>
      <c r="J204" s="175">
        <f>BK204</f>
        <v>0</v>
      </c>
      <c r="K204" s="161"/>
      <c r="L204" s="166"/>
      <c r="M204" s="167"/>
      <c r="N204" s="168"/>
      <c r="O204" s="168"/>
      <c r="P204" s="169">
        <f>P205</f>
        <v>0</v>
      </c>
      <c r="Q204" s="168"/>
      <c r="R204" s="169">
        <f>R205</f>
        <v>0</v>
      </c>
      <c r="S204" s="168"/>
      <c r="T204" s="170">
        <f>T205</f>
        <v>0</v>
      </c>
      <c r="AR204" s="171" t="s">
        <v>78</v>
      </c>
      <c r="AT204" s="172" t="s">
        <v>69</v>
      </c>
      <c r="AU204" s="172" t="s">
        <v>80</v>
      </c>
      <c r="AY204" s="171" t="s">
        <v>126</v>
      </c>
      <c r="BK204" s="173">
        <f>BK205</f>
        <v>0</v>
      </c>
    </row>
    <row r="205" spans="1:65" s="16" customFormat="1" ht="20.85" customHeight="1">
      <c r="B205" s="238"/>
      <c r="C205" s="239"/>
      <c r="D205" s="240" t="s">
        <v>69</v>
      </c>
      <c r="E205" s="240" t="s">
        <v>280</v>
      </c>
      <c r="F205" s="240" t="s">
        <v>281</v>
      </c>
      <c r="G205" s="239"/>
      <c r="H205" s="239"/>
      <c r="I205" s="241"/>
      <c r="J205" s="242">
        <f>BK205</f>
        <v>0</v>
      </c>
      <c r="K205" s="239"/>
      <c r="L205" s="243"/>
      <c r="M205" s="244"/>
      <c r="N205" s="245"/>
      <c r="O205" s="245"/>
      <c r="P205" s="246">
        <f>SUM(P206:P207)</f>
        <v>0</v>
      </c>
      <c r="Q205" s="245"/>
      <c r="R205" s="246">
        <f>SUM(R206:R207)</f>
        <v>0</v>
      </c>
      <c r="S205" s="245"/>
      <c r="T205" s="247">
        <f>SUM(T206:T207)</f>
        <v>0</v>
      </c>
      <c r="AR205" s="248" t="s">
        <v>78</v>
      </c>
      <c r="AT205" s="249" t="s">
        <v>69</v>
      </c>
      <c r="AU205" s="249" t="s">
        <v>145</v>
      </c>
      <c r="AY205" s="248" t="s">
        <v>126</v>
      </c>
      <c r="BK205" s="250">
        <f>SUM(BK206:BK207)</f>
        <v>0</v>
      </c>
    </row>
    <row r="206" spans="1:65" s="2" customFormat="1" ht="14.4" customHeight="1">
      <c r="A206" s="37"/>
      <c r="B206" s="38"/>
      <c r="C206" s="176" t="s">
        <v>210</v>
      </c>
      <c r="D206" s="176" t="s">
        <v>128</v>
      </c>
      <c r="E206" s="177" t="s">
        <v>282</v>
      </c>
      <c r="F206" s="178" t="s">
        <v>283</v>
      </c>
      <c r="G206" s="179" t="s">
        <v>233</v>
      </c>
      <c r="H206" s="180">
        <v>82.74</v>
      </c>
      <c r="I206" s="181"/>
      <c r="J206" s="182">
        <f>ROUND(I206*H206,2)</f>
        <v>0</v>
      </c>
      <c r="K206" s="178" t="s">
        <v>132</v>
      </c>
      <c r="L206" s="42"/>
      <c r="M206" s="183" t="s">
        <v>18</v>
      </c>
      <c r="N206" s="184" t="s">
        <v>41</v>
      </c>
      <c r="O206" s="67"/>
      <c r="P206" s="185">
        <f>O206*H206</f>
        <v>0</v>
      </c>
      <c r="Q206" s="185">
        <v>0</v>
      </c>
      <c r="R206" s="185">
        <f>Q206*H206</f>
        <v>0</v>
      </c>
      <c r="S206" s="185">
        <v>0</v>
      </c>
      <c r="T206" s="186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87" t="s">
        <v>133</v>
      </c>
      <c r="AT206" s="187" t="s">
        <v>128</v>
      </c>
      <c r="AU206" s="187" t="s">
        <v>133</v>
      </c>
      <c r="AY206" s="20" t="s">
        <v>126</v>
      </c>
      <c r="BE206" s="188">
        <f>IF(N206="základní",J206,0)</f>
        <v>0</v>
      </c>
      <c r="BF206" s="188">
        <f>IF(N206="snížená",J206,0)</f>
        <v>0</v>
      </c>
      <c r="BG206" s="188">
        <f>IF(N206="zákl. přenesená",J206,0)</f>
        <v>0</v>
      </c>
      <c r="BH206" s="188">
        <f>IF(N206="sníž. přenesená",J206,0)</f>
        <v>0</v>
      </c>
      <c r="BI206" s="188">
        <f>IF(N206="nulová",J206,0)</f>
        <v>0</v>
      </c>
      <c r="BJ206" s="20" t="s">
        <v>78</v>
      </c>
      <c r="BK206" s="188">
        <f>ROUND(I206*H206,2)</f>
        <v>0</v>
      </c>
      <c r="BL206" s="20" t="s">
        <v>133</v>
      </c>
      <c r="BM206" s="187" t="s">
        <v>365</v>
      </c>
    </row>
    <row r="207" spans="1:65" s="2" customFormat="1" ht="10.199999999999999">
      <c r="A207" s="37"/>
      <c r="B207" s="38"/>
      <c r="C207" s="39"/>
      <c r="D207" s="189" t="s">
        <v>134</v>
      </c>
      <c r="E207" s="39"/>
      <c r="F207" s="190" t="s">
        <v>285</v>
      </c>
      <c r="G207" s="39"/>
      <c r="H207" s="39"/>
      <c r="I207" s="191"/>
      <c r="J207" s="39"/>
      <c r="K207" s="39"/>
      <c r="L207" s="42"/>
      <c r="M207" s="251"/>
      <c r="N207" s="252"/>
      <c r="O207" s="253"/>
      <c r="P207" s="253"/>
      <c r="Q207" s="253"/>
      <c r="R207" s="253"/>
      <c r="S207" s="253"/>
      <c r="T207" s="254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20" t="s">
        <v>134</v>
      </c>
      <c r="AU207" s="20" t="s">
        <v>133</v>
      </c>
    </row>
    <row r="208" spans="1:65" s="2" customFormat="1" ht="6.9" customHeight="1">
      <c r="A208" s="37"/>
      <c r="B208" s="50"/>
      <c r="C208" s="51"/>
      <c r="D208" s="51"/>
      <c r="E208" s="51"/>
      <c r="F208" s="51"/>
      <c r="G208" s="51"/>
      <c r="H208" s="51"/>
      <c r="I208" s="51"/>
      <c r="J208" s="51"/>
      <c r="K208" s="51"/>
      <c r="L208" s="42"/>
      <c r="M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</row>
  </sheetData>
  <sheetProtection algorithmName="SHA-512" hashValue="uQ2U39fhXznXMO9Hy0qGQTv27bb8GsasIfUj0wpPt5c+UtxxHdHU9yBf4dmOTCksnTw7mi94D/Yp7Z7qwInq3g==" saltValue="hpTYIX3JrB75fyX3HOJv7710Tk48TqXeWa1OWgrdg0EM2MdAhWavxv1FadmOJyBX1mjdznY+4E1oodwjFBpJaw==" spinCount="100000" sheet="1" objects="1" scenarios="1" formatColumns="0" formatRows="0" autoFilter="0"/>
  <autoFilter ref="C86:K207" xr:uid="{00000000-0009-0000-0000-000005000000}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hyperlinks>
    <hyperlink ref="F92" r:id="rId1" xr:uid="{00000000-0004-0000-0500-000000000000}"/>
    <hyperlink ref="F97" r:id="rId2" xr:uid="{00000000-0004-0000-0500-000001000000}"/>
    <hyperlink ref="F102" r:id="rId3" xr:uid="{00000000-0004-0000-0500-000002000000}"/>
    <hyperlink ref="F109" r:id="rId4" xr:uid="{00000000-0004-0000-0500-000003000000}"/>
    <hyperlink ref="F130" r:id="rId5" xr:uid="{00000000-0004-0000-0500-000004000000}"/>
    <hyperlink ref="F132" r:id="rId6" xr:uid="{00000000-0004-0000-0500-000005000000}"/>
    <hyperlink ref="F139" r:id="rId7" xr:uid="{00000000-0004-0000-0500-000006000000}"/>
    <hyperlink ref="F146" r:id="rId8" xr:uid="{00000000-0004-0000-0500-000007000000}"/>
    <hyperlink ref="F154" r:id="rId9" xr:uid="{00000000-0004-0000-0500-000008000000}"/>
    <hyperlink ref="F161" r:id="rId10" xr:uid="{00000000-0004-0000-0500-000009000000}"/>
    <hyperlink ref="F166" r:id="rId11" xr:uid="{00000000-0004-0000-0500-00000A000000}"/>
    <hyperlink ref="F178" r:id="rId12" xr:uid="{00000000-0004-0000-0500-00000B000000}"/>
    <hyperlink ref="F184" r:id="rId13" xr:uid="{00000000-0004-0000-0500-00000C000000}"/>
    <hyperlink ref="F190" r:id="rId14" xr:uid="{00000000-0004-0000-0500-00000D000000}"/>
    <hyperlink ref="F195" r:id="rId15" xr:uid="{00000000-0004-0000-0500-00000E000000}"/>
    <hyperlink ref="F207" r:id="rId16" xr:uid="{00000000-0004-0000-0500-00000F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19"/>
  <sheetViews>
    <sheetView showGridLines="0" topLeftCell="A38" workbookViewId="0"/>
  </sheetViews>
  <sheetFormatPr defaultRowHeight="14.4"/>
  <cols>
    <col min="1" max="1" width="8.85546875" style="1" customWidth="1"/>
    <col min="2" max="2" width="1.140625" style="1" customWidth="1"/>
    <col min="3" max="3" width="4.42578125" style="1" customWidth="1"/>
    <col min="4" max="4" width="4.5703125" style="1" customWidth="1"/>
    <col min="5" max="5" width="18.28515625" style="1" customWidth="1"/>
    <col min="6" max="6" width="108" style="1" customWidth="1"/>
    <col min="7" max="7" width="8" style="1" customWidth="1"/>
    <col min="8" max="8" width="15" style="1" customWidth="1"/>
    <col min="9" max="9" width="16.85546875" style="1" customWidth="1"/>
    <col min="10" max="11" width="23.85546875" style="1" customWidth="1"/>
    <col min="12" max="12" width="10" style="1" customWidth="1"/>
    <col min="13" max="13" width="11.5703125" style="1" hidden="1" customWidth="1"/>
    <col min="14" max="14" width="9.140625" style="1" hidden="1"/>
    <col min="15" max="20" width="15.140625" style="1" hidden="1" customWidth="1"/>
    <col min="21" max="21" width="17.42578125" style="1" hidden="1" customWidth="1"/>
    <col min="22" max="22" width="13.140625" style="1" customWidth="1"/>
    <col min="23" max="23" width="17.42578125" style="1" customWidth="1"/>
    <col min="24" max="24" width="13.140625" style="1" customWidth="1"/>
    <col min="25" max="25" width="16" style="1" customWidth="1"/>
    <col min="26" max="26" width="11.7109375" style="1" customWidth="1"/>
    <col min="27" max="27" width="16" style="1" customWidth="1"/>
    <col min="28" max="28" width="17.42578125" style="1" customWidth="1"/>
    <col min="29" max="29" width="11.7109375" style="1" customWidth="1"/>
    <col min="30" max="30" width="16" style="1" customWidth="1"/>
    <col min="31" max="31" width="17.42578125" style="1" customWidth="1"/>
    <col min="44" max="65" width="9.140625" style="1" hidden="1"/>
  </cols>
  <sheetData>
    <row r="2" spans="1:46" s="1" customFormat="1" ht="36.9" customHeight="1"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384"/>
      <c r="AT2" s="20" t="s">
        <v>95</v>
      </c>
    </row>
    <row r="3" spans="1:46" s="1" customFormat="1" ht="6.9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80</v>
      </c>
    </row>
    <row r="4" spans="1:46" s="1" customFormat="1" ht="24.9" customHeight="1">
      <c r="B4" s="23"/>
      <c r="D4" s="106" t="s">
        <v>96</v>
      </c>
      <c r="L4" s="23"/>
      <c r="M4" s="107" t="s">
        <v>10</v>
      </c>
      <c r="AT4" s="20" t="s">
        <v>4</v>
      </c>
    </row>
    <row r="5" spans="1:46" s="1" customFormat="1" ht="6.9" customHeight="1">
      <c r="B5" s="23"/>
      <c r="L5" s="23"/>
    </row>
    <row r="6" spans="1:46" s="1" customFormat="1" ht="12" customHeight="1">
      <c r="B6" s="23"/>
      <c r="D6" s="108" t="s">
        <v>15</v>
      </c>
      <c r="L6" s="23"/>
    </row>
    <row r="7" spans="1:46" s="1" customFormat="1" ht="14.4" customHeight="1">
      <c r="B7" s="23"/>
      <c r="E7" s="385" t="str">
        <f>'Rekapitulace stavby'!K6</f>
        <v>Sanace svahu _CST</v>
      </c>
      <c r="F7" s="386"/>
      <c r="G7" s="386"/>
      <c r="H7" s="386"/>
      <c r="L7" s="23"/>
    </row>
    <row r="8" spans="1:46" s="2" customFormat="1" ht="12" customHeight="1">
      <c r="A8" s="37"/>
      <c r="B8" s="42"/>
      <c r="C8" s="37"/>
      <c r="D8" s="108" t="s">
        <v>97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5.6" customHeight="1">
      <c r="A9" s="37"/>
      <c r="B9" s="42"/>
      <c r="C9" s="37"/>
      <c r="D9" s="37"/>
      <c r="E9" s="387" t="s">
        <v>430</v>
      </c>
      <c r="F9" s="388"/>
      <c r="G9" s="388"/>
      <c r="H9" s="388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0.199999999999999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17</v>
      </c>
      <c r="E11" s="37"/>
      <c r="F11" s="110" t="s">
        <v>18</v>
      </c>
      <c r="G11" s="37"/>
      <c r="H11" s="37"/>
      <c r="I11" s="108" t="s">
        <v>19</v>
      </c>
      <c r="J11" s="110" t="s">
        <v>18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20</v>
      </c>
      <c r="E12" s="37"/>
      <c r="F12" s="110" t="s">
        <v>21</v>
      </c>
      <c r="G12" s="37"/>
      <c r="H12" s="37"/>
      <c r="I12" s="108" t="s">
        <v>22</v>
      </c>
      <c r="J12" s="111" t="str">
        <f>'Rekapitulace stavby'!AN8</f>
        <v>15. 12. 2025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8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24</v>
      </c>
      <c r="E14" s="37"/>
      <c r="F14" s="37"/>
      <c r="G14" s="37"/>
      <c r="H14" s="37"/>
      <c r="I14" s="108" t="s">
        <v>25</v>
      </c>
      <c r="J14" s="110" t="s">
        <v>18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26</v>
      </c>
      <c r="F15" s="37"/>
      <c r="G15" s="37"/>
      <c r="H15" s="37"/>
      <c r="I15" s="108" t="s">
        <v>27</v>
      </c>
      <c r="J15" s="110" t="s">
        <v>18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28</v>
      </c>
      <c r="E17" s="37"/>
      <c r="F17" s="37"/>
      <c r="G17" s="37"/>
      <c r="H17" s="37"/>
      <c r="I17" s="108" t="s">
        <v>25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89" t="str">
        <f>'Rekapitulace stavby'!E14</f>
        <v>Vyplň údaj</v>
      </c>
      <c r="F18" s="390"/>
      <c r="G18" s="390"/>
      <c r="H18" s="390"/>
      <c r="I18" s="108" t="s">
        <v>27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30</v>
      </c>
      <c r="E20" s="37"/>
      <c r="F20" s="37"/>
      <c r="G20" s="37"/>
      <c r="H20" s="37"/>
      <c r="I20" s="108" t="s">
        <v>25</v>
      </c>
      <c r="J20" s="110" t="str">
        <f>IF('Rekapitulace stavby'!AN16="","",'Rekapitulace stavby'!AN16)</f>
        <v/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tr">
        <f>IF('Rekapitulace stavby'!E17="","",'Rekapitulace stavby'!E17)</f>
        <v xml:space="preserve"> </v>
      </c>
      <c r="F21" s="37"/>
      <c r="G21" s="37"/>
      <c r="H21" s="37"/>
      <c r="I21" s="108" t="s">
        <v>27</v>
      </c>
      <c r="J21" s="110" t="str">
        <f>IF('Rekapitulace stavby'!AN17="","",'Rekapitulace stavby'!AN17)</f>
        <v/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33</v>
      </c>
      <c r="E23" s="37"/>
      <c r="F23" s="37"/>
      <c r="G23" s="37"/>
      <c r="H23" s="37"/>
      <c r="I23" s="108" t="s">
        <v>25</v>
      </c>
      <c r="J23" s="110" t="str">
        <f>IF('Rekapitulace stavby'!AN19="","",'Rekapitulace stavby'!AN19)</f>
        <v/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tr">
        <f>IF('Rekapitulace stavby'!E20="","",'Rekapitulace stavby'!E20)</f>
        <v xml:space="preserve"> </v>
      </c>
      <c r="F24" s="37"/>
      <c r="G24" s="37"/>
      <c r="H24" s="37"/>
      <c r="I24" s="108" t="s">
        <v>27</v>
      </c>
      <c r="J24" s="110" t="str">
        <f>IF('Rekapitulace stavby'!AN20="","",'Rekapitulace stavby'!AN20)</f>
        <v/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34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60" customHeight="1">
      <c r="A27" s="112"/>
      <c r="B27" s="113"/>
      <c r="C27" s="112"/>
      <c r="D27" s="112"/>
      <c r="E27" s="391" t="s">
        <v>35</v>
      </c>
      <c r="F27" s="391"/>
      <c r="G27" s="391"/>
      <c r="H27" s="391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36</v>
      </c>
      <c r="E30" s="37"/>
      <c r="F30" s="37"/>
      <c r="G30" s="37"/>
      <c r="H30" s="37"/>
      <c r="I30" s="37"/>
      <c r="J30" s="117">
        <f>ROUND(J82,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" customHeight="1">
      <c r="A32" s="37"/>
      <c r="B32" s="42"/>
      <c r="C32" s="37"/>
      <c r="D32" s="37"/>
      <c r="E32" s="37"/>
      <c r="F32" s="118" t="s">
        <v>38</v>
      </c>
      <c r="G32" s="37"/>
      <c r="H32" s="37"/>
      <c r="I32" s="118" t="s">
        <v>37</v>
      </c>
      <c r="J32" s="118" t="s">
        <v>39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" customHeight="1">
      <c r="A33" s="37"/>
      <c r="B33" s="42"/>
      <c r="C33" s="37"/>
      <c r="D33" s="119" t="s">
        <v>40</v>
      </c>
      <c r="E33" s="108" t="s">
        <v>41</v>
      </c>
      <c r="F33" s="120">
        <f>ROUND((SUM(BE82:BE118)),  2)</f>
        <v>0</v>
      </c>
      <c r="G33" s="37"/>
      <c r="H33" s="37"/>
      <c r="I33" s="121">
        <v>0.21</v>
      </c>
      <c r="J33" s="120">
        <f>ROUND(((SUM(BE82:BE118))*I33),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" customHeight="1">
      <c r="A34" s="37"/>
      <c r="B34" s="42"/>
      <c r="C34" s="37"/>
      <c r="D34" s="37"/>
      <c r="E34" s="108" t="s">
        <v>42</v>
      </c>
      <c r="F34" s="120">
        <f>ROUND((SUM(BF82:BF118)),  2)</f>
        <v>0</v>
      </c>
      <c r="G34" s="37"/>
      <c r="H34" s="37"/>
      <c r="I34" s="121">
        <v>0.12</v>
      </c>
      <c r="J34" s="120">
        <f>ROUND(((SUM(BF82:BF118))*I34),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" hidden="1" customHeight="1">
      <c r="A35" s="37"/>
      <c r="B35" s="42"/>
      <c r="C35" s="37"/>
      <c r="D35" s="37"/>
      <c r="E35" s="108" t="s">
        <v>43</v>
      </c>
      <c r="F35" s="120">
        <f>ROUND((SUM(BG82:BG118)),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" hidden="1" customHeight="1">
      <c r="A36" s="37"/>
      <c r="B36" s="42"/>
      <c r="C36" s="37"/>
      <c r="D36" s="37"/>
      <c r="E36" s="108" t="s">
        <v>44</v>
      </c>
      <c r="F36" s="120">
        <f>ROUND((SUM(BH82:BH118)),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" hidden="1" customHeight="1">
      <c r="A37" s="37"/>
      <c r="B37" s="42"/>
      <c r="C37" s="37"/>
      <c r="D37" s="37"/>
      <c r="E37" s="108" t="s">
        <v>45</v>
      </c>
      <c r="F37" s="120">
        <f>ROUND((SUM(BI82:BI118)),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46</v>
      </c>
      <c r="E39" s="124"/>
      <c r="F39" s="124"/>
      <c r="G39" s="125" t="s">
        <v>47</v>
      </c>
      <c r="H39" s="126" t="s">
        <v>48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" customHeight="1">
      <c r="A45" s="37"/>
      <c r="B45" s="38"/>
      <c r="C45" s="26" t="s">
        <v>99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15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4.4" customHeight="1">
      <c r="A48" s="37"/>
      <c r="B48" s="38"/>
      <c r="C48" s="39"/>
      <c r="D48" s="39"/>
      <c r="E48" s="392" t="str">
        <f>E7</f>
        <v>Sanace svahu _CST</v>
      </c>
      <c r="F48" s="393"/>
      <c r="G48" s="393"/>
      <c r="H48" s="393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97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5.6" customHeight="1">
      <c r="A50" s="37"/>
      <c r="B50" s="38"/>
      <c r="C50" s="39"/>
      <c r="D50" s="39"/>
      <c r="E50" s="345" t="str">
        <f>E9</f>
        <v>VON - Vedlejší a ostatní náklady</v>
      </c>
      <c r="F50" s="394"/>
      <c r="G50" s="394"/>
      <c r="H50" s="394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20</v>
      </c>
      <c r="D52" s="39"/>
      <c r="E52" s="39"/>
      <c r="F52" s="30" t="str">
        <f>F12</f>
        <v>Všeborovice</v>
      </c>
      <c r="G52" s="39"/>
      <c r="H52" s="39"/>
      <c r="I52" s="32" t="s">
        <v>22</v>
      </c>
      <c r="J52" s="62" t="str">
        <f>IF(J12="","",J12)</f>
        <v>15. 12. 2025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5.6" customHeight="1">
      <c r="A54" s="37"/>
      <c r="B54" s="38"/>
      <c r="C54" s="32" t="s">
        <v>24</v>
      </c>
      <c r="D54" s="39"/>
      <c r="E54" s="39"/>
      <c r="F54" s="30" t="str">
        <f>E15</f>
        <v>Karlovarský kraj</v>
      </c>
      <c r="G54" s="39"/>
      <c r="H54" s="39"/>
      <c r="I54" s="32" t="s">
        <v>30</v>
      </c>
      <c r="J54" s="35" t="str">
        <f>E21</f>
        <v xml:space="preserve"> 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6" customHeight="1">
      <c r="A55" s="37"/>
      <c r="B55" s="38"/>
      <c r="C55" s="32" t="s">
        <v>28</v>
      </c>
      <c r="D55" s="39"/>
      <c r="E55" s="39"/>
      <c r="F55" s="30" t="str">
        <f>IF(E18="","",E18)</f>
        <v>Vyplň údaj</v>
      </c>
      <c r="G55" s="39"/>
      <c r="H55" s="39"/>
      <c r="I55" s="32" t="s">
        <v>33</v>
      </c>
      <c r="J55" s="35" t="str">
        <f>E24</f>
        <v xml:space="preserve"> 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100</v>
      </c>
      <c r="D57" s="134"/>
      <c r="E57" s="134"/>
      <c r="F57" s="134"/>
      <c r="G57" s="134"/>
      <c r="H57" s="134"/>
      <c r="I57" s="134"/>
      <c r="J57" s="135" t="s">
        <v>101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8" customHeight="1">
      <c r="A59" s="37"/>
      <c r="B59" s="38"/>
      <c r="C59" s="136" t="s">
        <v>68</v>
      </c>
      <c r="D59" s="39"/>
      <c r="E59" s="39"/>
      <c r="F59" s="39"/>
      <c r="G59" s="39"/>
      <c r="H59" s="39"/>
      <c r="I59" s="39"/>
      <c r="J59" s="80">
        <f>J82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102</v>
      </c>
    </row>
    <row r="60" spans="1:47" s="9" customFormat="1" ht="24.9" customHeight="1">
      <c r="B60" s="137"/>
      <c r="C60" s="138"/>
      <c r="D60" s="139" t="s">
        <v>431</v>
      </c>
      <c r="E60" s="140"/>
      <c r="F60" s="140"/>
      <c r="G60" s="140"/>
      <c r="H60" s="140"/>
      <c r="I60" s="140"/>
      <c r="J60" s="141">
        <f>J83</f>
        <v>0</v>
      </c>
      <c r="K60" s="138"/>
      <c r="L60" s="142"/>
    </row>
    <row r="61" spans="1:47" s="10" customFormat="1" ht="19.95" customHeight="1">
      <c r="B61" s="143"/>
      <c r="C61" s="144"/>
      <c r="D61" s="145" t="s">
        <v>432</v>
      </c>
      <c r="E61" s="146"/>
      <c r="F61" s="146"/>
      <c r="G61" s="146"/>
      <c r="H61" s="146"/>
      <c r="I61" s="146"/>
      <c r="J61" s="147">
        <f>J84</f>
        <v>0</v>
      </c>
      <c r="K61" s="144"/>
      <c r="L61" s="148"/>
    </row>
    <row r="62" spans="1:47" s="10" customFormat="1" ht="19.95" customHeight="1">
      <c r="B62" s="143"/>
      <c r="C62" s="144"/>
      <c r="D62" s="145" t="s">
        <v>433</v>
      </c>
      <c r="E62" s="146"/>
      <c r="F62" s="146"/>
      <c r="G62" s="146"/>
      <c r="H62" s="146"/>
      <c r="I62" s="146"/>
      <c r="J62" s="147">
        <f>J112</f>
        <v>0</v>
      </c>
      <c r="K62" s="144"/>
      <c r="L62" s="148"/>
    </row>
    <row r="63" spans="1:47" s="2" customFormat="1" ht="21.75" customHeight="1">
      <c r="A63" s="37"/>
      <c r="B63" s="38"/>
      <c r="C63" s="39"/>
      <c r="D63" s="39"/>
      <c r="E63" s="39"/>
      <c r="F63" s="39"/>
      <c r="G63" s="39"/>
      <c r="H63" s="39"/>
      <c r="I63" s="39"/>
      <c r="J63" s="39"/>
      <c r="K63" s="39"/>
      <c r="L63" s="109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</row>
    <row r="64" spans="1:47" s="2" customFormat="1" ht="6.9" customHeight="1">
      <c r="A64" s="37"/>
      <c r="B64" s="50"/>
      <c r="C64" s="51"/>
      <c r="D64" s="51"/>
      <c r="E64" s="51"/>
      <c r="F64" s="51"/>
      <c r="G64" s="51"/>
      <c r="H64" s="51"/>
      <c r="I64" s="51"/>
      <c r="J64" s="51"/>
      <c r="K64" s="51"/>
      <c r="L64" s="109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</row>
    <row r="68" spans="1:31" s="2" customFormat="1" ht="6.9" customHeight="1">
      <c r="A68" s="37"/>
      <c r="B68" s="52"/>
      <c r="C68" s="53"/>
      <c r="D68" s="53"/>
      <c r="E68" s="53"/>
      <c r="F68" s="53"/>
      <c r="G68" s="53"/>
      <c r="H68" s="53"/>
      <c r="I68" s="53"/>
      <c r="J68" s="53"/>
      <c r="K68" s="53"/>
      <c r="L68" s="109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pans="1:31" s="2" customFormat="1" ht="24.9" customHeight="1">
      <c r="A69" s="37"/>
      <c r="B69" s="38"/>
      <c r="C69" s="26" t="s">
        <v>111</v>
      </c>
      <c r="D69" s="39"/>
      <c r="E69" s="39"/>
      <c r="F69" s="39"/>
      <c r="G69" s="39"/>
      <c r="H69" s="39"/>
      <c r="I69" s="39"/>
      <c r="J69" s="39"/>
      <c r="K69" s="39"/>
      <c r="L69" s="109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pans="1:31" s="2" customFormat="1" ht="6.9" customHeight="1">
      <c r="A70" s="37"/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109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31" s="2" customFormat="1" ht="12" customHeight="1">
      <c r="A71" s="37"/>
      <c r="B71" s="38"/>
      <c r="C71" s="32" t="s">
        <v>15</v>
      </c>
      <c r="D71" s="39"/>
      <c r="E71" s="39"/>
      <c r="F71" s="39"/>
      <c r="G71" s="39"/>
      <c r="H71" s="39"/>
      <c r="I71" s="39"/>
      <c r="J71" s="39"/>
      <c r="K71" s="39"/>
      <c r="L71" s="109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s="2" customFormat="1" ht="14.4" customHeight="1">
      <c r="A72" s="37"/>
      <c r="B72" s="38"/>
      <c r="C72" s="39"/>
      <c r="D72" s="39"/>
      <c r="E72" s="392" t="str">
        <f>E7</f>
        <v>Sanace svahu _CST</v>
      </c>
      <c r="F72" s="393"/>
      <c r="G72" s="393"/>
      <c r="H72" s="393"/>
      <c r="I72" s="39"/>
      <c r="J72" s="39"/>
      <c r="K72" s="39"/>
      <c r="L72" s="109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12" customHeight="1">
      <c r="A73" s="37"/>
      <c r="B73" s="38"/>
      <c r="C73" s="32" t="s">
        <v>97</v>
      </c>
      <c r="D73" s="39"/>
      <c r="E73" s="39"/>
      <c r="F73" s="39"/>
      <c r="G73" s="39"/>
      <c r="H73" s="39"/>
      <c r="I73" s="39"/>
      <c r="J73" s="39"/>
      <c r="K73" s="39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15.6" customHeight="1">
      <c r="A74" s="37"/>
      <c r="B74" s="38"/>
      <c r="C74" s="39"/>
      <c r="D74" s="39"/>
      <c r="E74" s="345" t="str">
        <f>E9</f>
        <v>VON - Vedlejší a ostatní náklady</v>
      </c>
      <c r="F74" s="394"/>
      <c r="G74" s="394"/>
      <c r="H74" s="394"/>
      <c r="I74" s="39"/>
      <c r="J74" s="39"/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6.9" customHeight="1">
      <c r="A75" s="37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12" customHeight="1">
      <c r="A76" s="37"/>
      <c r="B76" s="38"/>
      <c r="C76" s="32" t="s">
        <v>20</v>
      </c>
      <c r="D76" s="39"/>
      <c r="E76" s="39"/>
      <c r="F76" s="30" t="str">
        <f>F12</f>
        <v>Všeborovice</v>
      </c>
      <c r="G76" s="39"/>
      <c r="H76" s="39"/>
      <c r="I76" s="32" t="s">
        <v>22</v>
      </c>
      <c r="J76" s="62" t="str">
        <f>IF(J12="","",J12)</f>
        <v>15. 12. 2025</v>
      </c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6.9" customHeight="1">
      <c r="A77" s="37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5.6" customHeight="1">
      <c r="A78" s="37"/>
      <c r="B78" s="38"/>
      <c r="C78" s="32" t="s">
        <v>24</v>
      </c>
      <c r="D78" s="39"/>
      <c r="E78" s="39"/>
      <c r="F78" s="30" t="str">
        <f>E15</f>
        <v>Karlovarský kraj</v>
      </c>
      <c r="G78" s="39"/>
      <c r="H78" s="39"/>
      <c r="I78" s="32" t="s">
        <v>30</v>
      </c>
      <c r="J78" s="35" t="str">
        <f>E21</f>
        <v xml:space="preserve"> </v>
      </c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5.6" customHeight="1">
      <c r="A79" s="37"/>
      <c r="B79" s="38"/>
      <c r="C79" s="32" t="s">
        <v>28</v>
      </c>
      <c r="D79" s="39"/>
      <c r="E79" s="39"/>
      <c r="F79" s="30" t="str">
        <f>IF(E18="","",E18)</f>
        <v>Vyplň údaj</v>
      </c>
      <c r="G79" s="39"/>
      <c r="H79" s="39"/>
      <c r="I79" s="32" t="s">
        <v>33</v>
      </c>
      <c r="J79" s="35" t="str">
        <f>E24</f>
        <v xml:space="preserve"> </v>
      </c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0.35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11" customFormat="1" ht="29.25" customHeight="1">
      <c r="A81" s="149"/>
      <c r="B81" s="150"/>
      <c r="C81" s="151" t="s">
        <v>112</v>
      </c>
      <c r="D81" s="152" t="s">
        <v>55</v>
      </c>
      <c r="E81" s="152" t="s">
        <v>51</v>
      </c>
      <c r="F81" s="152" t="s">
        <v>52</v>
      </c>
      <c r="G81" s="152" t="s">
        <v>113</v>
      </c>
      <c r="H81" s="152" t="s">
        <v>114</v>
      </c>
      <c r="I81" s="152" t="s">
        <v>115</v>
      </c>
      <c r="J81" s="152" t="s">
        <v>101</v>
      </c>
      <c r="K81" s="153" t="s">
        <v>116</v>
      </c>
      <c r="L81" s="154"/>
      <c r="M81" s="71" t="s">
        <v>18</v>
      </c>
      <c r="N81" s="72" t="s">
        <v>40</v>
      </c>
      <c r="O81" s="72" t="s">
        <v>117</v>
      </c>
      <c r="P81" s="72" t="s">
        <v>118</v>
      </c>
      <c r="Q81" s="72" t="s">
        <v>119</v>
      </c>
      <c r="R81" s="72" t="s">
        <v>120</v>
      </c>
      <c r="S81" s="72" t="s">
        <v>121</v>
      </c>
      <c r="T81" s="73" t="s">
        <v>122</v>
      </c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</row>
    <row r="82" spans="1:65" s="2" customFormat="1" ht="22.8" customHeight="1">
      <c r="A82" s="37"/>
      <c r="B82" s="38"/>
      <c r="C82" s="78" t="s">
        <v>123</v>
      </c>
      <c r="D82" s="39"/>
      <c r="E82" s="39"/>
      <c r="F82" s="39"/>
      <c r="G82" s="39"/>
      <c r="H82" s="39"/>
      <c r="I82" s="39"/>
      <c r="J82" s="155">
        <f>BK82</f>
        <v>0</v>
      </c>
      <c r="K82" s="39"/>
      <c r="L82" s="42"/>
      <c r="M82" s="74"/>
      <c r="N82" s="156"/>
      <c r="O82" s="75"/>
      <c r="P82" s="157">
        <f>P83</f>
        <v>0</v>
      </c>
      <c r="Q82" s="75"/>
      <c r="R82" s="157">
        <f>R83</f>
        <v>0</v>
      </c>
      <c r="S82" s="75"/>
      <c r="T82" s="158">
        <f>T83</f>
        <v>0</v>
      </c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T82" s="20" t="s">
        <v>69</v>
      </c>
      <c r="AU82" s="20" t="s">
        <v>102</v>
      </c>
      <c r="BK82" s="159">
        <f>BK83</f>
        <v>0</v>
      </c>
    </row>
    <row r="83" spans="1:65" s="12" customFormat="1" ht="25.95" customHeight="1">
      <c r="B83" s="160"/>
      <c r="C83" s="161"/>
      <c r="D83" s="162" t="s">
        <v>69</v>
      </c>
      <c r="E83" s="163" t="s">
        <v>434</v>
      </c>
      <c r="F83" s="163" t="s">
        <v>435</v>
      </c>
      <c r="G83" s="161"/>
      <c r="H83" s="161"/>
      <c r="I83" s="164"/>
      <c r="J83" s="165">
        <f>BK83</f>
        <v>0</v>
      </c>
      <c r="K83" s="161"/>
      <c r="L83" s="166"/>
      <c r="M83" s="167"/>
      <c r="N83" s="168"/>
      <c r="O83" s="168"/>
      <c r="P83" s="169">
        <f>P84+P112</f>
        <v>0</v>
      </c>
      <c r="Q83" s="168"/>
      <c r="R83" s="169">
        <f>R84+R112</f>
        <v>0</v>
      </c>
      <c r="S83" s="168"/>
      <c r="T83" s="170">
        <f>T84+T112</f>
        <v>0</v>
      </c>
      <c r="AR83" s="171" t="s">
        <v>159</v>
      </c>
      <c r="AT83" s="172" t="s">
        <v>69</v>
      </c>
      <c r="AU83" s="172" t="s">
        <v>70</v>
      </c>
      <c r="AY83" s="171" t="s">
        <v>126</v>
      </c>
      <c r="BK83" s="173">
        <f>BK84+BK112</f>
        <v>0</v>
      </c>
    </row>
    <row r="84" spans="1:65" s="12" customFormat="1" ht="22.8" customHeight="1">
      <c r="B84" s="160"/>
      <c r="C84" s="161"/>
      <c r="D84" s="162" t="s">
        <v>69</v>
      </c>
      <c r="E84" s="174" t="s">
        <v>436</v>
      </c>
      <c r="F84" s="174" t="s">
        <v>437</v>
      </c>
      <c r="G84" s="161"/>
      <c r="H84" s="161"/>
      <c r="I84" s="164"/>
      <c r="J84" s="175">
        <f>BK84</f>
        <v>0</v>
      </c>
      <c r="K84" s="161"/>
      <c r="L84" s="166"/>
      <c r="M84" s="167"/>
      <c r="N84" s="168"/>
      <c r="O84" s="168"/>
      <c r="P84" s="169">
        <f>SUM(P85:P111)</f>
        <v>0</v>
      </c>
      <c r="Q84" s="168"/>
      <c r="R84" s="169">
        <f>SUM(R85:R111)</f>
        <v>0</v>
      </c>
      <c r="S84" s="168"/>
      <c r="T84" s="170">
        <f>SUM(T85:T111)</f>
        <v>0</v>
      </c>
      <c r="AR84" s="171" t="s">
        <v>159</v>
      </c>
      <c r="AT84" s="172" t="s">
        <v>69</v>
      </c>
      <c r="AU84" s="172" t="s">
        <v>78</v>
      </c>
      <c r="AY84" s="171" t="s">
        <v>126</v>
      </c>
      <c r="BK84" s="173">
        <f>SUM(BK85:BK111)</f>
        <v>0</v>
      </c>
    </row>
    <row r="85" spans="1:65" s="2" customFormat="1" ht="14.4" customHeight="1">
      <c r="A85" s="37"/>
      <c r="B85" s="38"/>
      <c r="C85" s="176" t="s">
        <v>78</v>
      </c>
      <c r="D85" s="176" t="s">
        <v>128</v>
      </c>
      <c r="E85" s="177" t="s">
        <v>438</v>
      </c>
      <c r="F85" s="178" t="s">
        <v>439</v>
      </c>
      <c r="G85" s="179" t="s">
        <v>440</v>
      </c>
      <c r="H85" s="180">
        <v>1</v>
      </c>
      <c r="I85" s="181"/>
      <c r="J85" s="182">
        <f>ROUND(I85*H85,2)</f>
        <v>0</v>
      </c>
      <c r="K85" s="178" t="s">
        <v>132</v>
      </c>
      <c r="L85" s="42"/>
      <c r="M85" s="183" t="s">
        <v>18</v>
      </c>
      <c r="N85" s="184" t="s">
        <v>41</v>
      </c>
      <c r="O85" s="67"/>
      <c r="P85" s="185">
        <f>O85*H85</f>
        <v>0</v>
      </c>
      <c r="Q85" s="185">
        <v>0</v>
      </c>
      <c r="R85" s="185">
        <f>Q85*H85</f>
        <v>0</v>
      </c>
      <c r="S85" s="185">
        <v>0</v>
      </c>
      <c r="T85" s="186">
        <f>S85*H85</f>
        <v>0</v>
      </c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R85" s="187" t="s">
        <v>133</v>
      </c>
      <c r="AT85" s="187" t="s">
        <v>128</v>
      </c>
      <c r="AU85" s="187" t="s">
        <v>80</v>
      </c>
      <c r="AY85" s="20" t="s">
        <v>126</v>
      </c>
      <c r="BE85" s="188">
        <f>IF(N85="základní",J85,0)</f>
        <v>0</v>
      </c>
      <c r="BF85" s="188">
        <f>IF(N85="snížená",J85,0)</f>
        <v>0</v>
      </c>
      <c r="BG85" s="188">
        <f>IF(N85="zákl. přenesená",J85,0)</f>
        <v>0</v>
      </c>
      <c r="BH85" s="188">
        <f>IF(N85="sníž. přenesená",J85,0)</f>
        <v>0</v>
      </c>
      <c r="BI85" s="188">
        <f>IF(N85="nulová",J85,0)</f>
        <v>0</v>
      </c>
      <c r="BJ85" s="20" t="s">
        <v>78</v>
      </c>
      <c r="BK85" s="188">
        <f>ROUND(I85*H85,2)</f>
        <v>0</v>
      </c>
      <c r="BL85" s="20" t="s">
        <v>133</v>
      </c>
      <c r="BM85" s="187" t="s">
        <v>80</v>
      </c>
    </row>
    <row r="86" spans="1:65" s="2" customFormat="1" ht="10.199999999999999">
      <c r="A86" s="37"/>
      <c r="B86" s="38"/>
      <c r="C86" s="39"/>
      <c r="D86" s="189" t="s">
        <v>134</v>
      </c>
      <c r="E86" s="39"/>
      <c r="F86" s="190" t="s">
        <v>441</v>
      </c>
      <c r="G86" s="39"/>
      <c r="H86" s="39"/>
      <c r="I86" s="191"/>
      <c r="J86" s="39"/>
      <c r="K86" s="39"/>
      <c r="L86" s="42"/>
      <c r="M86" s="192"/>
      <c r="N86" s="193"/>
      <c r="O86" s="67"/>
      <c r="P86" s="67"/>
      <c r="Q86" s="67"/>
      <c r="R86" s="67"/>
      <c r="S86" s="67"/>
      <c r="T86" s="68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T86" s="20" t="s">
        <v>134</v>
      </c>
      <c r="AU86" s="20" t="s">
        <v>80</v>
      </c>
    </row>
    <row r="87" spans="1:65" s="14" customFormat="1" ht="10.199999999999999">
      <c r="B87" s="205"/>
      <c r="C87" s="206"/>
      <c r="D87" s="196" t="s">
        <v>136</v>
      </c>
      <c r="E87" s="207" t="s">
        <v>18</v>
      </c>
      <c r="F87" s="208" t="s">
        <v>270</v>
      </c>
      <c r="G87" s="206"/>
      <c r="H87" s="209">
        <v>1</v>
      </c>
      <c r="I87" s="210"/>
      <c r="J87" s="206"/>
      <c r="K87" s="206"/>
      <c r="L87" s="211"/>
      <c r="M87" s="212"/>
      <c r="N87" s="213"/>
      <c r="O87" s="213"/>
      <c r="P87" s="213"/>
      <c r="Q87" s="213"/>
      <c r="R87" s="213"/>
      <c r="S87" s="213"/>
      <c r="T87" s="214"/>
      <c r="AT87" s="215" t="s">
        <v>136</v>
      </c>
      <c r="AU87" s="215" t="s">
        <v>80</v>
      </c>
      <c r="AV87" s="14" t="s">
        <v>80</v>
      </c>
      <c r="AW87" s="14" t="s">
        <v>32</v>
      </c>
      <c r="AX87" s="14" t="s">
        <v>78</v>
      </c>
      <c r="AY87" s="215" t="s">
        <v>126</v>
      </c>
    </row>
    <row r="88" spans="1:65" s="2" customFormat="1" ht="14.4" customHeight="1">
      <c r="A88" s="37"/>
      <c r="B88" s="38"/>
      <c r="C88" s="176" t="s">
        <v>80</v>
      </c>
      <c r="D88" s="176" t="s">
        <v>128</v>
      </c>
      <c r="E88" s="177" t="s">
        <v>438</v>
      </c>
      <c r="F88" s="178" t="s">
        <v>439</v>
      </c>
      <c r="G88" s="179" t="s">
        <v>440</v>
      </c>
      <c r="H88" s="180">
        <v>1</v>
      </c>
      <c r="I88" s="181"/>
      <c r="J88" s="182">
        <f>ROUND(I88*H88,2)</f>
        <v>0</v>
      </c>
      <c r="K88" s="178" t="s">
        <v>132</v>
      </c>
      <c r="L88" s="42"/>
      <c r="M88" s="183" t="s">
        <v>18</v>
      </c>
      <c r="N88" s="184" t="s">
        <v>41</v>
      </c>
      <c r="O88" s="67"/>
      <c r="P88" s="185">
        <f>O88*H88</f>
        <v>0</v>
      </c>
      <c r="Q88" s="185">
        <v>0</v>
      </c>
      <c r="R88" s="185">
        <f>Q88*H88</f>
        <v>0</v>
      </c>
      <c r="S88" s="185">
        <v>0</v>
      </c>
      <c r="T88" s="186">
        <f>S88*H88</f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187" t="s">
        <v>133</v>
      </c>
      <c r="AT88" s="187" t="s">
        <v>128</v>
      </c>
      <c r="AU88" s="187" t="s">
        <v>80</v>
      </c>
      <c r="AY88" s="20" t="s">
        <v>126</v>
      </c>
      <c r="BE88" s="188">
        <f>IF(N88="základní",J88,0)</f>
        <v>0</v>
      </c>
      <c r="BF88" s="188">
        <f>IF(N88="snížená",J88,0)</f>
        <v>0</v>
      </c>
      <c r="BG88" s="188">
        <f>IF(N88="zákl. přenesená",J88,0)</f>
        <v>0</v>
      </c>
      <c r="BH88" s="188">
        <f>IF(N88="sníž. přenesená",J88,0)</f>
        <v>0</v>
      </c>
      <c r="BI88" s="188">
        <f>IF(N88="nulová",J88,0)</f>
        <v>0</v>
      </c>
      <c r="BJ88" s="20" t="s">
        <v>78</v>
      </c>
      <c r="BK88" s="188">
        <f>ROUND(I88*H88,2)</f>
        <v>0</v>
      </c>
      <c r="BL88" s="20" t="s">
        <v>133</v>
      </c>
      <c r="BM88" s="187" t="s">
        <v>442</v>
      </c>
    </row>
    <row r="89" spans="1:65" s="2" customFormat="1" ht="10.199999999999999">
      <c r="A89" s="37"/>
      <c r="B89" s="38"/>
      <c r="C89" s="39"/>
      <c r="D89" s="189" t="s">
        <v>134</v>
      </c>
      <c r="E89" s="39"/>
      <c r="F89" s="190" t="s">
        <v>441</v>
      </c>
      <c r="G89" s="39"/>
      <c r="H89" s="39"/>
      <c r="I89" s="191"/>
      <c r="J89" s="39"/>
      <c r="K89" s="39"/>
      <c r="L89" s="42"/>
      <c r="M89" s="192"/>
      <c r="N89" s="193"/>
      <c r="O89" s="67"/>
      <c r="P89" s="67"/>
      <c r="Q89" s="67"/>
      <c r="R89" s="67"/>
      <c r="S89" s="67"/>
      <c r="T89" s="68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T89" s="20" t="s">
        <v>134</v>
      </c>
      <c r="AU89" s="20" t="s">
        <v>80</v>
      </c>
    </row>
    <row r="90" spans="1:65" s="2" customFormat="1" ht="19.2">
      <c r="A90" s="37"/>
      <c r="B90" s="38"/>
      <c r="C90" s="39"/>
      <c r="D90" s="196" t="s">
        <v>165</v>
      </c>
      <c r="E90" s="39"/>
      <c r="F90" s="227" t="s">
        <v>443</v>
      </c>
      <c r="G90" s="39"/>
      <c r="H90" s="39"/>
      <c r="I90" s="191"/>
      <c r="J90" s="39"/>
      <c r="K90" s="39"/>
      <c r="L90" s="42"/>
      <c r="M90" s="192"/>
      <c r="N90" s="193"/>
      <c r="O90" s="67"/>
      <c r="P90" s="67"/>
      <c r="Q90" s="67"/>
      <c r="R90" s="67"/>
      <c r="S90" s="67"/>
      <c r="T90" s="68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T90" s="20" t="s">
        <v>165</v>
      </c>
      <c r="AU90" s="20" t="s">
        <v>80</v>
      </c>
    </row>
    <row r="91" spans="1:65" s="14" customFormat="1" ht="10.199999999999999">
      <c r="B91" s="205"/>
      <c r="C91" s="206"/>
      <c r="D91" s="196" t="s">
        <v>136</v>
      </c>
      <c r="E91" s="207" t="s">
        <v>18</v>
      </c>
      <c r="F91" s="208" t="s">
        <v>270</v>
      </c>
      <c r="G91" s="206"/>
      <c r="H91" s="209">
        <v>1</v>
      </c>
      <c r="I91" s="210"/>
      <c r="J91" s="206"/>
      <c r="K91" s="206"/>
      <c r="L91" s="211"/>
      <c r="M91" s="212"/>
      <c r="N91" s="213"/>
      <c r="O91" s="213"/>
      <c r="P91" s="213"/>
      <c r="Q91" s="213"/>
      <c r="R91" s="213"/>
      <c r="S91" s="213"/>
      <c r="T91" s="214"/>
      <c r="AT91" s="215" t="s">
        <v>136</v>
      </c>
      <c r="AU91" s="215" t="s">
        <v>80</v>
      </c>
      <c r="AV91" s="14" t="s">
        <v>80</v>
      </c>
      <c r="AW91" s="14" t="s">
        <v>32</v>
      </c>
      <c r="AX91" s="14" t="s">
        <v>78</v>
      </c>
      <c r="AY91" s="215" t="s">
        <v>126</v>
      </c>
    </row>
    <row r="92" spans="1:65" s="2" customFormat="1" ht="14.4" customHeight="1">
      <c r="A92" s="37"/>
      <c r="B92" s="38"/>
      <c r="C92" s="176" t="s">
        <v>145</v>
      </c>
      <c r="D92" s="176" t="s">
        <v>128</v>
      </c>
      <c r="E92" s="177" t="s">
        <v>444</v>
      </c>
      <c r="F92" s="178" t="s">
        <v>445</v>
      </c>
      <c r="G92" s="179" t="s">
        <v>440</v>
      </c>
      <c r="H92" s="180">
        <v>1</v>
      </c>
      <c r="I92" s="181"/>
      <c r="J92" s="182">
        <f>ROUND(I92*H92,2)</f>
        <v>0</v>
      </c>
      <c r="K92" s="178" t="s">
        <v>132</v>
      </c>
      <c r="L92" s="42"/>
      <c r="M92" s="183" t="s">
        <v>18</v>
      </c>
      <c r="N92" s="184" t="s">
        <v>41</v>
      </c>
      <c r="O92" s="67"/>
      <c r="P92" s="185">
        <f>O92*H92</f>
        <v>0</v>
      </c>
      <c r="Q92" s="185">
        <v>0</v>
      </c>
      <c r="R92" s="185">
        <f>Q92*H92</f>
        <v>0</v>
      </c>
      <c r="S92" s="185">
        <v>0</v>
      </c>
      <c r="T92" s="186">
        <f>S92*H92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187" t="s">
        <v>133</v>
      </c>
      <c r="AT92" s="187" t="s">
        <v>128</v>
      </c>
      <c r="AU92" s="187" t="s">
        <v>80</v>
      </c>
      <c r="AY92" s="20" t="s">
        <v>126</v>
      </c>
      <c r="BE92" s="188">
        <f>IF(N92="základní",J92,0)</f>
        <v>0</v>
      </c>
      <c r="BF92" s="188">
        <f>IF(N92="snížená",J92,0)</f>
        <v>0</v>
      </c>
      <c r="BG92" s="188">
        <f>IF(N92="zákl. přenesená",J92,0)</f>
        <v>0</v>
      </c>
      <c r="BH92" s="188">
        <f>IF(N92="sníž. přenesená",J92,0)</f>
        <v>0</v>
      </c>
      <c r="BI92" s="188">
        <f>IF(N92="nulová",J92,0)</f>
        <v>0</v>
      </c>
      <c r="BJ92" s="20" t="s">
        <v>78</v>
      </c>
      <c r="BK92" s="188">
        <f>ROUND(I92*H92,2)</f>
        <v>0</v>
      </c>
      <c r="BL92" s="20" t="s">
        <v>133</v>
      </c>
      <c r="BM92" s="187" t="s">
        <v>133</v>
      </c>
    </row>
    <row r="93" spans="1:65" s="2" customFormat="1" ht="10.199999999999999">
      <c r="A93" s="37"/>
      <c r="B93" s="38"/>
      <c r="C93" s="39"/>
      <c r="D93" s="189" t="s">
        <v>134</v>
      </c>
      <c r="E93" s="39"/>
      <c r="F93" s="190" t="s">
        <v>446</v>
      </c>
      <c r="G93" s="39"/>
      <c r="H93" s="39"/>
      <c r="I93" s="191"/>
      <c r="J93" s="39"/>
      <c r="K93" s="39"/>
      <c r="L93" s="42"/>
      <c r="M93" s="192"/>
      <c r="N93" s="193"/>
      <c r="O93" s="67"/>
      <c r="P93" s="67"/>
      <c r="Q93" s="67"/>
      <c r="R93" s="67"/>
      <c r="S93" s="67"/>
      <c r="T93" s="68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20" t="s">
        <v>134</v>
      </c>
      <c r="AU93" s="20" t="s">
        <v>80</v>
      </c>
    </row>
    <row r="94" spans="1:65" s="14" customFormat="1" ht="10.199999999999999">
      <c r="B94" s="205"/>
      <c r="C94" s="206"/>
      <c r="D94" s="196" t="s">
        <v>136</v>
      </c>
      <c r="E94" s="207" t="s">
        <v>18</v>
      </c>
      <c r="F94" s="208" t="s">
        <v>270</v>
      </c>
      <c r="G94" s="206"/>
      <c r="H94" s="209">
        <v>1</v>
      </c>
      <c r="I94" s="210"/>
      <c r="J94" s="206"/>
      <c r="K94" s="206"/>
      <c r="L94" s="211"/>
      <c r="M94" s="212"/>
      <c r="N94" s="213"/>
      <c r="O94" s="213"/>
      <c r="P94" s="213"/>
      <c r="Q94" s="213"/>
      <c r="R94" s="213"/>
      <c r="S94" s="213"/>
      <c r="T94" s="214"/>
      <c r="AT94" s="215" t="s">
        <v>136</v>
      </c>
      <c r="AU94" s="215" t="s">
        <v>80</v>
      </c>
      <c r="AV94" s="14" t="s">
        <v>80</v>
      </c>
      <c r="AW94" s="14" t="s">
        <v>32</v>
      </c>
      <c r="AX94" s="14" t="s">
        <v>78</v>
      </c>
      <c r="AY94" s="215" t="s">
        <v>126</v>
      </c>
    </row>
    <row r="95" spans="1:65" s="2" customFormat="1" ht="14.4" customHeight="1">
      <c r="A95" s="37"/>
      <c r="B95" s="38"/>
      <c r="C95" s="176" t="s">
        <v>133</v>
      </c>
      <c r="D95" s="176" t="s">
        <v>128</v>
      </c>
      <c r="E95" s="177" t="s">
        <v>447</v>
      </c>
      <c r="F95" s="178" t="s">
        <v>448</v>
      </c>
      <c r="G95" s="179" t="s">
        <v>440</v>
      </c>
      <c r="H95" s="180">
        <v>1</v>
      </c>
      <c r="I95" s="181"/>
      <c r="J95" s="182">
        <f>ROUND(I95*H95,2)</f>
        <v>0</v>
      </c>
      <c r="K95" s="178" t="s">
        <v>132</v>
      </c>
      <c r="L95" s="42"/>
      <c r="M95" s="183" t="s">
        <v>18</v>
      </c>
      <c r="N95" s="184" t="s">
        <v>41</v>
      </c>
      <c r="O95" s="67"/>
      <c r="P95" s="185">
        <f>O95*H95</f>
        <v>0</v>
      </c>
      <c r="Q95" s="185">
        <v>0</v>
      </c>
      <c r="R95" s="185">
        <f>Q95*H95</f>
        <v>0</v>
      </c>
      <c r="S95" s="185">
        <v>0</v>
      </c>
      <c r="T95" s="186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87" t="s">
        <v>133</v>
      </c>
      <c r="AT95" s="187" t="s">
        <v>128</v>
      </c>
      <c r="AU95" s="187" t="s">
        <v>80</v>
      </c>
      <c r="AY95" s="20" t="s">
        <v>126</v>
      </c>
      <c r="BE95" s="188">
        <f>IF(N95="základní",J95,0)</f>
        <v>0</v>
      </c>
      <c r="BF95" s="188">
        <f>IF(N95="snížená",J95,0)</f>
        <v>0</v>
      </c>
      <c r="BG95" s="188">
        <f>IF(N95="zákl. přenesená",J95,0)</f>
        <v>0</v>
      </c>
      <c r="BH95" s="188">
        <f>IF(N95="sníž. přenesená",J95,0)</f>
        <v>0</v>
      </c>
      <c r="BI95" s="188">
        <f>IF(N95="nulová",J95,0)</f>
        <v>0</v>
      </c>
      <c r="BJ95" s="20" t="s">
        <v>78</v>
      </c>
      <c r="BK95" s="188">
        <f>ROUND(I95*H95,2)</f>
        <v>0</v>
      </c>
      <c r="BL95" s="20" t="s">
        <v>133</v>
      </c>
      <c r="BM95" s="187" t="s">
        <v>149</v>
      </c>
    </row>
    <row r="96" spans="1:65" s="2" customFormat="1" ht="10.199999999999999">
      <c r="A96" s="37"/>
      <c r="B96" s="38"/>
      <c r="C96" s="39"/>
      <c r="D96" s="189" t="s">
        <v>134</v>
      </c>
      <c r="E96" s="39"/>
      <c r="F96" s="190" t="s">
        <v>449</v>
      </c>
      <c r="G96" s="39"/>
      <c r="H96" s="39"/>
      <c r="I96" s="191"/>
      <c r="J96" s="39"/>
      <c r="K96" s="39"/>
      <c r="L96" s="42"/>
      <c r="M96" s="192"/>
      <c r="N96" s="193"/>
      <c r="O96" s="67"/>
      <c r="P96" s="67"/>
      <c r="Q96" s="67"/>
      <c r="R96" s="67"/>
      <c r="S96" s="67"/>
      <c r="T96" s="68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20" t="s">
        <v>134</v>
      </c>
      <c r="AU96" s="20" t="s">
        <v>80</v>
      </c>
    </row>
    <row r="97" spans="1:65" s="14" customFormat="1" ht="10.199999999999999">
      <c r="B97" s="205"/>
      <c r="C97" s="206"/>
      <c r="D97" s="196" t="s">
        <v>136</v>
      </c>
      <c r="E97" s="207" t="s">
        <v>18</v>
      </c>
      <c r="F97" s="208" t="s">
        <v>270</v>
      </c>
      <c r="G97" s="206"/>
      <c r="H97" s="209">
        <v>1</v>
      </c>
      <c r="I97" s="210"/>
      <c r="J97" s="206"/>
      <c r="K97" s="206"/>
      <c r="L97" s="211"/>
      <c r="M97" s="212"/>
      <c r="N97" s="213"/>
      <c r="O97" s="213"/>
      <c r="P97" s="213"/>
      <c r="Q97" s="213"/>
      <c r="R97" s="213"/>
      <c r="S97" s="213"/>
      <c r="T97" s="214"/>
      <c r="AT97" s="215" t="s">
        <v>136</v>
      </c>
      <c r="AU97" s="215" t="s">
        <v>80</v>
      </c>
      <c r="AV97" s="14" t="s">
        <v>80</v>
      </c>
      <c r="AW97" s="14" t="s">
        <v>32</v>
      </c>
      <c r="AX97" s="14" t="s">
        <v>78</v>
      </c>
      <c r="AY97" s="215" t="s">
        <v>126</v>
      </c>
    </row>
    <row r="98" spans="1:65" s="2" customFormat="1" ht="14.4" customHeight="1">
      <c r="A98" s="37"/>
      <c r="B98" s="38"/>
      <c r="C98" s="176" t="s">
        <v>159</v>
      </c>
      <c r="D98" s="176" t="s">
        <v>128</v>
      </c>
      <c r="E98" s="177" t="s">
        <v>450</v>
      </c>
      <c r="F98" s="178" t="s">
        <v>451</v>
      </c>
      <c r="G98" s="179" t="s">
        <v>440</v>
      </c>
      <c r="H98" s="180">
        <v>1</v>
      </c>
      <c r="I98" s="181"/>
      <c r="J98" s="182">
        <f>ROUND(I98*H98,2)</f>
        <v>0</v>
      </c>
      <c r="K98" s="178" t="s">
        <v>132</v>
      </c>
      <c r="L98" s="42"/>
      <c r="M98" s="183" t="s">
        <v>18</v>
      </c>
      <c r="N98" s="184" t="s">
        <v>41</v>
      </c>
      <c r="O98" s="67"/>
      <c r="P98" s="185">
        <f>O98*H98</f>
        <v>0</v>
      </c>
      <c r="Q98" s="185">
        <v>0</v>
      </c>
      <c r="R98" s="185">
        <f>Q98*H98</f>
        <v>0</v>
      </c>
      <c r="S98" s="185">
        <v>0</v>
      </c>
      <c r="T98" s="186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87" t="s">
        <v>133</v>
      </c>
      <c r="AT98" s="187" t="s">
        <v>128</v>
      </c>
      <c r="AU98" s="187" t="s">
        <v>80</v>
      </c>
      <c r="AY98" s="20" t="s">
        <v>126</v>
      </c>
      <c r="BE98" s="188">
        <f>IF(N98="základní",J98,0)</f>
        <v>0</v>
      </c>
      <c r="BF98" s="188">
        <f>IF(N98="snížená",J98,0)</f>
        <v>0</v>
      </c>
      <c r="BG98" s="188">
        <f>IF(N98="zákl. přenesená",J98,0)</f>
        <v>0</v>
      </c>
      <c r="BH98" s="188">
        <f>IF(N98="sníž. přenesená",J98,0)</f>
        <v>0</v>
      </c>
      <c r="BI98" s="188">
        <f>IF(N98="nulová",J98,0)</f>
        <v>0</v>
      </c>
      <c r="BJ98" s="20" t="s">
        <v>78</v>
      </c>
      <c r="BK98" s="188">
        <f>ROUND(I98*H98,2)</f>
        <v>0</v>
      </c>
      <c r="BL98" s="20" t="s">
        <v>133</v>
      </c>
      <c r="BM98" s="187" t="s">
        <v>163</v>
      </c>
    </row>
    <row r="99" spans="1:65" s="2" customFormat="1" ht="10.199999999999999">
      <c r="A99" s="37"/>
      <c r="B99" s="38"/>
      <c r="C99" s="39"/>
      <c r="D99" s="189" t="s">
        <v>134</v>
      </c>
      <c r="E99" s="39"/>
      <c r="F99" s="190" t="s">
        <v>452</v>
      </c>
      <c r="G99" s="39"/>
      <c r="H99" s="39"/>
      <c r="I99" s="191"/>
      <c r="J99" s="39"/>
      <c r="K99" s="39"/>
      <c r="L99" s="42"/>
      <c r="M99" s="192"/>
      <c r="N99" s="193"/>
      <c r="O99" s="67"/>
      <c r="P99" s="67"/>
      <c r="Q99" s="67"/>
      <c r="R99" s="67"/>
      <c r="S99" s="67"/>
      <c r="T99" s="68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20" t="s">
        <v>134</v>
      </c>
      <c r="AU99" s="20" t="s">
        <v>80</v>
      </c>
    </row>
    <row r="100" spans="1:65" s="14" customFormat="1" ht="10.199999999999999">
      <c r="B100" s="205"/>
      <c r="C100" s="206"/>
      <c r="D100" s="196" t="s">
        <v>136</v>
      </c>
      <c r="E100" s="207" t="s">
        <v>18</v>
      </c>
      <c r="F100" s="208" t="s">
        <v>270</v>
      </c>
      <c r="G100" s="206"/>
      <c r="H100" s="209">
        <v>1</v>
      </c>
      <c r="I100" s="210"/>
      <c r="J100" s="206"/>
      <c r="K100" s="206"/>
      <c r="L100" s="211"/>
      <c r="M100" s="212"/>
      <c r="N100" s="213"/>
      <c r="O100" s="213"/>
      <c r="P100" s="213"/>
      <c r="Q100" s="213"/>
      <c r="R100" s="213"/>
      <c r="S100" s="213"/>
      <c r="T100" s="214"/>
      <c r="AT100" s="215" t="s">
        <v>136</v>
      </c>
      <c r="AU100" s="215" t="s">
        <v>80</v>
      </c>
      <c r="AV100" s="14" t="s">
        <v>80</v>
      </c>
      <c r="AW100" s="14" t="s">
        <v>32</v>
      </c>
      <c r="AX100" s="14" t="s">
        <v>78</v>
      </c>
      <c r="AY100" s="215" t="s">
        <v>126</v>
      </c>
    </row>
    <row r="101" spans="1:65" s="2" customFormat="1" ht="14.4" customHeight="1">
      <c r="A101" s="37"/>
      <c r="B101" s="38"/>
      <c r="C101" s="176" t="s">
        <v>149</v>
      </c>
      <c r="D101" s="176" t="s">
        <v>128</v>
      </c>
      <c r="E101" s="177" t="s">
        <v>453</v>
      </c>
      <c r="F101" s="178" t="s">
        <v>454</v>
      </c>
      <c r="G101" s="179" t="s">
        <v>440</v>
      </c>
      <c r="H101" s="180">
        <v>1</v>
      </c>
      <c r="I101" s="181"/>
      <c r="J101" s="182">
        <f>ROUND(I101*H101,2)</f>
        <v>0</v>
      </c>
      <c r="K101" s="178" t="s">
        <v>132</v>
      </c>
      <c r="L101" s="42"/>
      <c r="M101" s="183" t="s">
        <v>18</v>
      </c>
      <c r="N101" s="184" t="s">
        <v>41</v>
      </c>
      <c r="O101" s="67"/>
      <c r="P101" s="185">
        <f>O101*H101</f>
        <v>0</v>
      </c>
      <c r="Q101" s="185">
        <v>0</v>
      </c>
      <c r="R101" s="185">
        <f>Q101*H101</f>
        <v>0</v>
      </c>
      <c r="S101" s="185">
        <v>0</v>
      </c>
      <c r="T101" s="186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87" t="s">
        <v>455</v>
      </c>
      <c r="AT101" s="187" t="s">
        <v>128</v>
      </c>
      <c r="AU101" s="187" t="s">
        <v>80</v>
      </c>
      <c r="AY101" s="20" t="s">
        <v>126</v>
      </c>
      <c r="BE101" s="188">
        <f>IF(N101="základní",J101,0)</f>
        <v>0</v>
      </c>
      <c r="BF101" s="188">
        <f>IF(N101="snížená",J101,0)</f>
        <v>0</v>
      </c>
      <c r="BG101" s="188">
        <f>IF(N101="zákl. přenesená",J101,0)</f>
        <v>0</v>
      </c>
      <c r="BH101" s="188">
        <f>IF(N101="sníž. přenesená",J101,0)</f>
        <v>0</v>
      </c>
      <c r="BI101" s="188">
        <f>IF(N101="nulová",J101,0)</f>
        <v>0</v>
      </c>
      <c r="BJ101" s="20" t="s">
        <v>78</v>
      </c>
      <c r="BK101" s="188">
        <f>ROUND(I101*H101,2)</f>
        <v>0</v>
      </c>
      <c r="BL101" s="20" t="s">
        <v>455</v>
      </c>
      <c r="BM101" s="187" t="s">
        <v>456</v>
      </c>
    </row>
    <row r="102" spans="1:65" s="2" customFormat="1" ht="10.199999999999999">
      <c r="A102" s="37"/>
      <c r="B102" s="38"/>
      <c r="C102" s="39"/>
      <c r="D102" s="189" t="s">
        <v>134</v>
      </c>
      <c r="E102" s="39"/>
      <c r="F102" s="190" t="s">
        <v>457</v>
      </c>
      <c r="G102" s="39"/>
      <c r="H102" s="39"/>
      <c r="I102" s="191"/>
      <c r="J102" s="39"/>
      <c r="K102" s="39"/>
      <c r="L102" s="42"/>
      <c r="M102" s="192"/>
      <c r="N102" s="193"/>
      <c r="O102" s="67"/>
      <c r="P102" s="67"/>
      <c r="Q102" s="67"/>
      <c r="R102" s="67"/>
      <c r="S102" s="67"/>
      <c r="T102" s="68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20" t="s">
        <v>134</v>
      </c>
      <c r="AU102" s="20" t="s">
        <v>80</v>
      </c>
    </row>
    <row r="103" spans="1:65" s="2" customFormat="1" ht="48">
      <c r="A103" s="37"/>
      <c r="B103" s="38"/>
      <c r="C103" s="39"/>
      <c r="D103" s="196" t="s">
        <v>165</v>
      </c>
      <c r="E103" s="39"/>
      <c r="F103" s="227" t="s">
        <v>458</v>
      </c>
      <c r="G103" s="39"/>
      <c r="H103" s="39"/>
      <c r="I103" s="191"/>
      <c r="J103" s="39"/>
      <c r="K103" s="39"/>
      <c r="L103" s="42"/>
      <c r="M103" s="192"/>
      <c r="N103" s="193"/>
      <c r="O103" s="67"/>
      <c r="P103" s="67"/>
      <c r="Q103" s="67"/>
      <c r="R103" s="67"/>
      <c r="S103" s="67"/>
      <c r="T103" s="68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20" t="s">
        <v>165</v>
      </c>
      <c r="AU103" s="20" t="s">
        <v>80</v>
      </c>
    </row>
    <row r="104" spans="1:65" s="13" customFormat="1" ht="10.199999999999999">
      <c r="B104" s="194"/>
      <c r="C104" s="195"/>
      <c r="D104" s="196" t="s">
        <v>136</v>
      </c>
      <c r="E104" s="197" t="s">
        <v>18</v>
      </c>
      <c r="F104" s="198" t="s">
        <v>459</v>
      </c>
      <c r="G104" s="195"/>
      <c r="H104" s="197" t="s">
        <v>18</v>
      </c>
      <c r="I104" s="199"/>
      <c r="J104" s="195"/>
      <c r="K104" s="195"/>
      <c r="L104" s="200"/>
      <c r="M104" s="201"/>
      <c r="N104" s="202"/>
      <c r="O104" s="202"/>
      <c r="P104" s="202"/>
      <c r="Q104" s="202"/>
      <c r="R104" s="202"/>
      <c r="S104" s="202"/>
      <c r="T104" s="203"/>
      <c r="AT104" s="204" t="s">
        <v>136</v>
      </c>
      <c r="AU104" s="204" t="s">
        <v>80</v>
      </c>
      <c r="AV104" s="13" t="s">
        <v>78</v>
      </c>
      <c r="AW104" s="13" t="s">
        <v>32</v>
      </c>
      <c r="AX104" s="13" t="s">
        <v>70</v>
      </c>
      <c r="AY104" s="204" t="s">
        <v>126</v>
      </c>
    </row>
    <row r="105" spans="1:65" s="14" customFormat="1" ht="10.199999999999999">
      <c r="B105" s="205"/>
      <c r="C105" s="206"/>
      <c r="D105" s="196" t="s">
        <v>136</v>
      </c>
      <c r="E105" s="207" t="s">
        <v>18</v>
      </c>
      <c r="F105" s="208" t="s">
        <v>78</v>
      </c>
      <c r="G105" s="206"/>
      <c r="H105" s="209">
        <v>1</v>
      </c>
      <c r="I105" s="210"/>
      <c r="J105" s="206"/>
      <c r="K105" s="206"/>
      <c r="L105" s="211"/>
      <c r="M105" s="212"/>
      <c r="N105" s="213"/>
      <c r="O105" s="213"/>
      <c r="P105" s="213"/>
      <c r="Q105" s="213"/>
      <c r="R105" s="213"/>
      <c r="S105" s="213"/>
      <c r="T105" s="214"/>
      <c r="AT105" s="215" t="s">
        <v>136</v>
      </c>
      <c r="AU105" s="215" t="s">
        <v>80</v>
      </c>
      <c r="AV105" s="14" t="s">
        <v>80</v>
      </c>
      <c r="AW105" s="14" t="s">
        <v>32</v>
      </c>
      <c r="AX105" s="14" t="s">
        <v>70</v>
      </c>
      <c r="AY105" s="215" t="s">
        <v>126</v>
      </c>
    </row>
    <row r="106" spans="1:65" s="15" customFormat="1" ht="10.199999999999999">
      <c r="B106" s="216"/>
      <c r="C106" s="217"/>
      <c r="D106" s="196" t="s">
        <v>136</v>
      </c>
      <c r="E106" s="218" t="s">
        <v>18</v>
      </c>
      <c r="F106" s="219" t="s">
        <v>139</v>
      </c>
      <c r="G106" s="217"/>
      <c r="H106" s="220">
        <v>1</v>
      </c>
      <c r="I106" s="221"/>
      <c r="J106" s="217"/>
      <c r="K106" s="217"/>
      <c r="L106" s="222"/>
      <c r="M106" s="223"/>
      <c r="N106" s="224"/>
      <c r="O106" s="224"/>
      <c r="P106" s="224"/>
      <c r="Q106" s="224"/>
      <c r="R106" s="224"/>
      <c r="S106" s="224"/>
      <c r="T106" s="225"/>
      <c r="AT106" s="226" t="s">
        <v>136</v>
      </c>
      <c r="AU106" s="226" t="s">
        <v>80</v>
      </c>
      <c r="AV106" s="15" t="s">
        <v>133</v>
      </c>
      <c r="AW106" s="15" t="s">
        <v>32</v>
      </c>
      <c r="AX106" s="15" t="s">
        <v>78</v>
      </c>
      <c r="AY106" s="226" t="s">
        <v>126</v>
      </c>
    </row>
    <row r="107" spans="1:65" s="2" customFormat="1" ht="14.4" customHeight="1">
      <c r="A107" s="37"/>
      <c r="B107" s="38"/>
      <c r="C107" s="176" t="s">
        <v>175</v>
      </c>
      <c r="D107" s="176" t="s">
        <v>128</v>
      </c>
      <c r="E107" s="177" t="s">
        <v>460</v>
      </c>
      <c r="F107" s="178" t="s">
        <v>461</v>
      </c>
      <c r="G107" s="179" t="s">
        <v>440</v>
      </c>
      <c r="H107" s="180">
        <v>1</v>
      </c>
      <c r="I107" s="181"/>
      <c r="J107" s="182">
        <f>ROUND(I107*H107,2)</f>
        <v>0</v>
      </c>
      <c r="K107" s="178" t="s">
        <v>132</v>
      </c>
      <c r="L107" s="42"/>
      <c r="M107" s="183" t="s">
        <v>18</v>
      </c>
      <c r="N107" s="184" t="s">
        <v>41</v>
      </c>
      <c r="O107" s="67"/>
      <c r="P107" s="185">
        <f>O107*H107</f>
        <v>0</v>
      </c>
      <c r="Q107" s="185">
        <v>0</v>
      </c>
      <c r="R107" s="185">
        <f>Q107*H107</f>
        <v>0</v>
      </c>
      <c r="S107" s="185">
        <v>0</v>
      </c>
      <c r="T107" s="186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87" t="s">
        <v>455</v>
      </c>
      <c r="AT107" s="187" t="s">
        <v>128</v>
      </c>
      <c r="AU107" s="187" t="s">
        <v>80</v>
      </c>
      <c r="AY107" s="20" t="s">
        <v>126</v>
      </c>
      <c r="BE107" s="188">
        <f>IF(N107="základní",J107,0)</f>
        <v>0</v>
      </c>
      <c r="BF107" s="188">
        <f>IF(N107="snížená",J107,0)</f>
        <v>0</v>
      </c>
      <c r="BG107" s="188">
        <f>IF(N107="zákl. přenesená",J107,0)</f>
        <v>0</v>
      </c>
      <c r="BH107" s="188">
        <f>IF(N107="sníž. přenesená",J107,0)</f>
        <v>0</v>
      </c>
      <c r="BI107" s="188">
        <f>IF(N107="nulová",J107,0)</f>
        <v>0</v>
      </c>
      <c r="BJ107" s="20" t="s">
        <v>78</v>
      </c>
      <c r="BK107" s="188">
        <f>ROUND(I107*H107,2)</f>
        <v>0</v>
      </c>
      <c r="BL107" s="20" t="s">
        <v>455</v>
      </c>
      <c r="BM107" s="187" t="s">
        <v>462</v>
      </c>
    </row>
    <row r="108" spans="1:65" s="2" customFormat="1" ht="10.199999999999999">
      <c r="A108" s="37"/>
      <c r="B108" s="38"/>
      <c r="C108" s="39"/>
      <c r="D108" s="189" t="s">
        <v>134</v>
      </c>
      <c r="E108" s="39"/>
      <c r="F108" s="190" t="s">
        <v>463</v>
      </c>
      <c r="G108" s="39"/>
      <c r="H108" s="39"/>
      <c r="I108" s="191"/>
      <c r="J108" s="39"/>
      <c r="K108" s="39"/>
      <c r="L108" s="42"/>
      <c r="M108" s="192"/>
      <c r="N108" s="193"/>
      <c r="O108" s="67"/>
      <c r="P108" s="67"/>
      <c r="Q108" s="67"/>
      <c r="R108" s="67"/>
      <c r="S108" s="67"/>
      <c r="T108" s="68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20" t="s">
        <v>134</v>
      </c>
      <c r="AU108" s="20" t="s">
        <v>80</v>
      </c>
    </row>
    <row r="109" spans="1:65" s="13" customFormat="1" ht="10.199999999999999">
      <c r="B109" s="194"/>
      <c r="C109" s="195"/>
      <c r="D109" s="196" t="s">
        <v>136</v>
      </c>
      <c r="E109" s="197" t="s">
        <v>18</v>
      </c>
      <c r="F109" s="198" t="s">
        <v>464</v>
      </c>
      <c r="G109" s="195"/>
      <c r="H109" s="197" t="s">
        <v>18</v>
      </c>
      <c r="I109" s="199"/>
      <c r="J109" s="195"/>
      <c r="K109" s="195"/>
      <c r="L109" s="200"/>
      <c r="M109" s="201"/>
      <c r="N109" s="202"/>
      <c r="O109" s="202"/>
      <c r="P109" s="202"/>
      <c r="Q109" s="202"/>
      <c r="R109" s="202"/>
      <c r="S109" s="202"/>
      <c r="T109" s="203"/>
      <c r="AT109" s="204" t="s">
        <v>136</v>
      </c>
      <c r="AU109" s="204" t="s">
        <v>80</v>
      </c>
      <c r="AV109" s="13" t="s">
        <v>78</v>
      </c>
      <c r="AW109" s="13" t="s">
        <v>32</v>
      </c>
      <c r="AX109" s="13" t="s">
        <v>70</v>
      </c>
      <c r="AY109" s="204" t="s">
        <v>126</v>
      </c>
    </row>
    <row r="110" spans="1:65" s="14" customFormat="1" ht="10.199999999999999">
      <c r="B110" s="205"/>
      <c r="C110" s="206"/>
      <c r="D110" s="196" t="s">
        <v>136</v>
      </c>
      <c r="E110" s="207" t="s">
        <v>18</v>
      </c>
      <c r="F110" s="208" t="s">
        <v>78</v>
      </c>
      <c r="G110" s="206"/>
      <c r="H110" s="209">
        <v>1</v>
      </c>
      <c r="I110" s="210"/>
      <c r="J110" s="206"/>
      <c r="K110" s="206"/>
      <c r="L110" s="211"/>
      <c r="M110" s="212"/>
      <c r="N110" s="213"/>
      <c r="O110" s="213"/>
      <c r="P110" s="213"/>
      <c r="Q110" s="213"/>
      <c r="R110" s="213"/>
      <c r="S110" s="213"/>
      <c r="T110" s="214"/>
      <c r="AT110" s="215" t="s">
        <v>136</v>
      </c>
      <c r="AU110" s="215" t="s">
        <v>80</v>
      </c>
      <c r="AV110" s="14" t="s">
        <v>80</v>
      </c>
      <c r="AW110" s="14" t="s">
        <v>32</v>
      </c>
      <c r="AX110" s="14" t="s">
        <v>70</v>
      </c>
      <c r="AY110" s="215" t="s">
        <v>126</v>
      </c>
    </row>
    <row r="111" spans="1:65" s="15" customFormat="1" ht="10.199999999999999">
      <c r="B111" s="216"/>
      <c r="C111" s="217"/>
      <c r="D111" s="196" t="s">
        <v>136</v>
      </c>
      <c r="E111" s="218" t="s">
        <v>18</v>
      </c>
      <c r="F111" s="219" t="s">
        <v>139</v>
      </c>
      <c r="G111" s="217"/>
      <c r="H111" s="220">
        <v>1</v>
      </c>
      <c r="I111" s="221"/>
      <c r="J111" s="217"/>
      <c r="K111" s="217"/>
      <c r="L111" s="222"/>
      <c r="M111" s="223"/>
      <c r="N111" s="224"/>
      <c r="O111" s="224"/>
      <c r="P111" s="224"/>
      <c r="Q111" s="224"/>
      <c r="R111" s="224"/>
      <c r="S111" s="224"/>
      <c r="T111" s="225"/>
      <c r="AT111" s="226" t="s">
        <v>136</v>
      </c>
      <c r="AU111" s="226" t="s">
        <v>80</v>
      </c>
      <c r="AV111" s="15" t="s">
        <v>133</v>
      </c>
      <c r="AW111" s="15" t="s">
        <v>32</v>
      </c>
      <c r="AX111" s="15" t="s">
        <v>78</v>
      </c>
      <c r="AY111" s="226" t="s">
        <v>126</v>
      </c>
    </row>
    <row r="112" spans="1:65" s="12" customFormat="1" ht="22.8" customHeight="1">
      <c r="B112" s="160"/>
      <c r="C112" s="161"/>
      <c r="D112" s="162" t="s">
        <v>69</v>
      </c>
      <c r="E112" s="174" t="s">
        <v>465</v>
      </c>
      <c r="F112" s="174" t="s">
        <v>466</v>
      </c>
      <c r="G112" s="161"/>
      <c r="H112" s="161"/>
      <c r="I112" s="164"/>
      <c r="J112" s="175">
        <f>BK112</f>
        <v>0</v>
      </c>
      <c r="K112" s="161"/>
      <c r="L112" s="166"/>
      <c r="M112" s="167"/>
      <c r="N112" s="168"/>
      <c r="O112" s="168"/>
      <c r="P112" s="169">
        <f>SUM(P113:P118)</f>
        <v>0</v>
      </c>
      <c r="Q112" s="168"/>
      <c r="R112" s="169">
        <f>SUM(R113:R118)</f>
        <v>0</v>
      </c>
      <c r="S112" s="168"/>
      <c r="T112" s="170">
        <f>SUM(T113:T118)</f>
        <v>0</v>
      </c>
      <c r="AR112" s="171" t="s">
        <v>159</v>
      </c>
      <c r="AT112" s="172" t="s">
        <v>69</v>
      </c>
      <c r="AU112" s="172" t="s">
        <v>78</v>
      </c>
      <c r="AY112" s="171" t="s">
        <v>126</v>
      </c>
      <c r="BK112" s="173">
        <f>SUM(BK113:BK118)</f>
        <v>0</v>
      </c>
    </row>
    <row r="113" spans="1:65" s="2" customFormat="1" ht="14.4" customHeight="1">
      <c r="A113" s="37"/>
      <c r="B113" s="38"/>
      <c r="C113" s="176" t="s">
        <v>153</v>
      </c>
      <c r="D113" s="176" t="s">
        <v>128</v>
      </c>
      <c r="E113" s="177" t="s">
        <v>467</v>
      </c>
      <c r="F113" s="178" t="s">
        <v>466</v>
      </c>
      <c r="G113" s="179" t="s">
        <v>440</v>
      </c>
      <c r="H113" s="180">
        <v>1</v>
      </c>
      <c r="I113" s="181"/>
      <c r="J113" s="182">
        <f>ROUND(I113*H113,2)</f>
        <v>0</v>
      </c>
      <c r="K113" s="178" t="s">
        <v>132</v>
      </c>
      <c r="L113" s="42"/>
      <c r="M113" s="183" t="s">
        <v>18</v>
      </c>
      <c r="N113" s="184" t="s">
        <v>41</v>
      </c>
      <c r="O113" s="67"/>
      <c r="P113" s="185">
        <f>O113*H113</f>
        <v>0</v>
      </c>
      <c r="Q113" s="185">
        <v>0</v>
      </c>
      <c r="R113" s="185">
        <f>Q113*H113</f>
        <v>0</v>
      </c>
      <c r="S113" s="185">
        <v>0</v>
      </c>
      <c r="T113" s="186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87" t="s">
        <v>133</v>
      </c>
      <c r="AT113" s="187" t="s">
        <v>128</v>
      </c>
      <c r="AU113" s="187" t="s">
        <v>80</v>
      </c>
      <c r="AY113" s="20" t="s">
        <v>126</v>
      </c>
      <c r="BE113" s="188">
        <f>IF(N113="základní",J113,0)</f>
        <v>0</v>
      </c>
      <c r="BF113" s="188">
        <f>IF(N113="snížená",J113,0)</f>
        <v>0</v>
      </c>
      <c r="BG113" s="188">
        <f>IF(N113="zákl. přenesená",J113,0)</f>
        <v>0</v>
      </c>
      <c r="BH113" s="188">
        <f>IF(N113="sníž. přenesená",J113,0)</f>
        <v>0</v>
      </c>
      <c r="BI113" s="188">
        <f>IF(N113="nulová",J113,0)</f>
        <v>0</v>
      </c>
      <c r="BJ113" s="20" t="s">
        <v>78</v>
      </c>
      <c r="BK113" s="188">
        <f>ROUND(I113*H113,2)</f>
        <v>0</v>
      </c>
      <c r="BL113" s="20" t="s">
        <v>133</v>
      </c>
      <c r="BM113" s="187" t="s">
        <v>8</v>
      </c>
    </row>
    <row r="114" spans="1:65" s="2" customFormat="1" ht="10.199999999999999">
      <c r="A114" s="37"/>
      <c r="B114" s="38"/>
      <c r="C114" s="39"/>
      <c r="D114" s="189" t="s">
        <v>134</v>
      </c>
      <c r="E114" s="39"/>
      <c r="F114" s="190" t="s">
        <v>468</v>
      </c>
      <c r="G114" s="39"/>
      <c r="H114" s="39"/>
      <c r="I114" s="191"/>
      <c r="J114" s="39"/>
      <c r="K114" s="39"/>
      <c r="L114" s="42"/>
      <c r="M114" s="192"/>
      <c r="N114" s="193"/>
      <c r="O114" s="67"/>
      <c r="P114" s="67"/>
      <c r="Q114" s="67"/>
      <c r="R114" s="67"/>
      <c r="S114" s="67"/>
      <c r="T114" s="68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T114" s="20" t="s">
        <v>134</v>
      </c>
      <c r="AU114" s="20" t="s">
        <v>80</v>
      </c>
    </row>
    <row r="115" spans="1:65" s="13" customFormat="1" ht="10.199999999999999">
      <c r="B115" s="194"/>
      <c r="C115" s="195"/>
      <c r="D115" s="196" t="s">
        <v>136</v>
      </c>
      <c r="E115" s="197" t="s">
        <v>18</v>
      </c>
      <c r="F115" s="198" t="s">
        <v>469</v>
      </c>
      <c r="G115" s="195"/>
      <c r="H115" s="197" t="s">
        <v>18</v>
      </c>
      <c r="I115" s="199"/>
      <c r="J115" s="195"/>
      <c r="K115" s="195"/>
      <c r="L115" s="200"/>
      <c r="M115" s="201"/>
      <c r="N115" s="202"/>
      <c r="O115" s="202"/>
      <c r="P115" s="202"/>
      <c r="Q115" s="202"/>
      <c r="R115" s="202"/>
      <c r="S115" s="202"/>
      <c r="T115" s="203"/>
      <c r="AT115" s="204" t="s">
        <v>136</v>
      </c>
      <c r="AU115" s="204" t="s">
        <v>80</v>
      </c>
      <c r="AV115" s="13" t="s">
        <v>78</v>
      </c>
      <c r="AW115" s="13" t="s">
        <v>32</v>
      </c>
      <c r="AX115" s="13" t="s">
        <v>70</v>
      </c>
      <c r="AY115" s="204" t="s">
        <v>126</v>
      </c>
    </row>
    <row r="116" spans="1:65" s="13" customFormat="1" ht="10.199999999999999">
      <c r="B116" s="194"/>
      <c r="C116" s="195"/>
      <c r="D116" s="196" t="s">
        <v>136</v>
      </c>
      <c r="E116" s="197" t="s">
        <v>18</v>
      </c>
      <c r="F116" s="198" t="s">
        <v>470</v>
      </c>
      <c r="G116" s="195"/>
      <c r="H116" s="197" t="s">
        <v>18</v>
      </c>
      <c r="I116" s="199"/>
      <c r="J116" s="195"/>
      <c r="K116" s="195"/>
      <c r="L116" s="200"/>
      <c r="M116" s="201"/>
      <c r="N116" s="202"/>
      <c r="O116" s="202"/>
      <c r="P116" s="202"/>
      <c r="Q116" s="202"/>
      <c r="R116" s="202"/>
      <c r="S116" s="202"/>
      <c r="T116" s="203"/>
      <c r="AT116" s="204" t="s">
        <v>136</v>
      </c>
      <c r="AU116" s="204" t="s">
        <v>80</v>
      </c>
      <c r="AV116" s="13" t="s">
        <v>78</v>
      </c>
      <c r="AW116" s="13" t="s">
        <v>32</v>
      </c>
      <c r="AX116" s="13" t="s">
        <v>70</v>
      </c>
      <c r="AY116" s="204" t="s">
        <v>126</v>
      </c>
    </row>
    <row r="117" spans="1:65" s="14" customFormat="1" ht="10.199999999999999">
      <c r="B117" s="205"/>
      <c r="C117" s="206"/>
      <c r="D117" s="196" t="s">
        <v>136</v>
      </c>
      <c r="E117" s="207" t="s">
        <v>18</v>
      </c>
      <c r="F117" s="208" t="s">
        <v>270</v>
      </c>
      <c r="G117" s="206"/>
      <c r="H117" s="209">
        <v>1</v>
      </c>
      <c r="I117" s="210"/>
      <c r="J117" s="206"/>
      <c r="K117" s="206"/>
      <c r="L117" s="211"/>
      <c r="M117" s="212"/>
      <c r="N117" s="213"/>
      <c r="O117" s="213"/>
      <c r="P117" s="213"/>
      <c r="Q117" s="213"/>
      <c r="R117" s="213"/>
      <c r="S117" s="213"/>
      <c r="T117" s="214"/>
      <c r="AT117" s="215" t="s">
        <v>136</v>
      </c>
      <c r="AU117" s="215" t="s">
        <v>80</v>
      </c>
      <c r="AV117" s="14" t="s">
        <v>80</v>
      </c>
      <c r="AW117" s="14" t="s">
        <v>32</v>
      </c>
      <c r="AX117" s="14" t="s">
        <v>70</v>
      </c>
      <c r="AY117" s="215" t="s">
        <v>126</v>
      </c>
    </row>
    <row r="118" spans="1:65" s="15" customFormat="1" ht="10.199999999999999">
      <c r="B118" s="216"/>
      <c r="C118" s="217"/>
      <c r="D118" s="196" t="s">
        <v>136</v>
      </c>
      <c r="E118" s="218" t="s">
        <v>18</v>
      </c>
      <c r="F118" s="219" t="s">
        <v>139</v>
      </c>
      <c r="G118" s="217"/>
      <c r="H118" s="220">
        <v>1</v>
      </c>
      <c r="I118" s="221"/>
      <c r="J118" s="217"/>
      <c r="K118" s="217"/>
      <c r="L118" s="222"/>
      <c r="M118" s="255"/>
      <c r="N118" s="256"/>
      <c r="O118" s="256"/>
      <c r="P118" s="256"/>
      <c r="Q118" s="256"/>
      <c r="R118" s="256"/>
      <c r="S118" s="256"/>
      <c r="T118" s="257"/>
      <c r="AT118" s="226" t="s">
        <v>136</v>
      </c>
      <c r="AU118" s="226" t="s">
        <v>80</v>
      </c>
      <c r="AV118" s="15" t="s">
        <v>133</v>
      </c>
      <c r="AW118" s="15" t="s">
        <v>32</v>
      </c>
      <c r="AX118" s="15" t="s">
        <v>78</v>
      </c>
      <c r="AY118" s="226" t="s">
        <v>126</v>
      </c>
    </row>
    <row r="119" spans="1:65" s="2" customFormat="1" ht="6.9" customHeight="1">
      <c r="A119" s="37"/>
      <c r="B119" s="50"/>
      <c r="C119" s="51"/>
      <c r="D119" s="51"/>
      <c r="E119" s="51"/>
      <c r="F119" s="51"/>
      <c r="G119" s="51"/>
      <c r="H119" s="51"/>
      <c r="I119" s="51"/>
      <c r="J119" s="51"/>
      <c r="K119" s="51"/>
      <c r="L119" s="42"/>
      <c r="M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</sheetData>
  <sheetProtection algorithmName="SHA-512" hashValue="JskUoeG8jk0nLeuvc6PpribcvGBGgPuv9mcFMwRzWkHPD8L/u88YI9SRXGSSy8jt9csoTjQzjVoeOz756cm/qQ==" saltValue="G6nSgnpQoYWxw/nH2MkDoMWBZZ5SgmB3NCXHgsH/1upY/y+Gg+yF5HV2y+9P486I4eu1prV4bj2VQOoIfG1t/A==" spinCount="100000" sheet="1" objects="1" scenarios="1" formatColumns="0" formatRows="0" autoFilter="0"/>
  <autoFilter ref="C81:K118" xr:uid="{00000000-0009-0000-0000-000006000000}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600-000000000000}"/>
    <hyperlink ref="F89" r:id="rId2" xr:uid="{00000000-0004-0000-0600-000001000000}"/>
    <hyperlink ref="F93" r:id="rId3" xr:uid="{00000000-0004-0000-0600-000002000000}"/>
    <hyperlink ref="F96" r:id="rId4" xr:uid="{00000000-0004-0000-0600-000003000000}"/>
    <hyperlink ref="F99" r:id="rId5" xr:uid="{00000000-0004-0000-0600-000004000000}"/>
    <hyperlink ref="F102" r:id="rId6" xr:uid="{00000000-0004-0000-0600-000005000000}"/>
    <hyperlink ref="F108" r:id="rId7" xr:uid="{00000000-0004-0000-0600-000006000000}"/>
    <hyperlink ref="F114" r:id="rId8" xr:uid="{00000000-0004-0000-0600-000007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0.199999999999999"/>
  <cols>
    <col min="1" max="1" width="8.28515625" style="258" customWidth="1"/>
    <col min="2" max="2" width="1.7109375" style="258" customWidth="1"/>
    <col min="3" max="4" width="5" style="258" customWidth="1"/>
    <col min="5" max="5" width="11.7109375" style="258" customWidth="1"/>
    <col min="6" max="6" width="9.140625" style="258" customWidth="1"/>
    <col min="7" max="7" width="5" style="258" customWidth="1"/>
    <col min="8" max="8" width="77.85546875" style="258" customWidth="1"/>
    <col min="9" max="10" width="20" style="258" customWidth="1"/>
    <col min="11" max="11" width="1.7109375" style="258" customWidth="1"/>
  </cols>
  <sheetData>
    <row r="1" spans="2:11" s="1" customFormat="1" ht="37.5" customHeight="1"/>
    <row r="2" spans="2:11" s="1" customFormat="1" ht="7.5" customHeight="1">
      <c r="B2" s="259"/>
      <c r="C2" s="260"/>
      <c r="D2" s="260"/>
      <c r="E2" s="260"/>
      <c r="F2" s="260"/>
      <c r="G2" s="260"/>
      <c r="H2" s="260"/>
      <c r="I2" s="260"/>
      <c r="J2" s="260"/>
      <c r="K2" s="261"/>
    </row>
    <row r="3" spans="2:11" s="17" customFormat="1" ht="45" customHeight="1">
      <c r="B3" s="262"/>
      <c r="C3" s="397" t="s">
        <v>471</v>
      </c>
      <c r="D3" s="397"/>
      <c r="E3" s="397"/>
      <c r="F3" s="397"/>
      <c r="G3" s="397"/>
      <c r="H3" s="397"/>
      <c r="I3" s="397"/>
      <c r="J3" s="397"/>
      <c r="K3" s="263"/>
    </row>
    <row r="4" spans="2:11" s="1" customFormat="1" ht="25.5" customHeight="1">
      <c r="B4" s="264"/>
      <c r="C4" s="396" t="s">
        <v>472</v>
      </c>
      <c r="D4" s="396"/>
      <c r="E4" s="396"/>
      <c r="F4" s="396"/>
      <c r="G4" s="396"/>
      <c r="H4" s="396"/>
      <c r="I4" s="396"/>
      <c r="J4" s="396"/>
      <c r="K4" s="265"/>
    </row>
    <row r="5" spans="2:11" s="1" customFormat="1" ht="5.25" customHeight="1">
      <c r="B5" s="264"/>
      <c r="C5" s="266"/>
      <c r="D5" s="266"/>
      <c r="E5" s="266"/>
      <c r="F5" s="266"/>
      <c r="G5" s="266"/>
      <c r="H5" s="266"/>
      <c r="I5" s="266"/>
      <c r="J5" s="266"/>
      <c r="K5" s="265"/>
    </row>
    <row r="6" spans="2:11" s="1" customFormat="1" ht="15" customHeight="1">
      <c r="B6" s="264"/>
      <c r="C6" s="395" t="s">
        <v>473</v>
      </c>
      <c r="D6" s="395"/>
      <c r="E6" s="395"/>
      <c r="F6" s="395"/>
      <c r="G6" s="395"/>
      <c r="H6" s="395"/>
      <c r="I6" s="395"/>
      <c r="J6" s="395"/>
      <c r="K6" s="265"/>
    </row>
    <row r="7" spans="2:11" s="1" customFormat="1" ht="15" customHeight="1">
      <c r="B7" s="268"/>
      <c r="C7" s="395" t="s">
        <v>474</v>
      </c>
      <c r="D7" s="395"/>
      <c r="E7" s="395"/>
      <c r="F7" s="395"/>
      <c r="G7" s="395"/>
      <c r="H7" s="395"/>
      <c r="I7" s="395"/>
      <c r="J7" s="395"/>
      <c r="K7" s="265"/>
    </row>
    <row r="8" spans="2:11" s="1" customFormat="1" ht="12.75" customHeight="1">
      <c r="B8" s="268"/>
      <c r="C8" s="267"/>
      <c r="D8" s="267"/>
      <c r="E8" s="267"/>
      <c r="F8" s="267"/>
      <c r="G8" s="267"/>
      <c r="H8" s="267"/>
      <c r="I8" s="267"/>
      <c r="J8" s="267"/>
      <c r="K8" s="265"/>
    </row>
    <row r="9" spans="2:11" s="1" customFormat="1" ht="15" customHeight="1">
      <c r="B9" s="268"/>
      <c r="C9" s="395" t="s">
        <v>475</v>
      </c>
      <c r="D9" s="395"/>
      <c r="E9" s="395"/>
      <c r="F9" s="395"/>
      <c r="G9" s="395"/>
      <c r="H9" s="395"/>
      <c r="I9" s="395"/>
      <c r="J9" s="395"/>
      <c r="K9" s="265"/>
    </row>
    <row r="10" spans="2:11" s="1" customFormat="1" ht="15" customHeight="1">
      <c r="B10" s="268"/>
      <c r="C10" s="267"/>
      <c r="D10" s="395" t="s">
        <v>476</v>
      </c>
      <c r="E10" s="395"/>
      <c r="F10" s="395"/>
      <c r="G10" s="395"/>
      <c r="H10" s="395"/>
      <c r="I10" s="395"/>
      <c r="J10" s="395"/>
      <c r="K10" s="265"/>
    </row>
    <row r="11" spans="2:11" s="1" customFormat="1" ht="15" customHeight="1">
      <c r="B11" s="268"/>
      <c r="C11" s="269"/>
      <c r="D11" s="395" t="s">
        <v>477</v>
      </c>
      <c r="E11" s="395"/>
      <c r="F11" s="395"/>
      <c r="G11" s="395"/>
      <c r="H11" s="395"/>
      <c r="I11" s="395"/>
      <c r="J11" s="395"/>
      <c r="K11" s="265"/>
    </row>
    <row r="12" spans="2:11" s="1" customFormat="1" ht="15" customHeight="1">
      <c r="B12" s="268"/>
      <c r="C12" s="269"/>
      <c r="D12" s="267"/>
      <c r="E12" s="267"/>
      <c r="F12" s="267"/>
      <c r="G12" s="267"/>
      <c r="H12" s="267"/>
      <c r="I12" s="267"/>
      <c r="J12" s="267"/>
      <c r="K12" s="265"/>
    </row>
    <row r="13" spans="2:11" s="1" customFormat="1" ht="15" customHeight="1">
      <c r="B13" s="268"/>
      <c r="C13" s="269"/>
      <c r="D13" s="270" t="s">
        <v>478</v>
      </c>
      <c r="E13" s="267"/>
      <c r="F13" s="267"/>
      <c r="G13" s="267"/>
      <c r="H13" s="267"/>
      <c r="I13" s="267"/>
      <c r="J13" s="267"/>
      <c r="K13" s="265"/>
    </row>
    <row r="14" spans="2:11" s="1" customFormat="1" ht="12.75" customHeight="1">
      <c r="B14" s="268"/>
      <c r="C14" s="269"/>
      <c r="D14" s="269"/>
      <c r="E14" s="269"/>
      <c r="F14" s="269"/>
      <c r="G14" s="269"/>
      <c r="H14" s="269"/>
      <c r="I14" s="269"/>
      <c r="J14" s="269"/>
      <c r="K14" s="265"/>
    </row>
    <row r="15" spans="2:11" s="1" customFormat="1" ht="15" customHeight="1">
      <c r="B15" s="268"/>
      <c r="C15" s="269"/>
      <c r="D15" s="395" t="s">
        <v>479</v>
      </c>
      <c r="E15" s="395"/>
      <c r="F15" s="395"/>
      <c r="G15" s="395"/>
      <c r="H15" s="395"/>
      <c r="I15" s="395"/>
      <c r="J15" s="395"/>
      <c r="K15" s="265"/>
    </row>
    <row r="16" spans="2:11" s="1" customFormat="1" ht="15" customHeight="1">
      <c r="B16" s="268"/>
      <c r="C16" s="269"/>
      <c r="D16" s="395" t="s">
        <v>480</v>
      </c>
      <c r="E16" s="395"/>
      <c r="F16" s="395"/>
      <c r="G16" s="395"/>
      <c r="H16" s="395"/>
      <c r="I16" s="395"/>
      <c r="J16" s="395"/>
      <c r="K16" s="265"/>
    </row>
    <row r="17" spans="2:11" s="1" customFormat="1" ht="15" customHeight="1">
      <c r="B17" s="268"/>
      <c r="C17" s="269"/>
      <c r="D17" s="395" t="s">
        <v>481</v>
      </c>
      <c r="E17" s="395"/>
      <c r="F17" s="395"/>
      <c r="G17" s="395"/>
      <c r="H17" s="395"/>
      <c r="I17" s="395"/>
      <c r="J17" s="395"/>
      <c r="K17" s="265"/>
    </row>
    <row r="18" spans="2:11" s="1" customFormat="1" ht="15" customHeight="1">
      <c r="B18" s="268"/>
      <c r="C18" s="269"/>
      <c r="D18" s="269"/>
      <c r="E18" s="271" t="s">
        <v>77</v>
      </c>
      <c r="F18" s="395" t="s">
        <v>482</v>
      </c>
      <c r="G18" s="395"/>
      <c r="H18" s="395"/>
      <c r="I18" s="395"/>
      <c r="J18" s="395"/>
      <c r="K18" s="265"/>
    </row>
    <row r="19" spans="2:11" s="1" customFormat="1" ht="15" customHeight="1">
      <c r="B19" s="268"/>
      <c r="C19" s="269"/>
      <c r="D19" s="269"/>
      <c r="E19" s="271" t="s">
        <v>483</v>
      </c>
      <c r="F19" s="395" t="s">
        <v>484</v>
      </c>
      <c r="G19" s="395"/>
      <c r="H19" s="395"/>
      <c r="I19" s="395"/>
      <c r="J19" s="395"/>
      <c r="K19" s="265"/>
    </row>
    <row r="20" spans="2:11" s="1" customFormat="1" ht="15" customHeight="1">
      <c r="B20" s="268"/>
      <c r="C20" s="269"/>
      <c r="D20" s="269"/>
      <c r="E20" s="271" t="s">
        <v>485</v>
      </c>
      <c r="F20" s="395" t="s">
        <v>486</v>
      </c>
      <c r="G20" s="395"/>
      <c r="H20" s="395"/>
      <c r="I20" s="395"/>
      <c r="J20" s="395"/>
      <c r="K20" s="265"/>
    </row>
    <row r="21" spans="2:11" s="1" customFormat="1" ht="15" customHeight="1">
      <c r="B21" s="268"/>
      <c r="C21" s="269"/>
      <c r="D21" s="269"/>
      <c r="E21" s="271" t="s">
        <v>93</v>
      </c>
      <c r="F21" s="395" t="s">
        <v>94</v>
      </c>
      <c r="G21" s="395"/>
      <c r="H21" s="395"/>
      <c r="I21" s="395"/>
      <c r="J21" s="395"/>
      <c r="K21" s="265"/>
    </row>
    <row r="22" spans="2:11" s="1" customFormat="1" ht="15" customHeight="1">
      <c r="B22" s="268"/>
      <c r="C22" s="269"/>
      <c r="D22" s="269"/>
      <c r="E22" s="271" t="s">
        <v>487</v>
      </c>
      <c r="F22" s="395" t="s">
        <v>488</v>
      </c>
      <c r="G22" s="395"/>
      <c r="H22" s="395"/>
      <c r="I22" s="395"/>
      <c r="J22" s="395"/>
      <c r="K22" s="265"/>
    </row>
    <row r="23" spans="2:11" s="1" customFormat="1" ht="15" customHeight="1">
      <c r="B23" s="268"/>
      <c r="C23" s="269"/>
      <c r="D23" s="269"/>
      <c r="E23" s="271" t="s">
        <v>489</v>
      </c>
      <c r="F23" s="395" t="s">
        <v>490</v>
      </c>
      <c r="G23" s="395"/>
      <c r="H23" s="395"/>
      <c r="I23" s="395"/>
      <c r="J23" s="395"/>
      <c r="K23" s="265"/>
    </row>
    <row r="24" spans="2:11" s="1" customFormat="1" ht="12.75" customHeight="1">
      <c r="B24" s="268"/>
      <c r="C24" s="269"/>
      <c r="D24" s="269"/>
      <c r="E24" s="269"/>
      <c r="F24" s="269"/>
      <c r="G24" s="269"/>
      <c r="H24" s="269"/>
      <c r="I24" s="269"/>
      <c r="J24" s="269"/>
      <c r="K24" s="265"/>
    </row>
    <row r="25" spans="2:11" s="1" customFormat="1" ht="15" customHeight="1">
      <c r="B25" s="268"/>
      <c r="C25" s="395" t="s">
        <v>491</v>
      </c>
      <c r="D25" s="395"/>
      <c r="E25" s="395"/>
      <c r="F25" s="395"/>
      <c r="G25" s="395"/>
      <c r="H25" s="395"/>
      <c r="I25" s="395"/>
      <c r="J25" s="395"/>
      <c r="K25" s="265"/>
    </row>
    <row r="26" spans="2:11" s="1" customFormat="1" ht="15" customHeight="1">
      <c r="B26" s="268"/>
      <c r="C26" s="395" t="s">
        <v>492</v>
      </c>
      <c r="D26" s="395"/>
      <c r="E26" s="395"/>
      <c r="F26" s="395"/>
      <c r="G26" s="395"/>
      <c r="H26" s="395"/>
      <c r="I26" s="395"/>
      <c r="J26" s="395"/>
      <c r="K26" s="265"/>
    </row>
    <row r="27" spans="2:11" s="1" customFormat="1" ht="15" customHeight="1">
      <c r="B27" s="268"/>
      <c r="C27" s="267"/>
      <c r="D27" s="395" t="s">
        <v>493</v>
      </c>
      <c r="E27" s="395"/>
      <c r="F27" s="395"/>
      <c r="G27" s="395"/>
      <c r="H27" s="395"/>
      <c r="I27" s="395"/>
      <c r="J27" s="395"/>
      <c r="K27" s="265"/>
    </row>
    <row r="28" spans="2:11" s="1" customFormat="1" ht="15" customHeight="1">
      <c r="B28" s="268"/>
      <c r="C28" s="269"/>
      <c r="D28" s="395" t="s">
        <v>494</v>
      </c>
      <c r="E28" s="395"/>
      <c r="F28" s="395"/>
      <c r="G28" s="395"/>
      <c r="H28" s="395"/>
      <c r="I28" s="395"/>
      <c r="J28" s="395"/>
      <c r="K28" s="265"/>
    </row>
    <row r="29" spans="2:11" s="1" customFormat="1" ht="12.75" customHeight="1">
      <c r="B29" s="268"/>
      <c r="C29" s="269"/>
      <c r="D29" s="269"/>
      <c r="E29" s="269"/>
      <c r="F29" s="269"/>
      <c r="G29" s="269"/>
      <c r="H29" s="269"/>
      <c r="I29" s="269"/>
      <c r="J29" s="269"/>
      <c r="K29" s="265"/>
    </row>
    <row r="30" spans="2:11" s="1" customFormat="1" ht="15" customHeight="1">
      <c r="B30" s="268"/>
      <c r="C30" s="269"/>
      <c r="D30" s="395" t="s">
        <v>495</v>
      </c>
      <c r="E30" s="395"/>
      <c r="F30" s="395"/>
      <c r="G30" s="395"/>
      <c r="H30" s="395"/>
      <c r="I30" s="395"/>
      <c r="J30" s="395"/>
      <c r="K30" s="265"/>
    </row>
    <row r="31" spans="2:11" s="1" customFormat="1" ht="15" customHeight="1">
      <c r="B31" s="268"/>
      <c r="C31" s="269"/>
      <c r="D31" s="395" t="s">
        <v>496</v>
      </c>
      <c r="E31" s="395"/>
      <c r="F31" s="395"/>
      <c r="G31" s="395"/>
      <c r="H31" s="395"/>
      <c r="I31" s="395"/>
      <c r="J31" s="395"/>
      <c r="K31" s="265"/>
    </row>
    <row r="32" spans="2:11" s="1" customFormat="1" ht="12.75" customHeight="1">
      <c r="B32" s="268"/>
      <c r="C32" s="269"/>
      <c r="D32" s="269"/>
      <c r="E32" s="269"/>
      <c r="F32" s="269"/>
      <c r="G32" s="269"/>
      <c r="H32" s="269"/>
      <c r="I32" s="269"/>
      <c r="J32" s="269"/>
      <c r="K32" s="265"/>
    </row>
    <row r="33" spans="2:11" s="1" customFormat="1" ht="15" customHeight="1">
      <c r="B33" s="268"/>
      <c r="C33" s="269"/>
      <c r="D33" s="395" t="s">
        <v>497</v>
      </c>
      <c r="E33" s="395"/>
      <c r="F33" s="395"/>
      <c r="G33" s="395"/>
      <c r="H33" s="395"/>
      <c r="I33" s="395"/>
      <c r="J33" s="395"/>
      <c r="K33" s="265"/>
    </row>
    <row r="34" spans="2:11" s="1" customFormat="1" ht="15" customHeight="1">
      <c r="B34" s="268"/>
      <c r="C34" s="269"/>
      <c r="D34" s="395" t="s">
        <v>498</v>
      </c>
      <c r="E34" s="395"/>
      <c r="F34" s="395"/>
      <c r="G34" s="395"/>
      <c r="H34" s="395"/>
      <c r="I34" s="395"/>
      <c r="J34" s="395"/>
      <c r="K34" s="265"/>
    </row>
    <row r="35" spans="2:11" s="1" customFormat="1" ht="15" customHeight="1">
      <c r="B35" s="268"/>
      <c r="C35" s="269"/>
      <c r="D35" s="395" t="s">
        <v>499</v>
      </c>
      <c r="E35" s="395"/>
      <c r="F35" s="395"/>
      <c r="G35" s="395"/>
      <c r="H35" s="395"/>
      <c r="I35" s="395"/>
      <c r="J35" s="395"/>
      <c r="K35" s="265"/>
    </row>
    <row r="36" spans="2:11" s="1" customFormat="1" ht="15" customHeight="1">
      <c r="B36" s="268"/>
      <c r="C36" s="269"/>
      <c r="D36" s="267"/>
      <c r="E36" s="270" t="s">
        <v>112</v>
      </c>
      <c r="F36" s="267"/>
      <c r="G36" s="395" t="s">
        <v>500</v>
      </c>
      <c r="H36" s="395"/>
      <c r="I36" s="395"/>
      <c r="J36" s="395"/>
      <c r="K36" s="265"/>
    </row>
    <row r="37" spans="2:11" s="1" customFormat="1" ht="30.75" customHeight="1">
      <c r="B37" s="268"/>
      <c r="C37" s="269"/>
      <c r="D37" s="267"/>
      <c r="E37" s="270" t="s">
        <v>501</v>
      </c>
      <c r="F37" s="267"/>
      <c r="G37" s="395" t="s">
        <v>502</v>
      </c>
      <c r="H37" s="395"/>
      <c r="I37" s="395"/>
      <c r="J37" s="395"/>
      <c r="K37" s="265"/>
    </row>
    <row r="38" spans="2:11" s="1" customFormat="1" ht="15" customHeight="1">
      <c r="B38" s="268"/>
      <c r="C38" s="269"/>
      <c r="D38" s="267"/>
      <c r="E38" s="270" t="s">
        <v>51</v>
      </c>
      <c r="F38" s="267"/>
      <c r="G38" s="395" t="s">
        <v>503</v>
      </c>
      <c r="H38" s="395"/>
      <c r="I38" s="395"/>
      <c r="J38" s="395"/>
      <c r="K38" s="265"/>
    </row>
    <row r="39" spans="2:11" s="1" customFormat="1" ht="15" customHeight="1">
      <c r="B39" s="268"/>
      <c r="C39" s="269"/>
      <c r="D39" s="267"/>
      <c r="E39" s="270" t="s">
        <v>52</v>
      </c>
      <c r="F39" s="267"/>
      <c r="G39" s="395" t="s">
        <v>504</v>
      </c>
      <c r="H39" s="395"/>
      <c r="I39" s="395"/>
      <c r="J39" s="395"/>
      <c r="K39" s="265"/>
    </row>
    <row r="40" spans="2:11" s="1" customFormat="1" ht="15" customHeight="1">
      <c r="B40" s="268"/>
      <c r="C40" s="269"/>
      <c r="D40" s="267"/>
      <c r="E40" s="270" t="s">
        <v>113</v>
      </c>
      <c r="F40" s="267"/>
      <c r="G40" s="395" t="s">
        <v>505</v>
      </c>
      <c r="H40" s="395"/>
      <c r="I40" s="395"/>
      <c r="J40" s="395"/>
      <c r="K40" s="265"/>
    </row>
    <row r="41" spans="2:11" s="1" customFormat="1" ht="15" customHeight="1">
      <c r="B41" s="268"/>
      <c r="C41" s="269"/>
      <c r="D41" s="267"/>
      <c r="E41" s="270" t="s">
        <v>114</v>
      </c>
      <c r="F41" s="267"/>
      <c r="G41" s="395" t="s">
        <v>506</v>
      </c>
      <c r="H41" s="395"/>
      <c r="I41" s="395"/>
      <c r="J41" s="395"/>
      <c r="K41" s="265"/>
    </row>
    <row r="42" spans="2:11" s="1" customFormat="1" ht="15" customHeight="1">
      <c r="B42" s="268"/>
      <c r="C42" s="269"/>
      <c r="D42" s="267"/>
      <c r="E42" s="270" t="s">
        <v>507</v>
      </c>
      <c r="F42" s="267"/>
      <c r="G42" s="395" t="s">
        <v>508</v>
      </c>
      <c r="H42" s="395"/>
      <c r="I42" s="395"/>
      <c r="J42" s="395"/>
      <c r="K42" s="265"/>
    </row>
    <row r="43" spans="2:11" s="1" customFormat="1" ht="15" customHeight="1">
      <c r="B43" s="268"/>
      <c r="C43" s="269"/>
      <c r="D43" s="267"/>
      <c r="E43" s="270"/>
      <c r="F43" s="267"/>
      <c r="G43" s="395" t="s">
        <v>509</v>
      </c>
      <c r="H43" s="395"/>
      <c r="I43" s="395"/>
      <c r="J43" s="395"/>
      <c r="K43" s="265"/>
    </row>
    <row r="44" spans="2:11" s="1" customFormat="1" ht="15" customHeight="1">
      <c r="B44" s="268"/>
      <c r="C44" s="269"/>
      <c r="D44" s="267"/>
      <c r="E44" s="270" t="s">
        <v>510</v>
      </c>
      <c r="F44" s="267"/>
      <c r="G44" s="395" t="s">
        <v>511</v>
      </c>
      <c r="H44" s="395"/>
      <c r="I44" s="395"/>
      <c r="J44" s="395"/>
      <c r="K44" s="265"/>
    </row>
    <row r="45" spans="2:11" s="1" customFormat="1" ht="15" customHeight="1">
      <c r="B45" s="268"/>
      <c r="C45" s="269"/>
      <c r="D45" s="267"/>
      <c r="E45" s="270" t="s">
        <v>116</v>
      </c>
      <c r="F45" s="267"/>
      <c r="G45" s="395" t="s">
        <v>512</v>
      </c>
      <c r="H45" s="395"/>
      <c r="I45" s="395"/>
      <c r="J45" s="395"/>
      <c r="K45" s="265"/>
    </row>
    <row r="46" spans="2:11" s="1" customFormat="1" ht="12.75" customHeight="1">
      <c r="B46" s="268"/>
      <c r="C46" s="269"/>
      <c r="D46" s="267"/>
      <c r="E46" s="267"/>
      <c r="F46" s="267"/>
      <c r="G46" s="267"/>
      <c r="H46" s="267"/>
      <c r="I46" s="267"/>
      <c r="J46" s="267"/>
      <c r="K46" s="265"/>
    </row>
    <row r="47" spans="2:11" s="1" customFormat="1" ht="15" customHeight="1">
      <c r="B47" s="268"/>
      <c r="C47" s="269"/>
      <c r="D47" s="395" t="s">
        <v>513</v>
      </c>
      <c r="E47" s="395"/>
      <c r="F47" s="395"/>
      <c r="G47" s="395"/>
      <c r="H47" s="395"/>
      <c r="I47" s="395"/>
      <c r="J47" s="395"/>
      <c r="K47" s="265"/>
    </row>
    <row r="48" spans="2:11" s="1" customFormat="1" ht="15" customHeight="1">
      <c r="B48" s="268"/>
      <c r="C48" s="269"/>
      <c r="D48" s="269"/>
      <c r="E48" s="395" t="s">
        <v>514</v>
      </c>
      <c r="F48" s="395"/>
      <c r="G48" s="395"/>
      <c r="H48" s="395"/>
      <c r="I48" s="395"/>
      <c r="J48" s="395"/>
      <c r="K48" s="265"/>
    </row>
    <row r="49" spans="2:11" s="1" customFormat="1" ht="15" customHeight="1">
      <c r="B49" s="268"/>
      <c r="C49" s="269"/>
      <c r="D49" s="269"/>
      <c r="E49" s="395" t="s">
        <v>515</v>
      </c>
      <c r="F49" s="395"/>
      <c r="G49" s="395"/>
      <c r="H49" s="395"/>
      <c r="I49" s="395"/>
      <c r="J49" s="395"/>
      <c r="K49" s="265"/>
    </row>
    <row r="50" spans="2:11" s="1" customFormat="1" ht="15" customHeight="1">
      <c r="B50" s="268"/>
      <c r="C50" s="269"/>
      <c r="D50" s="269"/>
      <c r="E50" s="395" t="s">
        <v>516</v>
      </c>
      <c r="F50" s="395"/>
      <c r="G50" s="395"/>
      <c r="H50" s="395"/>
      <c r="I50" s="395"/>
      <c r="J50" s="395"/>
      <c r="K50" s="265"/>
    </row>
    <row r="51" spans="2:11" s="1" customFormat="1" ht="15" customHeight="1">
      <c r="B51" s="268"/>
      <c r="C51" s="269"/>
      <c r="D51" s="395" t="s">
        <v>517</v>
      </c>
      <c r="E51" s="395"/>
      <c r="F51" s="395"/>
      <c r="G51" s="395"/>
      <c r="H51" s="395"/>
      <c r="I51" s="395"/>
      <c r="J51" s="395"/>
      <c r="K51" s="265"/>
    </row>
    <row r="52" spans="2:11" s="1" customFormat="1" ht="25.5" customHeight="1">
      <c r="B52" s="264"/>
      <c r="C52" s="396" t="s">
        <v>518</v>
      </c>
      <c r="D52" s="396"/>
      <c r="E52" s="396"/>
      <c r="F52" s="396"/>
      <c r="G52" s="396"/>
      <c r="H52" s="396"/>
      <c r="I52" s="396"/>
      <c r="J52" s="396"/>
      <c r="K52" s="265"/>
    </row>
    <row r="53" spans="2:11" s="1" customFormat="1" ht="5.25" customHeight="1">
      <c r="B53" s="264"/>
      <c r="C53" s="266"/>
      <c r="D53" s="266"/>
      <c r="E53" s="266"/>
      <c r="F53" s="266"/>
      <c r="G53" s="266"/>
      <c r="H53" s="266"/>
      <c r="I53" s="266"/>
      <c r="J53" s="266"/>
      <c r="K53" s="265"/>
    </row>
    <row r="54" spans="2:11" s="1" customFormat="1" ht="15" customHeight="1">
      <c r="B54" s="264"/>
      <c r="C54" s="395" t="s">
        <v>519</v>
      </c>
      <c r="D54" s="395"/>
      <c r="E54" s="395"/>
      <c r="F54" s="395"/>
      <c r="G54" s="395"/>
      <c r="H54" s="395"/>
      <c r="I54" s="395"/>
      <c r="J54" s="395"/>
      <c r="K54" s="265"/>
    </row>
    <row r="55" spans="2:11" s="1" customFormat="1" ht="15" customHeight="1">
      <c r="B55" s="264"/>
      <c r="C55" s="395" t="s">
        <v>520</v>
      </c>
      <c r="D55" s="395"/>
      <c r="E55" s="395"/>
      <c r="F55" s="395"/>
      <c r="G55" s="395"/>
      <c r="H55" s="395"/>
      <c r="I55" s="395"/>
      <c r="J55" s="395"/>
      <c r="K55" s="265"/>
    </row>
    <row r="56" spans="2:11" s="1" customFormat="1" ht="12.75" customHeight="1">
      <c r="B56" s="264"/>
      <c r="C56" s="267"/>
      <c r="D56" s="267"/>
      <c r="E56" s="267"/>
      <c r="F56" s="267"/>
      <c r="G56" s="267"/>
      <c r="H56" s="267"/>
      <c r="I56" s="267"/>
      <c r="J56" s="267"/>
      <c r="K56" s="265"/>
    </row>
    <row r="57" spans="2:11" s="1" customFormat="1" ht="15" customHeight="1">
      <c r="B57" s="264"/>
      <c r="C57" s="395" t="s">
        <v>521</v>
      </c>
      <c r="D57" s="395"/>
      <c r="E57" s="395"/>
      <c r="F57" s="395"/>
      <c r="G57" s="395"/>
      <c r="H57" s="395"/>
      <c r="I57" s="395"/>
      <c r="J57" s="395"/>
      <c r="K57" s="265"/>
    </row>
    <row r="58" spans="2:11" s="1" customFormat="1" ht="15" customHeight="1">
      <c r="B58" s="264"/>
      <c r="C58" s="269"/>
      <c r="D58" s="395" t="s">
        <v>522</v>
      </c>
      <c r="E58" s="395"/>
      <c r="F58" s="395"/>
      <c r="G58" s="395"/>
      <c r="H58" s="395"/>
      <c r="I58" s="395"/>
      <c r="J58" s="395"/>
      <c r="K58" s="265"/>
    </row>
    <row r="59" spans="2:11" s="1" customFormat="1" ht="15" customHeight="1">
      <c r="B59" s="264"/>
      <c r="C59" s="269"/>
      <c r="D59" s="395" t="s">
        <v>523</v>
      </c>
      <c r="E59" s="395"/>
      <c r="F59" s="395"/>
      <c r="G59" s="395"/>
      <c r="H59" s="395"/>
      <c r="I59" s="395"/>
      <c r="J59" s="395"/>
      <c r="K59" s="265"/>
    </row>
    <row r="60" spans="2:11" s="1" customFormat="1" ht="15" customHeight="1">
      <c r="B60" s="264"/>
      <c r="C60" s="269"/>
      <c r="D60" s="395" t="s">
        <v>524</v>
      </c>
      <c r="E60" s="395"/>
      <c r="F60" s="395"/>
      <c r="G60" s="395"/>
      <c r="H60" s="395"/>
      <c r="I60" s="395"/>
      <c r="J60" s="395"/>
      <c r="K60" s="265"/>
    </row>
    <row r="61" spans="2:11" s="1" customFormat="1" ht="15" customHeight="1">
      <c r="B61" s="264"/>
      <c r="C61" s="269"/>
      <c r="D61" s="395" t="s">
        <v>525</v>
      </c>
      <c r="E61" s="395"/>
      <c r="F61" s="395"/>
      <c r="G61" s="395"/>
      <c r="H61" s="395"/>
      <c r="I61" s="395"/>
      <c r="J61" s="395"/>
      <c r="K61" s="265"/>
    </row>
    <row r="62" spans="2:11" s="1" customFormat="1" ht="15" customHeight="1">
      <c r="B62" s="264"/>
      <c r="C62" s="269"/>
      <c r="D62" s="398" t="s">
        <v>526</v>
      </c>
      <c r="E62" s="398"/>
      <c r="F62" s="398"/>
      <c r="G62" s="398"/>
      <c r="H62" s="398"/>
      <c r="I62" s="398"/>
      <c r="J62" s="398"/>
      <c r="K62" s="265"/>
    </row>
    <row r="63" spans="2:11" s="1" customFormat="1" ht="15" customHeight="1">
      <c r="B63" s="264"/>
      <c r="C63" s="269"/>
      <c r="D63" s="395" t="s">
        <v>527</v>
      </c>
      <c r="E63" s="395"/>
      <c r="F63" s="395"/>
      <c r="G63" s="395"/>
      <c r="H63" s="395"/>
      <c r="I63" s="395"/>
      <c r="J63" s="395"/>
      <c r="K63" s="265"/>
    </row>
    <row r="64" spans="2:11" s="1" customFormat="1" ht="12.75" customHeight="1">
      <c r="B64" s="264"/>
      <c r="C64" s="269"/>
      <c r="D64" s="269"/>
      <c r="E64" s="272"/>
      <c r="F64" s="269"/>
      <c r="G64" s="269"/>
      <c r="H64" s="269"/>
      <c r="I64" s="269"/>
      <c r="J64" s="269"/>
      <c r="K64" s="265"/>
    </row>
    <row r="65" spans="2:11" s="1" customFormat="1" ht="15" customHeight="1">
      <c r="B65" s="264"/>
      <c r="C65" s="269"/>
      <c r="D65" s="395" t="s">
        <v>528</v>
      </c>
      <c r="E65" s="395"/>
      <c r="F65" s="395"/>
      <c r="G65" s="395"/>
      <c r="H65" s="395"/>
      <c r="I65" s="395"/>
      <c r="J65" s="395"/>
      <c r="K65" s="265"/>
    </row>
    <row r="66" spans="2:11" s="1" customFormat="1" ht="15" customHeight="1">
      <c r="B66" s="264"/>
      <c r="C66" s="269"/>
      <c r="D66" s="398" t="s">
        <v>529</v>
      </c>
      <c r="E66" s="398"/>
      <c r="F66" s="398"/>
      <c r="G66" s="398"/>
      <c r="H66" s="398"/>
      <c r="I66" s="398"/>
      <c r="J66" s="398"/>
      <c r="K66" s="265"/>
    </row>
    <row r="67" spans="2:11" s="1" customFormat="1" ht="15" customHeight="1">
      <c r="B67" s="264"/>
      <c r="C67" s="269"/>
      <c r="D67" s="395" t="s">
        <v>530</v>
      </c>
      <c r="E67" s="395"/>
      <c r="F67" s="395"/>
      <c r="G67" s="395"/>
      <c r="H67" s="395"/>
      <c r="I67" s="395"/>
      <c r="J67" s="395"/>
      <c r="K67" s="265"/>
    </row>
    <row r="68" spans="2:11" s="1" customFormat="1" ht="15" customHeight="1">
      <c r="B68" s="264"/>
      <c r="C68" s="269"/>
      <c r="D68" s="395" t="s">
        <v>531</v>
      </c>
      <c r="E68" s="395"/>
      <c r="F68" s="395"/>
      <c r="G68" s="395"/>
      <c r="H68" s="395"/>
      <c r="I68" s="395"/>
      <c r="J68" s="395"/>
      <c r="K68" s="265"/>
    </row>
    <row r="69" spans="2:11" s="1" customFormat="1" ht="15" customHeight="1">
      <c r="B69" s="264"/>
      <c r="C69" s="269"/>
      <c r="D69" s="395" t="s">
        <v>532</v>
      </c>
      <c r="E69" s="395"/>
      <c r="F69" s="395"/>
      <c r="G69" s="395"/>
      <c r="H69" s="395"/>
      <c r="I69" s="395"/>
      <c r="J69" s="395"/>
      <c r="K69" s="265"/>
    </row>
    <row r="70" spans="2:11" s="1" customFormat="1" ht="15" customHeight="1">
      <c r="B70" s="264"/>
      <c r="C70" s="269"/>
      <c r="D70" s="395" t="s">
        <v>533</v>
      </c>
      <c r="E70" s="395"/>
      <c r="F70" s="395"/>
      <c r="G70" s="395"/>
      <c r="H70" s="395"/>
      <c r="I70" s="395"/>
      <c r="J70" s="395"/>
      <c r="K70" s="265"/>
    </row>
    <row r="71" spans="2:11" s="1" customFormat="1" ht="12.75" customHeight="1">
      <c r="B71" s="273"/>
      <c r="C71" s="274"/>
      <c r="D71" s="274"/>
      <c r="E71" s="274"/>
      <c r="F71" s="274"/>
      <c r="G71" s="274"/>
      <c r="H71" s="274"/>
      <c r="I71" s="274"/>
      <c r="J71" s="274"/>
      <c r="K71" s="275"/>
    </row>
    <row r="72" spans="2:11" s="1" customFormat="1" ht="18.75" customHeight="1">
      <c r="B72" s="276"/>
      <c r="C72" s="276"/>
      <c r="D72" s="276"/>
      <c r="E72" s="276"/>
      <c r="F72" s="276"/>
      <c r="G72" s="276"/>
      <c r="H72" s="276"/>
      <c r="I72" s="276"/>
      <c r="J72" s="276"/>
      <c r="K72" s="277"/>
    </row>
    <row r="73" spans="2:11" s="1" customFormat="1" ht="18.75" customHeight="1">
      <c r="B73" s="277"/>
      <c r="C73" s="277"/>
      <c r="D73" s="277"/>
      <c r="E73" s="277"/>
      <c r="F73" s="277"/>
      <c r="G73" s="277"/>
      <c r="H73" s="277"/>
      <c r="I73" s="277"/>
      <c r="J73" s="277"/>
      <c r="K73" s="277"/>
    </row>
    <row r="74" spans="2:11" s="1" customFormat="1" ht="7.5" customHeight="1">
      <c r="B74" s="278"/>
      <c r="C74" s="279"/>
      <c r="D74" s="279"/>
      <c r="E74" s="279"/>
      <c r="F74" s="279"/>
      <c r="G74" s="279"/>
      <c r="H74" s="279"/>
      <c r="I74" s="279"/>
      <c r="J74" s="279"/>
      <c r="K74" s="280"/>
    </row>
    <row r="75" spans="2:11" s="1" customFormat="1" ht="45" customHeight="1">
      <c r="B75" s="281"/>
      <c r="C75" s="399" t="s">
        <v>534</v>
      </c>
      <c r="D75" s="399"/>
      <c r="E75" s="399"/>
      <c r="F75" s="399"/>
      <c r="G75" s="399"/>
      <c r="H75" s="399"/>
      <c r="I75" s="399"/>
      <c r="J75" s="399"/>
      <c r="K75" s="282"/>
    </row>
    <row r="76" spans="2:11" s="1" customFormat="1" ht="17.25" customHeight="1">
      <c r="B76" s="281"/>
      <c r="C76" s="283" t="s">
        <v>535</v>
      </c>
      <c r="D76" s="283"/>
      <c r="E76" s="283"/>
      <c r="F76" s="283" t="s">
        <v>536</v>
      </c>
      <c r="G76" s="284"/>
      <c r="H76" s="283" t="s">
        <v>52</v>
      </c>
      <c r="I76" s="283" t="s">
        <v>55</v>
      </c>
      <c r="J76" s="283" t="s">
        <v>537</v>
      </c>
      <c r="K76" s="282"/>
    </row>
    <row r="77" spans="2:11" s="1" customFormat="1" ht="17.25" customHeight="1">
      <c r="B77" s="281"/>
      <c r="C77" s="285" t="s">
        <v>538</v>
      </c>
      <c r="D77" s="285"/>
      <c r="E77" s="285"/>
      <c r="F77" s="286" t="s">
        <v>539</v>
      </c>
      <c r="G77" s="287"/>
      <c r="H77" s="285"/>
      <c r="I77" s="285"/>
      <c r="J77" s="285" t="s">
        <v>540</v>
      </c>
      <c r="K77" s="282"/>
    </row>
    <row r="78" spans="2:11" s="1" customFormat="1" ht="5.25" customHeight="1">
      <c r="B78" s="281"/>
      <c r="C78" s="288"/>
      <c r="D78" s="288"/>
      <c r="E78" s="288"/>
      <c r="F78" s="288"/>
      <c r="G78" s="289"/>
      <c r="H78" s="288"/>
      <c r="I78" s="288"/>
      <c r="J78" s="288"/>
      <c r="K78" s="282"/>
    </row>
    <row r="79" spans="2:11" s="1" customFormat="1" ht="15" customHeight="1">
      <c r="B79" s="281"/>
      <c r="C79" s="270" t="s">
        <v>51</v>
      </c>
      <c r="D79" s="290"/>
      <c r="E79" s="290"/>
      <c r="F79" s="291" t="s">
        <v>541</v>
      </c>
      <c r="G79" s="292"/>
      <c r="H79" s="270" t="s">
        <v>542</v>
      </c>
      <c r="I79" s="270" t="s">
        <v>543</v>
      </c>
      <c r="J79" s="270">
        <v>20</v>
      </c>
      <c r="K79" s="282"/>
    </row>
    <row r="80" spans="2:11" s="1" customFormat="1" ht="15" customHeight="1">
      <c r="B80" s="281"/>
      <c r="C80" s="270" t="s">
        <v>544</v>
      </c>
      <c r="D80" s="270"/>
      <c r="E80" s="270"/>
      <c r="F80" s="291" t="s">
        <v>541</v>
      </c>
      <c r="G80" s="292"/>
      <c r="H80" s="270" t="s">
        <v>545</v>
      </c>
      <c r="I80" s="270" t="s">
        <v>543</v>
      </c>
      <c r="J80" s="270">
        <v>120</v>
      </c>
      <c r="K80" s="282"/>
    </row>
    <row r="81" spans="2:11" s="1" customFormat="1" ht="15" customHeight="1">
      <c r="B81" s="293"/>
      <c r="C81" s="270" t="s">
        <v>546</v>
      </c>
      <c r="D81" s="270"/>
      <c r="E81" s="270"/>
      <c r="F81" s="291" t="s">
        <v>547</v>
      </c>
      <c r="G81" s="292"/>
      <c r="H81" s="270" t="s">
        <v>548</v>
      </c>
      <c r="I81" s="270" t="s">
        <v>543</v>
      </c>
      <c r="J81" s="270">
        <v>50</v>
      </c>
      <c r="K81" s="282"/>
    </row>
    <row r="82" spans="2:11" s="1" customFormat="1" ht="15" customHeight="1">
      <c r="B82" s="293"/>
      <c r="C82" s="270" t="s">
        <v>549</v>
      </c>
      <c r="D82" s="270"/>
      <c r="E82" s="270"/>
      <c r="F82" s="291" t="s">
        <v>541</v>
      </c>
      <c r="G82" s="292"/>
      <c r="H82" s="270" t="s">
        <v>550</v>
      </c>
      <c r="I82" s="270" t="s">
        <v>551</v>
      </c>
      <c r="J82" s="270"/>
      <c r="K82" s="282"/>
    </row>
    <row r="83" spans="2:11" s="1" customFormat="1" ht="15" customHeight="1">
      <c r="B83" s="293"/>
      <c r="C83" s="294" t="s">
        <v>552</v>
      </c>
      <c r="D83" s="294"/>
      <c r="E83" s="294"/>
      <c r="F83" s="295" t="s">
        <v>547</v>
      </c>
      <c r="G83" s="294"/>
      <c r="H83" s="294" t="s">
        <v>553</v>
      </c>
      <c r="I83" s="294" t="s">
        <v>543</v>
      </c>
      <c r="J83" s="294">
        <v>15</v>
      </c>
      <c r="K83" s="282"/>
    </row>
    <row r="84" spans="2:11" s="1" customFormat="1" ht="15" customHeight="1">
      <c r="B84" s="293"/>
      <c r="C84" s="294" t="s">
        <v>554</v>
      </c>
      <c r="D84" s="294"/>
      <c r="E84" s="294"/>
      <c r="F84" s="295" t="s">
        <v>547</v>
      </c>
      <c r="G84" s="294"/>
      <c r="H84" s="294" t="s">
        <v>555</v>
      </c>
      <c r="I84" s="294" t="s">
        <v>543</v>
      </c>
      <c r="J84" s="294">
        <v>15</v>
      </c>
      <c r="K84" s="282"/>
    </row>
    <row r="85" spans="2:11" s="1" customFormat="1" ht="15" customHeight="1">
      <c r="B85" s="293"/>
      <c r="C85" s="294" t="s">
        <v>556</v>
      </c>
      <c r="D85" s="294"/>
      <c r="E85" s="294"/>
      <c r="F85" s="295" t="s">
        <v>547</v>
      </c>
      <c r="G85" s="294"/>
      <c r="H85" s="294" t="s">
        <v>557</v>
      </c>
      <c r="I85" s="294" t="s">
        <v>543</v>
      </c>
      <c r="J85" s="294">
        <v>20</v>
      </c>
      <c r="K85" s="282"/>
    </row>
    <row r="86" spans="2:11" s="1" customFormat="1" ht="15" customHeight="1">
      <c r="B86" s="293"/>
      <c r="C86" s="294" t="s">
        <v>558</v>
      </c>
      <c r="D86" s="294"/>
      <c r="E86" s="294"/>
      <c r="F86" s="295" t="s">
        <v>547</v>
      </c>
      <c r="G86" s="294"/>
      <c r="H86" s="294" t="s">
        <v>559</v>
      </c>
      <c r="I86" s="294" t="s">
        <v>543</v>
      </c>
      <c r="J86" s="294">
        <v>20</v>
      </c>
      <c r="K86" s="282"/>
    </row>
    <row r="87" spans="2:11" s="1" customFormat="1" ht="15" customHeight="1">
      <c r="B87" s="293"/>
      <c r="C87" s="270" t="s">
        <v>560</v>
      </c>
      <c r="D87" s="270"/>
      <c r="E87" s="270"/>
      <c r="F87" s="291" t="s">
        <v>547</v>
      </c>
      <c r="G87" s="292"/>
      <c r="H87" s="270" t="s">
        <v>561</v>
      </c>
      <c r="I87" s="270" t="s">
        <v>543</v>
      </c>
      <c r="J87" s="270">
        <v>50</v>
      </c>
      <c r="K87" s="282"/>
    </row>
    <row r="88" spans="2:11" s="1" customFormat="1" ht="15" customHeight="1">
      <c r="B88" s="293"/>
      <c r="C88" s="270" t="s">
        <v>562</v>
      </c>
      <c r="D88" s="270"/>
      <c r="E88" s="270"/>
      <c r="F88" s="291" t="s">
        <v>547</v>
      </c>
      <c r="G88" s="292"/>
      <c r="H88" s="270" t="s">
        <v>563</v>
      </c>
      <c r="I88" s="270" t="s">
        <v>543</v>
      </c>
      <c r="J88" s="270">
        <v>20</v>
      </c>
      <c r="K88" s="282"/>
    </row>
    <row r="89" spans="2:11" s="1" customFormat="1" ht="15" customHeight="1">
      <c r="B89" s="293"/>
      <c r="C89" s="270" t="s">
        <v>564</v>
      </c>
      <c r="D89" s="270"/>
      <c r="E89" s="270"/>
      <c r="F89" s="291" t="s">
        <v>547</v>
      </c>
      <c r="G89" s="292"/>
      <c r="H89" s="270" t="s">
        <v>565</v>
      </c>
      <c r="I89" s="270" t="s">
        <v>543</v>
      </c>
      <c r="J89" s="270">
        <v>20</v>
      </c>
      <c r="K89" s="282"/>
    </row>
    <row r="90" spans="2:11" s="1" customFormat="1" ht="15" customHeight="1">
      <c r="B90" s="293"/>
      <c r="C90" s="270" t="s">
        <v>566</v>
      </c>
      <c r="D90" s="270"/>
      <c r="E90" s="270"/>
      <c r="F90" s="291" t="s">
        <v>547</v>
      </c>
      <c r="G90" s="292"/>
      <c r="H90" s="270" t="s">
        <v>567</v>
      </c>
      <c r="I90" s="270" t="s">
        <v>543</v>
      </c>
      <c r="J90" s="270">
        <v>50</v>
      </c>
      <c r="K90" s="282"/>
    </row>
    <row r="91" spans="2:11" s="1" customFormat="1" ht="15" customHeight="1">
      <c r="B91" s="293"/>
      <c r="C91" s="270" t="s">
        <v>568</v>
      </c>
      <c r="D91" s="270"/>
      <c r="E91" s="270"/>
      <c r="F91" s="291" t="s">
        <v>547</v>
      </c>
      <c r="G91" s="292"/>
      <c r="H91" s="270" t="s">
        <v>568</v>
      </c>
      <c r="I91" s="270" t="s">
        <v>543</v>
      </c>
      <c r="J91" s="270">
        <v>50</v>
      </c>
      <c r="K91" s="282"/>
    </row>
    <row r="92" spans="2:11" s="1" customFormat="1" ht="15" customHeight="1">
      <c r="B92" s="293"/>
      <c r="C92" s="270" t="s">
        <v>569</v>
      </c>
      <c r="D92" s="270"/>
      <c r="E92" s="270"/>
      <c r="F92" s="291" t="s">
        <v>547</v>
      </c>
      <c r="G92" s="292"/>
      <c r="H92" s="270" t="s">
        <v>570</v>
      </c>
      <c r="I92" s="270" t="s">
        <v>543</v>
      </c>
      <c r="J92" s="270">
        <v>255</v>
      </c>
      <c r="K92" s="282"/>
    </row>
    <row r="93" spans="2:11" s="1" customFormat="1" ht="15" customHeight="1">
      <c r="B93" s="293"/>
      <c r="C93" s="270" t="s">
        <v>571</v>
      </c>
      <c r="D93" s="270"/>
      <c r="E93" s="270"/>
      <c r="F93" s="291" t="s">
        <v>541</v>
      </c>
      <c r="G93" s="292"/>
      <c r="H93" s="270" t="s">
        <v>572</v>
      </c>
      <c r="I93" s="270" t="s">
        <v>573</v>
      </c>
      <c r="J93" s="270"/>
      <c r="K93" s="282"/>
    </row>
    <row r="94" spans="2:11" s="1" customFormat="1" ht="15" customHeight="1">
      <c r="B94" s="293"/>
      <c r="C94" s="270" t="s">
        <v>574</v>
      </c>
      <c r="D94" s="270"/>
      <c r="E94" s="270"/>
      <c r="F94" s="291" t="s">
        <v>541</v>
      </c>
      <c r="G94" s="292"/>
      <c r="H94" s="270" t="s">
        <v>575</v>
      </c>
      <c r="I94" s="270" t="s">
        <v>576</v>
      </c>
      <c r="J94" s="270"/>
      <c r="K94" s="282"/>
    </row>
    <row r="95" spans="2:11" s="1" customFormat="1" ht="15" customHeight="1">
      <c r="B95" s="293"/>
      <c r="C95" s="270" t="s">
        <v>577</v>
      </c>
      <c r="D95" s="270"/>
      <c r="E95" s="270"/>
      <c r="F95" s="291" t="s">
        <v>541</v>
      </c>
      <c r="G95" s="292"/>
      <c r="H95" s="270" t="s">
        <v>577</v>
      </c>
      <c r="I95" s="270" t="s">
        <v>576</v>
      </c>
      <c r="J95" s="270"/>
      <c r="K95" s="282"/>
    </row>
    <row r="96" spans="2:11" s="1" customFormat="1" ht="15" customHeight="1">
      <c r="B96" s="293"/>
      <c r="C96" s="270" t="s">
        <v>36</v>
      </c>
      <c r="D96" s="270"/>
      <c r="E96" s="270"/>
      <c r="F96" s="291" t="s">
        <v>541</v>
      </c>
      <c r="G96" s="292"/>
      <c r="H96" s="270" t="s">
        <v>578</v>
      </c>
      <c r="I96" s="270" t="s">
        <v>576</v>
      </c>
      <c r="J96" s="270"/>
      <c r="K96" s="282"/>
    </row>
    <row r="97" spans="2:11" s="1" customFormat="1" ht="15" customHeight="1">
      <c r="B97" s="293"/>
      <c r="C97" s="270" t="s">
        <v>46</v>
      </c>
      <c r="D97" s="270"/>
      <c r="E97" s="270"/>
      <c r="F97" s="291" t="s">
        <v>541</v>
      </c>
      <c r="G97" s="292"/>
      <c r="H97" s="270" t="s">
        <v>579</v>
      </c>
      <c r="I97" s="270" t="s">
        <v>576</v>
      </c>
      <c r="J97" s="270"/>
      <c r="K97" s="282"/>
    </row>
    <row r="98" spans="2:11" s="1" customFormat="1" ht="15" customHeight="1">
      <c r="B98" s="296"/>
      <c r="C98" s="297"/>
      <c r="D98" s="297"/>
      <c r="E98" s="297"/>
      <c r="F98" s="297"/>
      <c r="G98" s="297"/>
      <c r="H98" s="297"/>
      <c r="I98" s="297"/>
      <c r="J98" s="297"/>
      <c r="K98" s="298"/>
    </row>
    <row r="99" spans="2:11" s="1" customFormat="1" ht="18.75" customHeight="1">
      <c r="B99" s="299"/>
      <c r="C99" s="300"/>
      <c r="D99" s="300"/>
      <c r="E99" s="300"/>
      <c r="F99" s="300"/>
      <c r="G99" s="300"/>
      <c r="H99" s="300"/>
      <c r="I99" s="300"/>
      <c r="J99" s="300"/>
      <c r="K99" s="299"/>
    </row>
    <row r="100" spans="2:11" s="1" customFormat="1" ht="18.75" customHeight="1">
      <c r="B100" s="277"/>
      <c r="C100" s="277"/>
      <c r="D100" s="277"/>
      <c r="E100" s="277"/>
      <c r="F100" s="277"/>
      <c r="G100" s="277"/>
      <c r="H100" s="277"/>
      <c r="I100" s="277"/>
      <c r="J100" s="277"/>
      <c r="K100" s="277"/>
    </row>
    <row r="101" spans="2:11" s="1" customFormat="1" ht="7.5" customHeight="1">
      <c r="B101" s="278"/>
      <c r="C101" s="279"/>
      <c r="D101" s="279"/>
      <c r="E101" s="279"/>
      <c r="F101" s="279"/>
      <c r="G101" s="279"/>
      <c r="H101" s="279"/>
      <c r="I101" s="279"/>
      <c r="J101" s="279"/>
      <c r="K101" s="280"/>
    </row>
    <row r="102" spans="2:11" s="1" customFormat="1" ht="45" customHeight="1">
      <c r="B102" s="281"/>
      <c r="C102" s="399" t="s">
        <v>580</v>
      </c>
      <c r="D102" s="399"/>
      <c r="E102" s="399"/>
      <c r="F102" s="399"/>
      <c r="G102" s="399"/>
      <c r="H102" s="399"/>
      <c r="I102" s="399"/>
      <c r="J102" s="399"/>
      <c r="K102" s="282"/>
    </row>
    <row r="103" spans="2:11" s="1" customFormat="1" ht="17.25" customHeight="1">
      <c r="B103" s="281"/>
      <c r="C103" s="283" t="s">
        <v>535</v>
      </c>
      <c r="D103" s="283"/>
      <c r="E103" s="283"/>
      <c r="F103" s="283" t="s">
        <v>536</v>
      </c>
      <c r="G103" s="284"/>
      <c r="H103" s="283" t="s">
        <v>52</v>
      </c>
      <c r="I103" s="283" t="s">
        <v>55</v>
      </c>
      <c r="J103" s="283" t="s">
        <v>537</v>
      </c>
      <c r="K103" s="282"/>
    </row>
    <row r="104" spans="2:11" s="1" customFormat="1" ht="17.25" customHeight="1">
      <c r="B104" s="281"/>
      <c r="C104" s="285" t="s">
        <v>538</v>
      </c>
      <c r="D104" s="285"/>
      <c r="E104" s="285"/>
      <c r="F104" s="286" t="s">
        <v>539</v>
      </c>
      <c r="G104" s="287"/>
      <c r="H104" s="285"/>
      <c r="I104" s="285"/>
      <c r="J104" s="285" t="s">
        <v>540</v>
      </c>
      <c r="K104" s="282"/>
    </row>
    <row r="105" spans="2:11" s="1" customFormat="1" ht="5.25" customHeight="1">
      <c r="B105" s="281"/>
      <c r="C105" s="283"/>
      <c r="D105" s="283"/>
      <c r="E105" s="283"/>
      <c r="F105" s="283"/>
      <c r="G105" s="301"/>
      <c r="H105" s="283"/>
      <c r="I105" s="283"/>
      <c r="J105" s="283"/>
      <c r="K105" s="282"/>
    </row>
    <row r="106" spans="2:11" s="1" customFormat="1" ht="15" customHeight="1">
      <c r="B106" s="281"/>
      <c r="C106" s="270" t="s">
        <v>51</v>
      </c>
      <c r="D106" s="290"/>
      <c r="E106" s="290"/>
      <c r="F106" s="291" t="s">
        <v>541</v>
      </c>
      <c r="G106" s="270"/>
      <c r="H106" s="270" t="s">
        <v>581</v>
      </c>
      <c r="I106" s="270" t="s">
        <v>543</v>
      </c>
      <c r="J106" s="270">
        <v>20</v>
      </c>
      <c r="K106" s="282"/>
    </row>
    <row r="107" spans="2:11" s="1" customFormat="1" ht="15" customHeight="1">
      <c r="B107" s="281"/>
      <c r="C107" s="270" t="s">
        <v>544</v>
      </c>
      <c r="D107" s="270"/>
      <c r="E107" s="270"/>
      <c r="F107" s="291" t="s">
        <v>541</v>
      </c>
      <c r="G107" s="270"/>
      <c r="H107" s="270" t="s">
        <v>581</v>
      </c>
      <c r="I107" s="270" t="s">
        <v>543</v>
      </c>
      <c r="J107" s="270">
        <v>120</v>
      </c>
      <c r="K107" s="282"/>
    </row>
    <row r="108" spans="2:11" s="1" customFormat="1" ht="15" customHeight="1">
      <c r="B108" s="293"/>
      <c r="C108" s="270" t="s">
        <v>546</v>
      </c>
      <c r="D108" s="270"/>
      <c r="E108" s="270"/>
      <c r="F108" s="291" t="s">
        <v>547</v>
      </c>
      <c r="G108" s="270"/>
      <c r="H108" s="270" t="s">
        <v>581</v>
      </c>
      <c r="I108" s="270" t="s">
        <v>543</v>
      </c>
      <c r="J108" s="270">
        <v>50</v>
      </c>
      <c r="K108" s="282"/>
    </row>
    <row r="109" spans="2:11" s="1" customFormat="1" ht="15" customHeight="1">
      <c r="B109" s="293"/>
      <c r="C109" s="270" t="s">
        <v>549</v>
      </c>
      <c r="D109" s="270"/>
      <c r="E109" s="270"/>
      <c r="F109" s="291" t="s">
        <v>541</v>
      </c>
      <c r="G109" s="270"/>
      <c r="H109" s="270" t="s">
        <v>581</v>
      </c>
      <c r="I109" s="270" t="s">
        <v>551</v>
      </c>
      <c r="J109" s="270"/>
      <c r="K109" s="282"/>
    </row>
    <row r="110" spans="2:11" s="1" customFormat="1" ht="15" customHeight="1">
      <c r="B110" s="293"/>
      <c r="C110" s="270" t="s">
        <v>560</v>
      </c>
      <c r="D110" s="270"/>
      <c r="E110" s="270"/>
      <c r="F110" s="291" t="s">
        <v>547</v>
      </c>
      <c r="G110" s="270"/>
      <c r="H110" s="270" t="s">
        <v>581</v>
      </c>
      <c r="I110" s="270" t="s">
        <v>543</v>
      </c>
      <c r="J110" s="270">
        <v>50</v>
      </c>
      <c r="K110" s="282"/>
    </row>
    <row r="111" spans="2:11" s="1" customFormat="1" ht="15" customHeight="1">
      <c r="B111" s="293"/>
      <c r="C111" s="270" t="s">
        <v>568</v>
      </c>
      <c r="D111" s="270"/>
      <c r="E111" s="270"/>
      <c r="F111" s="291" t="s">
        <v>547</v>
      </c>
      <c r="G111" s="270"/>
      <c r="H111" s="270" t="s">
        <v>581</v>
      </c>
      <c r="I111" s="270" t="s">
        <v>543</v>
      </c>
      <c r="J111" s="270">
        <v>50</v>
      </c>
      <c r="K111" s="282"/>
    </row>
    <row r="112" spans="2:11" s="1" customFormat="1" ht="15" customHeight="1">
      <c r="B112" s="293"/>
      <c r="C112" s="270" t="s">
        <v>566</v>
      </c>
      <c r="D112" s="270"/>
      <c r="E112" s="270"/>
      <c r="F112" s="291" t="s">
        <v>547</v>
      </c>
      <c r="G112" s="270"/>
      <c r="H112" s="270" t="s">
        <v>581</v>
      </c>
      <c r="I112" s="270" t="s">
        <v>543</v>
      </c>
      <c r="J112" s="270">
        <v>50</v>
      </c>
      <c r="K112" s="282"/>
    </row>
    <row r="113" spans="2:11" s="1" customFormat="1" ht="15" customHeight="1">
      <c r="B113" s="293"/>
      <c r="C113" s="270" t="s">
        <v>51</v>
      </c>
      <c r="D113" s="270"/>
      <c r="E113" s="270"/>
      <c r="F113" s="291" t="s">
        <v>541</v>
      </c>
      <c r="G113" s="270"/>
      <c r="H113" s="270" t="s">
        <v>582</v>
      </c>
      <c r="I113" s="270" t="s">
        <v>543</v>
      </c>
      <c r="J113" s="270">
        <v>20</v>
      </c>
      <c r="K113" s="282"/>
    </row>
    <row r="114" spans="2:11" s="1" customFormat="1" ht="15" customHeight="1">
      <c r="B114" s="293"/>
      <c r="C114" s="270" t="s">
        <v>583</v>
      </c>
      <c r="D114" s="270"/>
      <c r="E114" s="270"/>
      <c r="F114" s="291" t="s">
        <v>541</v>
      </c>
      <c r="G114" s="270"/>
      <c r="H114" s="270" t="s">
        <v>584</v>
      </c>
      <c r="I114" s="270" t="s">
        <v>543</v>
      </c>
      <c r="J114" s="270">
        <v>120</v>
      </c>
      <c r="K114" s="282"/>
    </row>
    <row r="115" spans="2:11" s="1" customFormat="1" ht="15" customHeight="1">
      <c r="B115" s="293"/>
      <c r="C115" s="270" t="s">
        <v>36</v>
      </c>
      <c r="D115" s="270"/>
      <c r="E115" s="270"/>
      <c r="F115" s="291" t="s">
        <v>541</v>
      </c>
      <c r="G115" s="270"/>
      <c r="H115" s="270" t="s">
        <v>585</v>
      </c>
      <c r="I115" s="270" t="s">
        <v>576</v>
      </c>
      <c r="J115" s="270"/>
      <c r="K115" s="282"/>
    </row>
    <row r="116" spans="2:11" s="1" customFormat="1" ht="15" customHeight="1">
      <c r="B116" s="293"/>
      <c r="C116" s="270" t="s">
        <v>46</v>
      </c>
      <c r="D116" s="270"/>
      <c r="E116" s="270"/>
      <c r="F116" s="291" t="s">
        <v>541</v>
      </c>
      <c r="G116" s="270"/>
      <c r="H116" s="270" t="s">
        <v>586</v>
      </c>
      <c r="I116" s="270" t="s">
        <v>576</v>
      </c>
      <c r="J116" s="270"/>
      <c r="K116" s="282"/>
    </row>
    <row r="117" spans="2:11" s="1" customFormat="1" ht="15" customHeight="1">
      <c r="B117" s="293"/>
      <c r="C117" s="270" t="s">
        <v>55</v>
      </c>
      <c r="D117" s="270"/>
      <c r="E117" s="270"/>
      <c r="F117" s="291" t="s">
        <v>541</v>
      </c>
      <c r="G117" s="270"/>
      <c r="H117" s="270" t="s">
        <v>587</v>
      </c>
      <c r="I117" s="270" t="s">
        <v>588</v>
      </c>
      <c r="J117" s="270"/>
      <c r="K117" s="282"/>
    </row>
    <row r="118" spans="2:11" s="1" customFormat="1" ht="15" customHeight="1">
      <c r="B118" s="296"/>
      <c r="C118" s="302"/>
      <c r="D118" s="302"/>
      <c r="E118" s="302"/>
      <c r="F118" s="302"/>
      <c r="G118" s="302"/>
      <c r="H118" s="302"/>
      <c r="I118" s="302"/>
      <c r="J118" s="302"/>
      <c r="K118" s="298"/>
    </row>
    <row r="119" spans="2:11" s="1" customFormat="1" ht="18.75" customHeight="1">
      <c r="B119" s="303"/>
      <c r="C119" s="304"/>
      <c r="D119" s="304"/>
      <c r="E119" s="304"/>
      <c r="F119" s="305"/>
      <c r="G119" s="304"/>
      <c r="H119" s="304"/>
      <c r="I119" s="304"/>
      <c r="J119" s="304"/>
      <c r="K119" s="303"/>
    </row>
    <row r="120" spans="2:11" s="1" customFormat="1" ht="18.75" customHeight="1">
      <c r="B120" s="277"/>
      <c r="C120" s="277"/>
      <c r="D120" s="277"/>
      <c r="E120" s="277"/>
      <c r="F120" s="277"/>
      <c r="G120" s="277"/>
      <c r="H120" s="277"/>
      <c r="I120" s="277"/>
      <c r="J120" s="277"/>
      <c r="K120" s="277"/>
    </row>
    <row r="121" spans="2:11" s="1" customFormat="1" ht="7.5" customHeight="1">
      <c r="B121" s="306"/>
      <c r="C121" s="307"/>
      <c r="D121" s="307"/>
      <c r="E121" s="307"/>
      <c r="F121" s="307"/>
      <c r="G121" s="307"/>
      <c r="H121" s="307"/>
      <c r="I121" s="307"/>
      <c r="J121" s="307"/>
      <c r="K121" s="308"/>
    </row>
    <row r="122" spans="2:11" s="1" customFormat="1" ht="45" customHeight="1">
      <c r="B122" s="309"/>
      <c r="C122" s="397" t="s">
        <v>589</v>
      </c>
      <c r="D122" s="397"/>
      <c r="E122" s="397"/>
      <c r="F122" s="397"/>
      <c r="G122" s="397"/>
      <c r="H122" s="397"/>
      <c r="I122" s="397"/>
      <c r="J122" s="397"/>
      <c r="K122" s="310"/>
    </row>
    <row r="123" spans="2:11" s="1" customFormat="1" ht="17.25" customHeight="1">
      <c r="B123" s="311"/>
      <c r="C123" s="283" t="s">
        <v>535</v>
      </c>
      <c r="D123" s="283"/>
      <c r="E123" s="283"/>
      <c r="F123" s="283" t="s">
        <v>536</v>
      </c>
      <c r="G123" s="284"/>
      <c r="H123" s="283" t="s">
        <v>52</v>
      </c>
      <c r="I123" s="283" t="s">
        <v>55</v>
      </c>
      <c r="J123" s="283" t="s">
        <v>537</v>
      </c>
      <c r="K123" s="312"/>
    </row>
    <row r="124" spans="2:11" s="1" customFormat="1" ht="17.25" customHeight="1">
      <c r="B124" s="311"/>
      <c r="C124" s="285" t="s">
        <v>538</v>
      </c>
      <c r="D124" s="285"/>
      <c r="E124" s="285"/>
      <c r="F124" s="286" t="s">
        <v>539</v>
      </c>
      <c r="G124" s="287"/>
      <c r="H124" s="285"/>
      <c r="I124" s="285"/>
      <c r="J124" s="285" t="s">
        <v>540</v>
      </c>
      <c r="K124" s="312"/>
    </row>
    <row r="125" spans="2:11" s="1" customFormat="1" ht="5.25" customHeight="1">
      <c r="B125" s="313"/>
      <c r="C125" s="288"/>
      <c r="D125" s="288"/>
      <c r="E125" s="288"/>
      <c r="F125" s="288"/>
      <c r="G125" s="314"/>
      <c r="H125" s="288"/>
      <c r="I125" s="288"/>
      <c r="J125" s="288"/>
      <c r="K125" s="315"/>
    </row>
    <row r="126" spans="2:11" s="1" customFormat="1" ht="15" customHeight="1">
      <c r="B126" s="313"/>
      <c r="C126" s="270" t="s">
        <v>544</v>
      </c>
      <c r="D126" s="290"/>
      <c r="E126" s="290"/>
      <c r="F126" s="291" t="s">
        <v>541</v>
      </c>
      <c r="G126" s="270"/>
      <c r="H126" s="270" t="s">
        <v>581</v>
      </c>
      <c r="I126" s="270" t="s">
        <v>543</v>
      </c>
      <c r="J126" s="270">
        <v>120</v>
      </c>
      <c r="K126" s="316"/>
    </row>
    <row r="127" spans="2:11" s="1" customFormat="1" ht="15" customHeight="1">
      <c r="B127" s="313"/>
      <c r="C127" s="270" t="s">
        <v>590</v>
      </c>
      <c r="D127" s="270"/>
      <c r="E127" s="270"/>
      <c r="F127" s="291" t="s">
        <v>541</v>
      </c>
      <c r="G127" s="270"/>
      <c r="H127" s="270" t="s">
        <v>591</v>
      </c>
      <c r="I127" s="270" t="s">
        <v>543</v>
      </c>
      <c r="J127" s="270" t="s">
        <v>592</v>
      </c>
      <c r="K127" s="316"/>
    </row>
    <row r="128" spans="2:11" s="1" customFormat="1" ht="15" customHeight="1">
      <c r="B128" s="313"/>
      <c r="C128" s="270" t="s">
        <v>489</v>
      </c>
      <c r="D128" s="270"/>
      <c r="E128" s="270"/>
      <c r="F128" s="291" t="s">
        <v>541</v>
      </c>
      <c r="G128" s="270"/>
      <c r="H128" s="270" t="s">
        <v>593</v>
      </c>
      <c r="I128" s="270" t="s">
        <v>543</v>
      </c>
      <c r="J128" s="270" t="s">
        <v>592</v>
      </c>
      <c r="K128" s="316"/>
    </row>
    <row r="129" spans="2:11" s="1" customFormat="1" ht="15" customHeight="1">
      <c r="B129" s="313"/>
      <c r="C129" s="270" t="s">
        <v>552</v>
      </c>
      <c r="D129" s="270"/>
      <c r="E129" s="270"/>
      <c r="F129" s="291" t="s">
        <v>547</v>
      </c>
      <c r="G129" s="270"/>
      <c r="H129" s="270" t="s">
        <v>553</v>
      </c>
      <c r="I129" s="270" t="s">
        <v>543</v>
      </c>
      <c r="J129" s="270">
        <v>15</v>
      </c>
      <c r="K129" s="316"/>
    </row>
    <row r="130" spans="2:11" s="1" customFormat="1" ht="15" customHeight="1">
      <c r="B130" s="313"/>
      <c r="C130" s="294" t="s">
        <v>554</v>
      </c>
      <c r="D130" s="294"/>
      <c r="E130" s="294"/>
      <c r="F130" s="295" t="s">
        <v>547</v>
      </c>
      <c r="G130" s="294"/>
      <c r="H130" s="294" t="s">
        <v>555</v>
      </c>
      <c r="I130" s="294" t="s">
        <v>543</v>
      </c>
      <c r="J130" s="294">
        <v>15</v>
      </c>
      <c r="K130" s="316"/>
    </row>
    <row r="131" spans="2:11" s="1" customFormat="1" ht="15" customHeight="1">
      <c r="B131" s="313"/>
      <c r="C131" s="294" t="s">
        <v>556</v>
      </c>
      <c r="D131" s="294"/>
      <c r="E131" s="294"/>
      <c r="F131" s="295" t="s">
        <v>547</v>
      </c>
      <c r="G131" s="294"/>
      <c r="H131" s="294" t="s">
        <v>557</v>
      </c>
      <c r="I131" s="294" t="s">
        <v>543</v>
      </c>
      <c r="J131" s="294">
        <v>20</v>
      </c>
      <c r="K131" s="316"/>
    </row>
    <row r="132" spans="2:11" s="1" customFormat="1" ht="15" customHeight="1">
      <c r="B132" s="313"/>
      <c r="C132" s="294" t="s">
        <v>558</v>
      </c>
      <c r="D132" s="294"/>
      <c r="E132" s="294"/>
      <c r="F132" s="295" t="s">
        <v>547</v>
      </c>
      <c r="G132" s="294"/>
      <c r="H132" s="294" t="s">
        <v>559</v>
      </c>
      <c r="I132" s="294" t="s">
        <v>543</v>
      </c>
      <c r="J132" s="294">
        <v>20</v>
      </c>
      <c r="K132" s="316"/>
    </row>
    <row r="133" spans="2:11" s="1" customFormat="1" ht="15" customHeight="1">
      <c r="B133" s="313"/>
      <c r="C133" s="270" t="s">
        <v>546</v>
      </c>
      <c r="D133" s="270"/>
      <c r="E133" s="270"/>
      <c r="F133" s="291" t="s">
        <v>547</v>
      </c>
      <c r="G133" s="270"/>
      <c r="H133" s="270" t="s">
        <v>581</v>
      </c>
      <c r="I133" s="270" t="s">
        <v>543</v>
      </c>
      <c r="J133" s="270">
        <v>50</v>
      </c>
      <c r="K133" s="316"/>
    </row>
    <row r="134" spans="2:11" s="1" customFormat="1" ht="15" customHeight="1">
      <c r="B134" s="313"/>
      <c r="C134" s="270" t="s">
        <v>560</v>
      </c>
      <c r="D134" s="270"/>
      <c r="E134" s="270"/>
      <c r="F134" s="291" t="s">
        <v>547</v>
      </c>
      <c r="G134" s="270"/>
      <c r="H134" s="270" t="s">
        <v>581</v>
      </c>
      <c r="I134" s="270" t="s">
        <v>543</v>
      </c>
      <c r="J134" s="270">
        <v>50</v>
      </c>
      <c r="K134" s="316"/>
    </row>
    <row r="135" spans="2:11" s="1" customFormat="1" ht="15" customHeight="1">
      <c r="B135" s="313"/>
      <c r="C135" s="270" t="s">
        <v>566</v>
      </c>
      <c r="D135" s="270"/>
      <c r="E135" s="270"/>
      <c r="F135" s="291" t="s">
        <v>547</v>
      </c>
      <c r="G135" s="270"/>
      <c r="H135" s="270" t="s">
        <v>581</v>
      </c>
      <c r="I135" s="270" t="s">
        <v>543</v>
      </c>
      <c r="J135" s="270">
        <v>50</v>
      </c>
      <c r="K135" s="316"/>
    </row>
    <row r="136" spans="2:11" s="1" customFormat="1" ht="15" customHeight="1">
      <c r="B136" s="313"/>
      <c r="C136" s="270" t="s">
        <v>568</v>
      </c>
      <c r="D136" s="270"/>
      <c r="E136" s="270"/>
      <c r="F136" s="291" t="s">
        <v>547</v>
      </c>
      <c r="G136" s="270"/>
      <c r="H136" s="270" t="s">
        <v>581</v>
      </c>
      <c r="I136" s="270" t="s">
        <v>543</v>
      </c>
      <c r="J136" s="270">
        <v>50</v>
      </c>
      <c r="K136" s="316"/>
    </row>
    <row r="137" spans="2:11" s="1" customFormat="1" ht="15" customHeight="1">
      <c r="B137" s="313"/>
      <c r="C137" s="270" t="s">
        <v>569</v>
      </c>
      <c r="D137" s="270"/>
      <c r="E137" s="270"/>
      <c r="F137" s="291" t="s">
        <v>547</v>
      </c>
      <c r="G137" s="270"/>
      <c r="H137" s="270" t="s">
        <v>594</v>
      </c>
      <c r="I137" s="270" t="s">
        <v>543</v>
      </c>
      <c r="J137" s="270">
        <v>255</v>
      </c>
      <c r="K137" s="316"/>
    </row>
    <row r="138" spans="2:11" s="1" customFormat="1" ht="15" customHeight="1">
      <c r="B138" s="313"/>
      <c r="C138" s="270" t="s">
        <v>571</v>
      </c>
      <c r="D138" s="270"/>
      <c r="E138" s="270"/>
      <c r="F138" s="291" t="s">
        <v>541</v>
      </c>
      <c r="G138" s="270"/>
      <c r="H138" s="270" t="s">
        <v>595</v>
      </c>
      <c r="I138" s="270" t="s">
        <v>573</v>
      </c>
      <c r="J138" s="270"/>
      <c r="K138" s="316"/>
    </row>
    <row r="139" spans="2:11" s="1" customFormat="1" ht="15" customHeight="1">
      <c r="B139" s="313"/>
      <c r="C139" s="270" t="s">
        <v>574</v>
      </c>
      <c r="D139" s="270"/>
      <c r="E139" s="270"/>
      <c r="F139" s="291" t="s">
        <v>541</v>
      </c>
      <c r="G139" s="270"/>
      <c r="H139" s="270" t="s">
        <v>596</v>
      </c>
      <c r="I139" s="270" t="s">
        <v>576</v>
      </c>
      <c r="J139" s="270"/>
      <c r="K139" s="316"/>
    </row>
    <row r="140" spans="2:11" s="1" customFormat="1" ht="15" customHeight="1">
      <c r="B140" s="313"/>
      <c r="C140" s="270" t="s">
        <v>577</v>
      </c>
      <c r="D140" s="270"/>
      <c r="E140" s="270"/>
      <c r="F140" s="291" t="s">
        <v>541</v>
      </c>
      <c r="G140" s="270"/>
      <c r="H140" s="270" t="s">
        <v>577</v>
      </c>
      <c r="I140" s="270" t="s">
        <v>576</v>
      </c>
      <c r="J140" s="270"/>
      <c r="K140" s="316"/>
    </row>
    <row r="141" spans="2:11" s="1" customFormat="1" ht="15" customHeight="1">
      <c r="B141" s="313"/>
      <c r="C141" s="270" t="s">
        <v>36</v>
      </c>
      <c r="D141" s="270"/>
      <c r="E141" s="270"/>
      <c r="F141" s="291" t="s">
        <v>541</v>
      </c>
      <c r="G141" s="270"/>
      <c r="H141" s="270" t="s">
        <v>597</v>
      </c>
      <c r="I141" s="270" t="s">
        <v>576</v>
      </c>
      <c r="J141" s="270"/>
      <c r="K141" s="316"/>
    </row>
    <row r="142" spans="2:11" s="1" customFormat="1" ht="15" customHeight="1">
      <c r="B142" s="313"/>
      <c r="C142" s="270" t="s">
        <v>598</v>
      </c>
      <c r="D142" s="270"/>
      <c r="E142" s="270"/>
      <c r="F142" s="291" t="s">
        <v>541</v>
      </c>
      <c r="G142" s="270"/>
      <c r="H142" s="270" t="s">
        <v>599</v>
      </c>
      <c r="I142" s="270" t="s">
        <v>576</v>
      </c>
      <c r="J142" s="270"/>
      <c r="K142" s="316"/>
    </row>
    <row r="143" spans="2:11" s="1" customFormat="1" ht="15" customHeight="1">
      <c r="B143" s="317"/>
      <c r="C143" s="318"/>
      <c r="D143" s="318"/>
      <c r="E143" s="318"/>
      <c r="F143" s="318"/>
      <c r="G143" s="318"/>
      <c r="H143" s="318"/>
      <c r="I143" s="318"/>
      <c r="J143" s="318"/>
      <c r="K143" s="319"/>
    </row>
    <row r="144" spans="2:11" s="1" customFormat="1" ht="18.75" customHeight="1">
      <c r="B144" s="304"/>
      <c r="C144" s="304"/>
      <c r="D144" s="304"/>
      <c r="E144" s="304"/>
      <c r="F144" s="305"/>
      <c r="G144" s="304"/>
      <c r="H144" s="304"/>
      <c r="I144" s="304"/>
      <c r="J144" s="304"/>
      <c r="K144" s="304"/>
    </row>
    <row r="145" spans="2:11" s="1" customFormat="1" ht="18.75" customHeight="1">
      <c r="B145" s="277"/>
      <c r="C145" s="277"/>
      <c r="D145" s="277"/>
      <c r="E145" s="277"/>
      <c r="F145" s="277"/>
      <c r="G145" s="277"/>
      <c r="H145" s="277"/>
      <c r="I145" s="277"/>
      <c r="J145" s="277"/>
      <c r="K145" s="277"/>
    </row>
    <row r="146" spans="2:11" s="1" customFormat="1" ht="7.5" customHeight="1">
      <c r="B146" s="278"/>
      <c r="C146" s="279"/>
      <c r="D146" s="279"/>
      <c r="E146" s="279"/>
      <c r="F146" s="279"/>
      <c r="G146" s="279"/>
      <c r="H146" s="279"/>
      <c r="I146" s="279"/>
      <c r="J146" s="279"/>
      <c r="K146" s="280"/>
    </row>
    <row r="147" spans="2:11" s="1" customFormat="1" ht="45" customHeight="1">
      <c r="B147" s="281"/>
      <c r="C147" s="399" t="s">
        <v>600</v>
      </c>
      <c r="D147" s="399"/>
      <c r="E147" s="399"/>
      <c r="F147" s="399"/>
      <c r="G147" s="399"/>
      <c r="H147" s="399"/>
      <c r="I147" s="399"/>
      <c r="J147" s="399"/>
      <c r="K147" s="282"/>
    </row>
    <row r="148" spans="2:11" s="1" customFormat="1" ht="17.25" customHeight="1">
      <c r="B148" s="281"/>
      <c r="C148" s="283" t="s">
        <v>535</v>
      </c>
      <c r="D148" s="283"/>
      <c r="E148" s="283"/>
      <c r="F148" s="283" t="s">
        <v>536</v>
      </c>
      <c r="G148" s="284"/>
      <c r="H148" s="283" t="s">
        <v>52</v>
      </c>
      <c r="I148" s="283" t="s">
        <v>55</v>
      </c>
      <c r="J148" s="283" t="s">
        <v>537</v>
      </c>
      <c r="K148" s="282"/>
    </row>
    <row r="149" spans="2:11" s="1" customFormat="1" ht="17.25" customHeight="1">
      <c r="B149" s="281"/>
      <c r="C149" s="285" t="s">
        <v>538</v>
      </c>
      <c r="D149" s="285"/>
      <c r="E149" s="285"/>
      <c r="F149" s="286" t="s">
        <v>539</v>
      </c>
      <c r="G149" s="287"/>
      <c r="H149" s="285"/>
      <c r="I149" s="285"/>
      <c r="J149" s="285" t="s">
        <v>540</v>
      </c>
      <c r="K149" s="282"/>
    </row>
    <row r="150" spans="2:11" s="1" customFormat="1" ht="5.25" customHeight="1">
      <c r="B150" s="293"/>
      <c r="C150" s="288"/>
      <c r="D150" s="288"/>
      <c r="E150" s="288"/>
      <c r="F150" s="288"/>
      <c r="G150" s="289"/>
      <c r="H150" s="288"/>
      <c r="I150" s="288"/>
      <c r="J150" s="288"/>
      <c r="K150" s="316"/>
    </row>
    <row r="151" spans="2:11" s="1" customFormat="1" ht="15" customHeight="1">
      <c r="B151" s="293"/>
      <c r="C151" s="320" t="s">
        <v>544</v>
      </c>
      <c r="D151" s="270"/>
      <c r="E151" s="270"/>
      <c r="F151" s="321" t="s">
        <v>541</v>
      </c>
      <c r="G151" s="270"/>
      <c r="H151" s="320" t="s">
        <v>581</v>
      </c>
      <c r="I151" s="320" t="s">
        <v>543</v>
      </c>
      <c r="J151" s="320">
        <v>120</v>
      </c>
      <c r="K151" s="316"/>
    </row>
    <row r="152" spans="2:11" s="1" customFormat="1" ht="15" customHeight="1">
      <c r="B152" s="293"/>
      <c r="C152" s="320" t="s">
        <v>590</v>
      </c>
      <c r="D152" s="270"/>
      <c r="E152" s="270"/>
      <c r="F152" s="321" t="s">
        <v>541</v>
      </c>
      <c r="G152" s="270"/>
      <c r="H152" s="320" t="s">
        <v>601</v>
      </c>
      <c r="I152" s="320" t="s">
        <v>543</v>
      </c>
      <c r="J152" s="320" t="s">
        <v>592</v>
      </c>
      <c r="K152" s="316"/>
    </row>
    <row r="153" spans="2:11" s="1" customFormat="1" ht="15" customHeight="1">
      <c r="B153" s="293"/>
      <c r="C153" s="320" t="s">
        <v>489</v>
      </c>
      <c r="D153" s="270"/>
      <c r="E153" s="270"/>
      <c r="F153" s="321" t="s">
        <v>541</v>
      </c>
      <c r="G153" s="270"/>
      <c r="H153" s="320" t="s">
        <v>602</v>
      </c>
      <c r="I153" s="320" t="s">
        <v>543</v>
      </c>
      <c r="J153" s="320" t="s">
        <v>592</v>
      </c>
      <c r="K153" s="316"/>
    </row>
    <row r="154" spans="2:11" s="1" customFormat="1" ht="15" customHeight="1">
      <c r="B154" s="293"/>
      <c r="C154" s="320" t="s">
        <v>546</v>
      </c>
      <c r="D154" s="270"/>
      <c r="E154" s="270"/>
      <c r="F154" s="321" t="s">
        <v>547</v>
      </c>
      <c r="G154" s="270"/>
      <c r="H154" s="320" t="s">
        <v>581</v>
      </c>
      <c r="I154" s="320" t="s">
        <v>543</v>
      </c>
      <c r="J154" s="320">
        <v>50</v>
      </c>
      <c r="K154" s="316"/>
    </row>
    <row r="155" spans="2:11" s="1" customFormat="1" ht="15" customHeight="1">
      <c r="B155" s="293"/>
      <c r="C155" s="320" t="s">
        <v>549</v>
      </c>
      <c r="D155" s="270"/>
      <c r="E155" s="270"/>
      <c r="F155" s="321" t="s">
        <v>541</v>
      </c>
      <c r="G155" s="270"/>
      <c r="H155" s="320" t="s">
        <v>581</v>
      </c>
      <c r="I155" s="320" t="s">
        <v>551</v>
      </c>
      <c r="J155" s="320"/>
      <c r="K155" s="316"/>
    </row>
    <row r="156" spans="2:11" s="1" customFormat="1" ht="15" customHeight="1">
      <c r="B156" s="293"/>
      <c r="C156" s="320" t="s">
        <v>560</v>
      </c>
      <c r="D156" s="270"/>
      <c r="E156" s="270"/>
      <c r="F156" s="321" t="s">
        <v>547</v>
      </c>
      <c r="G156" s="270"/>
      <c r="H156" s="320" t="s">
        <v>581</v>
      </c>
      <c r="I156" s="320" t="s">
        <v>543</v>
      </c>
      <c r="J156" s="320">
        <v>50</v>
      </c>
      <c r="K156" s="316"/>
    </row>
    <row r="157" spans="2:11" s="1" customFormat="1" ht="15" customHeight="1">
      <c r="B157" s="293"/>
      <c r="C157" s="320" t="s">
        <v>568</v>
      </c>
      <c r="D157" s="270"/>
      <c r="E157" s="270"/>
      <c r="F157" s="321" t="s">
        <v>547</v>
      </c>
      <c r="G157" s="270"/>
      <c r="H157" s="320" t="s">
        <v>581</v>
      </c>
      <c r="I157" s="320" t="s">
        <v>543</v>
      </c>
      <c r="J157" s="320">
        <v>50</v>
      </c>
      <c r="K157" s="316"/>
    </row>
    <row r="158" spans="2:11" s="1" customFormat="1" ht="15" customHeight="1">
      <c r="B158" s="293"/>
      <c r="C158" s="320" t="s">
        <v>566</v>
      </c>
      <c r="D158" s="270"/>
      <c r="E158" s="270"/>
      <c r="F158" s="321" t="s">
        <v>547</v>
      </c>
      <c r="G158" s="270"/>
      <c r="H158" s="320" t="s">
        <v>581</v>
      </c>
      <c r="I158" s="320" t="s">
        <v>543</v>
      </c>
      <c r="J158" s="320">
        <v>50</v>
      </c>
      <c r="K158" s="316"/>
    </row>
    <row r="159" spans="2:11" s="1" customFormat="1" ht="15" customHeight="1">
      <c r="B159" s="293"/>
      <c r="C159" s="320" t="s">
        <v>100</v>
      </c>
      <c r="D159" s="270"/>
      <c r="E159" s="270"/>
      <c r="F159" s="321" t="s">
        <v>541</v>
      </c>
      <c r="G159" s="270"/>
      <c r="H159" s="320" t="s">
        <v>603</v>
      </c>
      <c r="I159" s="320" t="s">
        <v>543</v>
      </c>
      <c r="J159" s="320" t="s">
        <v>604</v>
      </c>
      <c r="K159" s="316"/>
    </row>
    <row r="160" spans="2:11" s="1" customFormat="1" ht="15" customHeight="1">
      <c r="B160" s="293"/>
      <c r="C160" s="320" t="s">
        <v>605</v>
      </c>
      <c r="D160" s="270"/>
      <c r="E160" s="270"/>
      <c r="F160" s="321" t="s">
        <v>541</v>
      </c>
      <c r="G160" s="270"/>
      <c r="H160" s="320" t="s">
        <v>606</v>
      </c>
      <c r="I160" s="320" t="s">
        <v>576</v>
      </c>
      <c r="J160" s="320"/>
      <c r="K160" s="316"/>
    </row>
    <row r="161" spans="2:11" s="1" customFormat="1" ht="15" customHeight="1">
      <c r="B161" s="322"/>
      <c r="C161" s="302"/>
      <c r="D161" s="302"/>
      <c r="E161" s="302"/>
      <c r="F161" s="302"/>
      <c r="G161" s="302"/>
      <c r="H161" s="302"/>
      <c r="I161" s="302"/>
      <c r="J161" s="302"/>
      <c r="K161" s="323"/>
    </row>
    <row r="162" spans="2:11" s="1" customFormat="1" ht="18.75" customHeight="1">
      <c r="B162" s="304"/>
      <c r="C162" s="314"/>
      <c r="D162" s="314"/>
      <c r="E162" s="314"/>
      <c r="F162" s="324"/>
      <c r="G162" s="314"/>
      <c r="H162" s="314"/>
      <c r="I162" s="314"/>
      <c r="J162" s="314"/>
      <c r="K162" s="304"/>
    </row>
    <row r="163" spans="2:11" s="1" customFormat="1" ht="18.75" customHeight="1">
      <c r="B163" s="277"/>
      <c r="C163" s="277"/>
      <c r="D163" s="277"/>
      <c r="E163" s="277"/>
      <c r="F163" s="277"/>
      <c r="G163" s="277"/>
      <c r="H163" s="277"/>
      <c r="I163" s="277"/>
      <c r="J163" s="277"/>
      <c r="K163" s="277"/>
    </row>
    <row r="164" spans="2:11" s="1" customFormat="1" ht="7.5" customHeight="1">
      <c r="B164" s="259"/>
      <c r="C164" s="260"/>
      <c r="D164" s="260"/>
      <c r="E164" s="260"/>
      <c r="F164" s="260"/>
      <c r="G164" s="260"/>
      <c r="H164" s="260"/>
      <c r="I164" s="260"/>
      <c r="J164" s="260"/>
      <c r="K164" s="261"/>
    </row>
    <row r="165" spans="2:11" s="1" customFormat="1" ht="45" customHeight="1">
      <c r="B165" s="262"/>
      <c r="C165" s="397" t="s">
        <v>607</v>
      </c>
      <c r="D165" s="397"/>
      <c r="E165" s="397"/>
      <c r="F165" s="397"/>
      <c r="G165" s="397"/>
      <c r="H165" s="397"/>
      <c r="I165" s="397"/>
      <c r="J165" s="397"/>
      <c r="K165" s="263"/>
    </row>
    <row r="166" spans="2:11" s="1" customFormat="1" ht="17.25" customHeight="1">
      <c r="B166" s="262"/>
      <c r="C166" s="283" t="s">
        <v>535</v>
      </c>
      <c r="D166" s="283"/>
      <c r="E166" s="283"/>
      <c r="F166" s="283" t="s">
        <v>536</v>
      </c>
      <c r="G166" s="325"/>
      <c r="H166" s="326" t="s">
        <v>52</v>
      </c>
      <c r="I166" s="326" t="s">
        <v>55</v>
      </c>
      <c r="J166" s="283" t="s">
        <v>537</v>
      </c>
      <c r="K166" s="263"/>
    </row>
    <row r="167" spans="2:11" s="1" customFormat="1" ht="17.25" customHeight="1">
      <c r="B167" s="264"/>
      <c r="C167" s="285" t="s">
        <v>538</v>
      </c>
      <c r="D167" s="285"/>
      <c r="E167" s="285"/>
      <c r="F167" s="286" t="s">
        <v>539</v>
      </c>
      <c r="G167" s="327"/>
      <c r="H167" s="328"/>
      <c r="I167" s="328"/>
      <c r="J167" s="285" t="s">
        <v>540</v>
      </c>
      <c r="K167" s="265"/>
    </row>
    <row r="168" spans="2:11" s="1" customFormat="1" ht="5.25" customHeight="1">
      <c r="B168" s="293"/>
      <c r="C168" s="288"/>
      <c r="D168" s="288"/>
      <c r="E168" s="288"/>
      <c r="F168" s="288"/>
      <c r="G168" s="289"/>
      <c r="H168" s="288"/>
      <c r="I168" s="288"/>
      <c r="J168" s="288"/>
      <c r="K168" s="316"/>
    </row>
    <row r="169" spans="2:11" s="1" customFormat="1" ht="15" customHeight="1">
      <c r="B169" s="293"/>
      <c r="C169" s="270" t="s">
        <v>544</v>
      </c>
      <c r="D169" s="270"/>
      <c r="E169" s="270"/>
      <c r="F169" s="291" t="s">
        <v>541</v>
      </c>
      <c r="G169" s="270"/>
      <c r="H169" s="270" t="s">
        <v>581</v>
      </c>
      <c r="I169" s="270" t="s">
        <v>543</v>
      </c>
      <c r="J169" s="270">
        <v>120</v>
      </c>
      <c r="K169" s="316"/>
    </row>
    <row r="170" spans="2:11" s="1" customFormat="1" ht="15" customHeight="1">
      <c r="B170" s="293"/>
      <c r="C170" s="270" t="s">
        <v>590</v>
      </c>
      <c r="D170" s="270"/>
      <c r="E170" s="270"/>
      <c r="F170" s="291" t="s">
        <v>541</v>
      </c>
      <c r="G170" s="270"/>
      <c r="H170" s="270" t="s">
        <v>591</v>
      </c>
      <c r="I170" s="270" t="s">
        <v>543</v>
      </c>
      <c r="J170" s="270" t="s">
        <v>592</v>
      </c>
      <c r="K170" s="316"/>
    </row>
    <row r="171" spans="2:11" s="1" customFormat="1" ht="15" customHeight="1">
      <c r="B171" s="293"/>
      <c r="C171" s="270" t="s">
        <v>489</v>
      </c>
      <c r="D171" s="270"/>
      <c r="E171" s="270"/>
      <c r="F171" s="291" t="s">
        <v>541</v>
      </c>
      <c r="G171" s="270"/>
      <c r="H171" s="270" t="s">
        <v>608</v>
      </c>
      <c r="I171" s="270" t="s">
        <v>543</v>
      </c>
      <c r="J171" s="270" t="s">
        <v>592</v>
      </c>
      <c r="K171" s="316"/>
    </row>
    <row r="172" spans="2:11" s="1" customFormat="1" ht="15" customHeight="1">
      <c r="B172" s="293"/>
      <c r="C172" s="270" t="s">
        <v>546</v>
      </c>
      <c r="D172" s="270"/>
      <c r="E172" s="270"/>
      <c r="F172" s="291" t="s">
        <v>547</v>
      </c>
      <c r="G172" s="270"/>
      <c r="H172" s="270" t="s">
        <v>608</v>
      </c>
      <c r="I172" s="270" t="s">
        <v>543</v>
      </c>
      <c r="J172" s="270">
        <v>50</v>
      </c>
      <c r="K172" s="316"/>
    </row>
    <row r="173" spans="2:11" s="1" customFormat="1" ht="15" customHeight="1">
      <c r="B173" s="293"/>
      <c r="C173" s="270" t="s">
        <v>549</v>
      </c>
      <c r="D173" s="270"/>
      <c r="E173" s="270"/>
      <c r="F173" s="291" t="s">
        <v>541</v>
      </c>
      <c r="G173" s="270"/>
      <c r="H173" s="270" t="s">
        <v>608</v>
      </c>
      <c r="I173" s="270" t="s">
        <v>551</v>
      </c>
      <c r="J173" s="270"/>
      <c r="K173" s="316"/>
    </row>
    <row r="174" spans="2:11" s="1" customFormat="1" ht="15" customHeight="1">
      <c r="B174" s="293"/>
      <c r="C174" s="270" t="s">
        <v>560</v>
      </c>
      <c r="D174" s="270"/>
      <c r="E174" s="270"/>
      <c r="F174" s="291" t="s">
        <v>547</v>
      </c>
      <c r="G174" s="270"/>
      <c r="H174" s="270" t="s">
        <v>608</v>
      </c>
      <c r="I174" s="270" t="s">
        <v>543</v>
      </c>
      <c r="J174" s="270">
        <v>50</v>
      </c>
      <c r="K174" s="316"/>
    </row>
    <row r="175" spans="2:11" s="1" customFormat="1" ht="15" customHeight="1">
      <c r="B175" s="293"/>
      <c r="C175" s="270" t="s">
        <v>568</v>
      </c>
      <c r="D175" s="270"/>
      <c r="E175" s="270"/>
      <c r="F175" s="291" t="s">
        <v>547</v>
      </c>
      <c r="G175" s="270"/>
      <c r="H175" s="270" t="s">
        <v>608</v>
      </c>
      <c r="I175" s="270" t="s">
        <v>543</v>
      </c>
      <c r="J175" s="270">
        <v>50</v>
      </c>
      <c r="K175" s="316"/>
    </row>
    <row r="176" spans="2:11" s="1" customFormat="1" ht="15" customHeight="1">
      <c r="B176" s="293"/>
      <c r="C176" s="270" t="s">
        <v>566</v>
      </c>
      <c r="D176" s="270"/>
      <c r="E176" s="270"/>
      <c r="F176" s="291" t="s">
        <v>547</v>
      </c>
      <c r="G176" s="270"/>
      <c r="H176" s="270" t="s">
        <v>608</v>
      </c>
      <c r="I176" s="270" t="s">
        <v>543</v>
      </c>
      <c r="J176" s="270">
        <v>50</v>
      </c>
      <c r="K176" s="316"/>
    </row>
    <row r="177" spans="2:11" s="1" customFormat="1" ht="15" customHeight="1">
      <c r="B177" s="293"/>
      <c r="C177" s="270" t="s">
        <v>112</v>
      </c>
      <c r="D177" s="270"/>
      <c r="E177" s="270"/>
      <c r="F177" s="291" t="s">
        <v>541</v>
      </c>
      <c r="G177" s="270"/>
      <c r="H177" s="270" t="s">
        <v>609</v>
      </c>
      <c r="I177" s="270" t="s">
        <v>610</v>
      </c>
      <c r="J177" s="270"/>
      <c r="K177" s="316"/>
    </row>
    <row r="178" spans="2:11" s="1" customFormat="1" ht="15" customHeight="1">
      <c r="B178" s="293"/>
      <c r="C178" s="270" t="s">
        <v>55</v>
      </c>
      <c r="D178" s="270"/>
      <c r="E178" s="270"/>
      <c r="F178" s="291" t="s">
        <v>541</v>
      </c>
      <c r="G178" s="270"/>
      <c r="H178" s="270" t="s">
        <v>611</v>
      </c>
      <c r="I178" s="270" t="s">
        <v>612</v>
      </c>
      <c r="J178" s="270">
        <v>1</v>
      </c>
      <c r="K178" s="316"/>
    </row>
    <row r="179" spans="2:11" s="1" customFormat="1" ht="15" customHeight="1">
      <c r="B179" s="293"/>
      <c r="C179" s="270" t="s">
        <v>51</v>
      </c>
      <c r="D179" s="270"/>
      <c r="E179" s="270"/>
      <c r="F179" s="291" t="s">
        <v>541</v>
      </c>
      <c r="G179" s="270"/>
      <c r="H179" s="270" t="s">
        <v>613</v>
      </c>
      <c r="I179" s="270" t="s">
        <v>543</v>
      </c>
      <c r="J179" s="270">
        <v>20</v>
      </c>
      <c r="K179" s="316"/>
    </row>
    <row r="180" spans="2:11" s="1" customFormat="1" ht="15" customHeight="1">
      <c r="B180" s="293"/>
      <c r="C180" s="270" t="s">
        <v>52</v>
      </c>
      <c r="D180" s="270"/>
      <c r="E180" s="270"/>
      <c r="F180" s="291" t="s">
        <v>541</v>
      </c>
      <c r="G180" s="270"/>
      <c r="H180" s="270" t="s">
        <v>614</v>
      </c>
      <c r="I180" s="270" t="s">
        <v>543</v>
      </c>
      <c r="J180" s="270">
        <v>255</v>
      </c>
      <c r="K180" s="316"/>
    </row>
    <row r="181" spans="2:11" s="1" customFormat="1" ht="15" customHeight="1">
      <c r="B181" s="293"/>
      <c r="C181" s="270" t="s">
        <v>113</v>
      </c>
      <c r="D181" s="270"/>
      <c r="E181" s="270"/>
      <c r="F181" s="291" t="s">
        <v>541</v>
      </c>
      <c r="G181" s="270"/>
      <c r="H181" s="270" t="s">
        <v>505</v>
      </c>
      <c r="I181" s="270" t="s">
        <v>543</v>
      </c>
      <c r="J181" s="270">
        <v>10</v>
      </c>
      <c r="K181" s="316"/>
    </row>
    <row r="182" spans="2:11" s="1" customFormat="1" ht="15" customHeight="1">
      <c r="B182" s="293"/>
      <c r="C182" s="270" t="s">
        <v>114</v>
      </c>
      <c r="D182" s="270"/>
      <c r="E182" s="270"/>
      <c r="F182" s="291" t="s">
        <v>541</v>
      </c>
      <c r="G182" s="270"/>
      <c r="H182" s="270" t="s">
        <v>615</v>
      </c>
      <c r="I182" s="270" t="s">
        <v>576</v>
      </c>
      <c r="J182" s="270"/>
      <c r="K182" s="316"/>
    </row>
    <row r="183" spans="2:11" s="1" customFormat="1" ht="15" customHeight="1">
      <c r="B183" s="293"/>
      <c r="C183" s="270" t="s">
        <v>616</v>
      </c>
      <c r="D183" s="270"/>
      <c r="E183" s="270"/>
      <c r="F183" s="291" t="s">
        <v>541</v>
      </c>
      <c r="G183" s="270"/>
      <c r="H183" s="270" t="s">
        <v>617</v>
      </c>
      <c r="I183" s="270" t="s">
        <v>576</v>
      </c>
      <c r="J183" s="270"/>
      <c r="K183" s="316"/>
    </row>
    <row r="184" spans="2:11" s="1" customFormat="1" ht="15" customHeight="1">
      <c r="B184" s="293"/>
      <c r="C184" s="270" t="s">
        <v>605</v>
      </c>
      <c r="D184" s="270"/>
      <c r="E184" s="270"/>
      <c r="F184" s="291" t="s">
        <v>541</v>
      </c>
      <c r="G184" s="270"/>
      <c r="H184" s="270" t="s">
        <v>618</v>
      </c>
      <c r="I184" s="270" t="s">
        <v>576</v>
      </c>
      <c r="J184" s="270"/>
      <c r="K184" s="316"/>
    </row>
    <row r="185" spans="2:11" s="1" customFormat="1" ht="15" customHeight="1">
      <c r="B185" s="293"/>
      <c r="C185" s="270" t="s">
        <v>116</v>
      </c>
      <c r="D185" s="270"/>
      <c r="E185" s="270"/>
      <c r="F185" s="291" t="s">
        <v>547</v>
      </c>
      <c r="G185" s="270"/>
      <c r="H185" s="270" t="s">
        <v>619</v>
      </c>
      <c r="I185" s="270" t="s">
        <v>543</v>
      </c>
      <c r="J185" s="270">
        <v>50</v>
      </c>
      <c r="K185" s="316"/>
    </row>
    <row r="186" spans="2:11" s="1" customFormat="1" ht="15" customHeight="1">
      <c r="B186" s="293"/>
      <c r="C186" s="270" t="s">
        <v>620</v>
      </c>
      <c r="D186" s="270"/>
      <c r="E186" s="270"/>
      <c r="F186" s="291" t="s">
        <v>547</v>
      </c>
      <c r="G186" s="270"/>
      <c r="H186" s="270" t="s">
        <v>621</v>
      </c>
      <c r="I186" s="270" t="s">
        <v>622</v>
      </c>
      <c r="J186" s="270"/>
      <c r="K186" s="316"/>
    </row>
    <row r="187" spans="2:11" s="1" customFormat="1" ht="15" customHeight="1">
      <c r="B187" s="293"/>
      <c r="C187" s="270" t="s">
        <v>623</v>
      </c>
      <c r="D187" s="270"/>
      <c r="E187" s="270"/>
      <c r="F187" s="291" t="s">
        <v>547</v>
      </c>
      <c r="G187" s="270"/>
      <c r="H187" s="270" t="s">
        <v>624</v>
      </c>
      <c r="I187" s="270" t="s">
        <v>622</v>
      </c>
      <c r="J187" s="270"/>
      <c r="K187" s="316"/>
    </row>
    <row r="188" spans="2:11" s="1" customFormat="1" ht="15" customHeight="1">
      <c r="B188" s="293"/>
      <c r="C188" s="270" t="s">
        <v>625</v>
      </c>
      <c r="D188" s="270"/>
      <c r="E188" s="270"/>
      <c r="F188" s="291" t="s">
        <v>547</v>
      </c>
      <c r="G188" s="270"/>
      <c r="H188" s="270" t="s">
        <v>626</v>
      </c>
      <c r="I188" s="270" t="s">
        <v>622</v>
      </c>
      <c r="J188" s="270"/>
      <c r="K188" s="316"/>
    </row>
    <row r="189" spans="2:11" s="1" customFormat="1" ht="15" customHeight="1">
      <c r="B189" s="293"/>
      <c r="C189" s="329" t="s">
        <v>627</v>
      </c>
      <c r="D189" s="270"/>
      <c r="E189" s="270"/>
      <c r="F189" s="291" t="s">
        <v>547</v>
      </c>
      <c r="G189" s="270"/>
      <c r="H189" s="270" t="s">
        <v>628</v>
      </c>
      <c r="I189" s="270" t="s">
        <v>629</v>
      </c>
      <c r="J189" s="330" t="s">
        <v>630</v>
      </c>
      <c r="K189" s="316"/>
    </row>
    <row r="190" spans="2:11" s="18" customFormat="1" ht="15" customHeight="1">
      <c r="B190" s="331"/>
      <c r="C190" s="332" t="s">
        <v>631</v>
      </c>
      <c r="D190" s="333"/>
      <c r="E190" s="333"/>
      <c r="F190" s="334" t="s">
        <v>547</v>
      </c>
      <c r="G190" s="333"/>
      <c r="H190" s="333" t="s">
        <v>632</v>
      </c>
      <c r="I190" s="333" t="s">
        <v>629</v>
      </c>
      <c r="J190" s="335" t="s">
        <v>630</v>
      </c>
      <c r="K190" s="336"/>
    </row>
    <row r="191" spans="2:11" s="1" customFormat="1" ht="15" customHeight="1">
      <c r="B191" s="293"/>
      <c r="C191" s="329" t="s">
        <v>40</v>
      </c>
      <c r="D191" s="270"/>
      <c r="E191" s="270"/>
      <c r="F191" s="291" t="s">
        <v>541</v>
      </c>
      <c r="G191" s="270"/>
      <c r="H191" s="267" t="s">
        <v>633</v>
      </c>
      <c r="I191" s="270" t="s">
        <v>634</v>
      </c>
      <c r="J191" s="270"/>
      <c r="K191" s="316"/>
    </row>
    <row r="192" spans="2:11" s="1" customFormat="1" ht="15" customHeight="1">
      <c r="B192" s="293"/>
      <c r="C192" s="329" t="s">
        <v>635</v>
      </c>
      <c r="D192" s="270"/>
      <c r="E192" s="270"/>
      <c r="F192" s="291" t="s">
        <v>541</v>
      </c>
      <c r="G192" s="270"/>
      <c r="H192" s="270" t="s">
        <v>636</v>
      </c>
      <c r="I192" s="270" t="s">
        <v>576</v>
      </c>
      <c r="J192" s="270"/>
      <c r="K192" s="316"/>
    </row>
    <row r="193" spans="2:11" s="1" customFormat="1" ht="15" customHeight="1">
      <c r="B193" s="293"/>
      <c r="C193" s="329" t="s">
        <v>637</v>
      </c>
      <c r="D193" s="270"/>
      <c r="E193" s="270"/>
      <c r="F193" s="291" t="s">
        <v>541</v>
      </c>
      <c r="G193" s="270"/>
      <c r="H193" s="270" t="s">
        <v>638</v>
      </c>
      <c r="I193" s="270" t="s">
        <v>576</v>
      </c>
      <c r="J193" s="270"/>
      <c r="K193" s="316"/>
    </row>
    <row r="194" spans="2:11" s="1" customFormat="1" ht="15" customHeight="1">
      <c r="B194" s="293"/>
      <c r="C194" s="329" t="s">
        <v>639</v>
      </c>
      <c r="D194" s="270"/>
      <c r="E194" s="270"/>
      <c r="F194" s="291" t="s">
        <v>547</v>
      </c>
      <c r="G194" s="270"/>
      <c r="H194" s="270" t="s">
        <v>640</v>
      </c>
      <c r="I194" s="270" t="s">
        <v>576</v>
      </c>
      <c r="J194" s="270"/>
      <c r="K194" s="316"/>
    </row>
    <row r="195" spans="2:11" s="1" customFormat="1" ht="15" customHeight="1">
      <c r="B195" s="322"/>
      <c r="C195" s="337"/>
      <c r="D195" s="302"/>
      <c r="E195" s="302"/>
      <c r="F195" s="302"/>
      <c r="G195" s="302"/>
      <c r="H195" s="302"/>
      <c r="I195" s="302"/>
      <c r="J195" s="302"/>
      <c r="K195" s="323"/>
    </row>
    <row r="196" spans="2:11" s="1" customFormat="1" ht="18.75" customHeight="1">
      <c r="B196" s="304"/>
      <c r="C196" s="314"/>
      <c r="D196" s="314"/>
      <c r="E196" s="314"/>
      <c r="F196" s="324"/>
      <c r="G196" s="314"/>
      <c r="H196" s="314"/>
      <c r="I196" s="314"/>
      <c r="J196" s="314"/>
      <c r="K196" s="304"/>
    </row>
    <row r="197" spans="2:11" s="1" customFormat="1" ht="18.75" customHeight="1">
      <c r="B197" s="304"/>
      <c r="C197" s="314"/>
      <c r="D197" s="314"/>
      <c r="E197" s="314"/>
      <c r="F197" s="324"/>
      <c r="G197" s="314"/>
      <c r="H197" s="314"/>
      <c r="I197" s="314"/>
      <c r="J197" s="314"/>
      <c r="K197" s="304"/>
    </row>
    <row r="198" spans="2:11" s="1" customFormat="1" ht="18.75" customHeight="1">
      <c r="B198" s="277"/>
      <c r="C198" s="277"/>
      <c r="D198" s="277"/>
      <c r="E198" s="277"/>
      <c r="F198" s="277"/>
      <c r="G198" s="277"/>
      <c r="H198" s="277"/>
      <c r="I198" s="277"/>
      <c r="J198" s="277"/>
      <c r="K198" s="277"/>
    </row>
    <row r="199" spans="2:11" s="1" customFormat="1" ht="12">
      <c r="B199" s="259"/>
      <c r="C199" s="260"/>
      <c r="D199" s="260"/>
      <c r="E199" s="260"/>
      <c r="F199" s="260"/>
      <c r="G199" s="260"/>
      <c r="H199" s="260"/>
      <c r="I199" s="260"/>
      <c r="J199" s="260"/>
      <c r="K199" s="261"/>
    </row>
    <row r="200" spans="2:11" s="1" customFormat="1" ht="22.2">
      <c r="B200" s="262"/>
      <c r="C200" s="397" t="s">
        <v>641</v>
      </c>
      <c r="D200" s="397"/>
      <c r="E200" s="397"/>
      <c r="F200" s="397"/>
      <c r="G200" s="397"/>
      <c r="H200" s="397"/>
      <c r="I200" s="397"/>
      <c r="J200" s="397"/>
      <c r="K200" s="263"/>
    </row>
    <row r="201" spans="2:11" s="1" customFormat="1" ht="25.5" customHeight="1">
      <c r="B201" s="262"/>
      <c r="C201" s="338" t="s">
        <v>642</v>
      </c>
      <c r="D201" s="338"/>
      <c r="E201" s="338"/>
      <c r="F201" s="338" t="s">
        <v>643</v>
      </c>
      <c r="G201" s="339"/>
      <c r="H201" s="400" t="s">
        <v>644</v>
      </c>
      <c r="I201" s="400"/>
      <c r="J201" s="400"/>
      <c r="K201" s="263"/>
    </row>
    <row r="202" spans="2:11" s="1" customFormat="1" ht="5.25" customHeight="1">
      <c r="B202" s="293"/>
      <c r="C202" s="288"/>
      <c r="D202" s="288"/>
      <c r="E202" s="288"/>
      <c r="F202" s="288"/>
      <c r="G202" s="314"/>
      <c r="H202" s="288"/>
      <c r="I202" s="288"/>
      <c r="J202" s="288"/>
      <c r="K202" s="316"/>
    </row>
    <row r="203" spans="2:11" s="1" customFormat="1" ht="15" customHeight="1">
      <c r="B203" s="293"/>
      <c r="C203" s="270" t="s">
        <v>634</v>
      </c>
      <c r="D203" s="270"/>
      <c r="E203" s="270"/>
      <c r="F203" s="291" t="s">
        <v>41</v>
      </c>
      <c r="G203" s="270"/>
      <c r="H203" s="401" t="s">
        <v>645</v>
      </c>
      <c r="I203" s="401"/>
      <c r="J203" s="401"/>
      <c r="K203" s="316"/>
    </row>
    <row r="204" spans="2:11" s="1" customFormat="1" ht="15" customHeight="1">
      <c r="B204" s="293"/>
      <c r="C204" s="270"/>
      <c r="D204" s="270"/>
      <c r="E204" s="270"/>
      <c r="F204" s="291" t="s">
        <v>42</v>
      </c>
      <c r="G204" s="270"/>
      <c r="H204" s="401" t="s">
        <v>646</v>
      </c>
      <c r="I204" s="401"/>
      <c r="J204" s="401"/>
      <c r="K204" s="316"/>
    </row>
    <row r="205" spans="2:11" s="1" customFormat="1" ht="15" customHeight="1">
      <c r="B205" s="293"/>
      <c r="C205" s="270"/>
      <c r="D205" s="270"/>
      <c r="E205" s="270"/>
      <c r="F205" s="291" t="s">
        <v>45</v>
      </c>
      <c r="G205" s="270"/>
      <c r="H205" s="401" t="s">
        <v>647</v>
      </c>
      <c r="I205" s="401"/>
      <c r="J205" s="401"/>
      <c r="K205" s="316"/>
    </row>
    <row r="206" spans="2:11" s="1" customFormat="1" ht="15" customHeight="1">
      <c r="B206" s="293"/>
      <c r="C206" s="270"/>
      <c r="D206" s="270"/>
      <c r="E206" s="270"/>
      <c r="F206" s="291" t="s">
        <v>43</v>
      </c>
      <c r="G206" s="270"/>
      <c r="H206" s="401" t="s">
        <v>648</v>
      </c>
      <c r="I206" s="401"/>
      <c r="J206" s="401"/>
      <c r="K206" s="316"/>
    </row>
    <row r="207" spans="2:11" s="1" customFormat="1" ht="15" customHeight="1">
      <c r="B207" s="293"/>
      <c r="C207" s="270"/>
      <c r="D207" s="270"/>
      <c r="E207" s="270"/>
      <c r="F207" s="291" t="s">
        <v>44</v>
      </c>
      <c r="G207" s="270"/>
      <c r="H207" s="401" t="s">
        <v>649</v>
      </c>
      <c r="I207" s="401"/>
      <c r="J207" s="401"/>
      <c r="K207" s="316"/>
    </row>
    <row r="208" spans="2:11" s="1" customFormat="1" ht="15" customHeight="1">
      <c r="B208" s="293"/>
      <c r="C208" s="270"/>
      <c r="D208" s="270"/>
      <c r="E208" s="270"/>
      <c r="F208" s="291"/>
      <c r="G208" s="270"/>
      <c r="H208" s="270"/>
      <c r="I208" s="270"/>
      <c r="J208" s="270"/>
      <c r="K208" s="316"/>
    </row>
    <row r="209" spans="2:11" s="1" customFormat="1" ht="15" customHeight="1">
      <c r="B209" s="293"/>
      <c r="C209" s="270" t="s">
        <v>588</v>
      </c>
      <c r="D209" s="270"/>
      <c r="E209" s="270"/>
      <c r="F209" s="291" t="s">
        <v>77</v>
      </c>
      <c r="G209" s="270"/>
      <c r="H209" s="401" t="s">
        <v>650</v>
      </c>
      <c r="I209" s="401"/>
      <c r="J209" s="401"/>
      <c r="K209" s="316"/>
    </row>
    <row r="210" spans="2:11" s="1" customFormat="1" ht="15" customHeight="1">
      <c r="B210" s="293"/>
      <c r="C210" s="270"/>
      <c r="D210" s="270"/>
      <c r="E210" s="270"/>
      <c r="F210" s="291" t="s">
        <v>485</v>
      </c>
      <c r="G210" s="270"/>
      <c r="H210" s="401" t="s">
        <v>486</v>
      </c>
      <c r="I210" s="401"/>
      <c r="J210" s="401"/>
      <c r="K210" s="316"/>
    </row>
    <row r="211" spans="2:11" s="1" customFormat="1" ht="15" customHeight="1">
      <c r="B211" s="293"/>
      <c r="C211" s="270"/>
      <c r="D211" s="270"/>
      <c r="E211" s="270"/>
      <c r="F211" s="291" t="s">
        <v>483</v>
      </c>
      <c r="G211" s="270"/>
      <c r="H211" s="401" t="s">
        <v>651</v>
      </c>
      <c r="I211" s="401"/>
      <c r="J211" s="401"/>
      <c r="K211" s="316"/>
    </row>
    <row r="212" spans="2:11" s="1" customFormat="1" ht="15" customHeight="1">
      <c r="B212" s="340"/>
      <c r="C212" s="270"/>
      <c r="D212" s="270"/>
      <c r="E212" s="270"/>
      <c r="F212" s="291" t="s">
        <v>93</v>
      </c>
      <c r="G212" s="329"/>
      <c r="H212" s="402" t="s">
        <v>94</v>
      </c>
      <c r="I212" s="402"/>
      <c r="J212" s="402"/>
      <c r="K212" s="341"/>
    </row>
    <row r="213" spans="2:11" s="1" customFormat="1" ht="15" customHeight="1">
      <c r="B213" s="340"/>
      <c r="C213" s="270"/>
      <c r="D213" s="270"/>
      <c r="E213" s="270"/>
      <c r="F213" s="291" t="s">
        <v>487</v>
      </c>
      <c r="G213" s="329"/>
      <c r="H213" s="402" t="s">
        <v>652</v>
      </c>
      <c r="I213" s="402"/>
      <c r="J213" s="402"/>
      <c r="K213" s="341"/>
    </row>
    <row r="214" spans="2:11" s="1" customFormat="1" ht="15" customHeight="1">
      <c r="B214" s="340"/>
      <c r="C214" s="270"/>
      <c r="D214" s="270"/>
      <c r="E214" s="270"/>
      <c r="F214" s="291"/>
      <c r="G214" s="329"/>
      <c r="H214" s="320"/>
      <c r="I214" s="320"/>
      <c r="J214" s="320"/>
      <c r="K214" s="341"/>
    </row>
    <row r="215" spans="2:11" s="1" customFormat="1" ht="15" customHeight="1">
      <c r="B215" s="340"/>
      <c r="C215" s="270" t="s">
        <v>612</v>
      </c>
      <c r="D215" s="270"/>
      <c r="E215" s="270"/>
      <c r="F215" s="291">
        <v>1</v>
      </c>
      <c r="G215" s="329"/>
      <c r="H215" s="402" t="s">
        <v>653</v>
      </c>
      <c r="I215" s="402"/>
      <c r="J215" s="402"/>
      <c r="K215" s="341"/>
    </row>
    <row r="216" spans="2:11" s="1" customFormat="1" ht="15" customHeight="1">
      <c r="B216" s="340"/>
      <c r="C216" s="270"/>
      <c r="D216" s="270"/>
      <c r="E216" s="270"/>
      <c r="F216" s="291">
        <v>2</v>
      </c>
      <c r="G216" s="329"/>
      <c r="H216" s="402" t="s">
        <v>654</v>
      </c>
      <c r="I216" s="402"/>
      <c r="J216" s="402"/>
      <c r="K216" s="341"/>
    </row>
    <row r="217" spans="2:11" s="1" customFormat="1" ht="15" customHeight="1">
      <c r="B217" s="340"/>
      <c r="C217" s="270"/>
      <c r="D217" s="270"/>
      <c r="E217" s="270"/>
      <c r="F217" s="291">
        <v>3</v>
      </c>
      <c r="G217" s="329"/>
      <c r="H217" s="402" t="s">
        <v>655</v>
      </c>
      <c r="I217" s="402"/>
      <c r="J217" s="402"/>
      <c r="K217" s="341"/>
    </row>
    <row r="218" spans="2:11" s="1" customFormat="1" ht="15" customHeight="1">
      <c r="B218" s="340"/>
      <c r="C218" s="270"/>
      <c r="D218" s="270"/>
      <c r="E218" s="270"/>
      <c r="F218" s="291">
        <v>4</v>
      </c>
      <c r="G218" s="329"/>
      <c r="H218" s="402" t="s">
        <v>656</v>
      </c>
      <c r="I218" s="402"/>
      <c r="J218" s="402"/>
      <c r="K218" s="341"/>
    </row>
    <row r="219" spans="2:11" s="1" customFormat="1" ht="12.75" customHeight="1">
      <c r="B219" s="342"/>
      <c r="C219" s="343"/>
      <c r="D219" s="343"/>
      <c r="E219" s="343"/>
      <c r="F219" s="343"/>
      <c r="G219" s="343"/>
      <c r="H219" s="343"/>
      <c r="I219" s="343"/>
      <c r="J219" s="343"/>
      <c r="K219" s="344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15</vt:i4>
      </vt:variant>
    </vt:vector>
  </HeadingPairs>
  <TitlesOfParts>
    <vt:vector size="23" baseType="lpstr">
      <vt:lpstr>Rekapitulace stavby</vt:lpstr>
      <vt:lpstr>01 - SO 01</vt:lpstr>
      <vt:lpstr>02 - SO 02</vt:lpstr>
      <vt:lpstr>03 - SO 03</vt:lpstr>
      <vt:lpstr>04 - SO 04</vt:lpstr>
      <vt:lpstr>05 - SO 05</vt:lpstr>
      <vt:lpstr>VON - Vedlejší a ostatní ...</vt:lpstr>
      <vt:lpstr>Pokyny pro vyplnění</vt:lpstr>
      <vt:lpstr>'01 - SO 01'!Názvy_tisku</vt:lpstr>
      <vt:lpstr>'02 - SO 02'!Názvy_tisku</vt:lpstr>
      <vt:lpstr>'03 - SO 03'!Názvy_tisku</vt:lpstr>
      <vt:lpstr>'04 - SO 04'!Názvy_tisku</vt:lpstr>
      <vt:lpstr>'05 - SO 05'!Názvy_tisku</vt:lpstr>
      <vt:lpstr>'Rekapitulace stavby'!Názvy_tisku</vt:lpstr>
      <vt:lpstr>'VON - Vedlejší a ostatní ...'!Názvy_tisku</vt:lpstr>
      <vt:lpstr>'01 - SO 01'!Oblast_tisku</vt:lpstr>
      <vt:lpstr>'02 - SO 02'!Oblast_tisku</vt:lpstr>
      <vt:lpstr>'03 - SO 03'!Oblast_tisku</vt:lpstr>
      <vt:lpstr>'04 - SO 04'!Oblast_tisku</vt:lpstr>
      <vt:lpstr>'05 - SO 05'!Oblast_tisku</vt:lpstr>
      <vt:lpstr>'Pokyny pro vyplnění'!Oblast_tisku</vt:lpstr>
      <vt:lpstr>'Rekapitulace stavby'!Oblast_tisku</vt:lpstr>
      <vt:lpstr>'VON - Vedlejší a ostatní 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Paprskářová Pavla</dc:creator>
  <cp:lastModifiedBy>Paprskářová Pavla</cp:lastModifiedBy>
  <dcterms:created xsi:type="dcterms:W3CDTF">2025-12-15T11:52:43Z</dcterms:created>
  <dcterms:modified xsi:type="dcterms:W3CDTF">2025-12-15T12:02:48Z</dcterms:modified>
</cp:coreProperties>
</file>