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325 - Oprava balkónů -Zí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'0325 - Oprava balkónů -Zí...'!$C$127:$K$259</definedName>
    <definedName name="_xlnm.Print_Area" localSheetId="1">'0325 - Oprava balkónů -Zí...'!$C$4:$J$37,'0325 - Oprava balkónů -Zí...'!$C$50:$J$76,'0325 - Oprava balkónů -Zí...'!$C$82:$J$111,'0325 - Oprava balkónů -Zí...'!$C$117:$J$259</definedName>
    <definedName name="_xlnm.Print_Titles" localSheetId="1">'0325 - Oprava balkónů -Zí...'!$127:$127</definedName>
  </definedNames>
  <calcPr/>
</workbook>
</file>

<file path=xl/calcChain.xml><?xml version="1.0" encoding="utf-8"?>
<calcChain xmlns="http://schemas.openxmlformats.org/spreadsheetml/2006/main">
  <c i="2" l="1" r="R225"/>
  <c r="T197"/>
  <c r="J35"/>
  <c r="J34"/>
  <c i="1" r="AY95"/>
  <c i="2" r="J33"/>
  <c i="1" r="AX95"/>
  <c i="2" r="BI259"/>
  <c r="BH259"/>
  <c r="BG259"/>
  <c r="BF259"/>
  <c r="T259"/>
  <c r="T258"/>
  <c r="R259"/>
  <c r="R258"/>
  <c r="P259"/>
  <c r="P258"/>
  <c r="BI257"/>
  <c r="BH257"/>
  <c r="BG257"/>
  <c r="BF257"/>
  <c r="T257"/>
  <c r="T256"/>
  <c r="R257"/>
  <c r="R256"/>
  <c r="P257"/>
  <c r="P256"/>
  <c r="BI255"/>
  <c r="BH255"/>
  <c r="BG255"/>
  <c r="BF255"/>
  <c r="T255"/>
  <c r="R255"/>
  <c r="P255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R197"/>
  <c r="P198"/>
  <c r="P197"/>
  <c r="BI195"/>
  <c r="BH195"/>
  <c r="BG195"/>
  <c r="BF195"/>
  <c r="T195"/>
  <c r="T194"/>
  <c r="R195"/>
  <c r="R194"/>
  <c r="P195"/>
  <c r="P194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J125"/>
  <c r="J124"/>
  <c r="F124"/>
  <c r="F122"/>
  <c r="E120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J206"/>
  <c r="BK232"/>
  <c r="BK254"/>
  <c r="BK226"/>
  <c r="BK190"/>
  <c r="F32"/>
  <c r="J190"/>
  <c r="BK220"/>
  <c r="BK246"/>
  <c r="BK147"/>
  <c r="BK186"/>
  <c r="BK154"/>
  <c r="J201"/>
  <c r="J164"/>
  <c r="BK143"/>
  <c r="BK243"/>
  <c r="BK250"/>
  <c r="BK224"/>
  <c r="J257"/>
  <c r="J243"/>
  <c r="J160"/>
  <c r="J188"/>
  <c r="J247"/>
  <c r="BK177"/>
  <c r="BK165"/>
  <c i="1" r="AS94"/>
  <c i="2" r="BK209"/>
  <c r="J149"/>
  <c r="BK238"/>
  <c r="BK249"/>
  <c r="BK206"/>
  <c r="BK171"/>
  <c r="J248"/>
  <c r="BK241"/>
  <c r="BK135"/>
  <c r="J195"/>
  <c r="J169"/>
  <c r="J171"/>
  <c r="BK131"/>
  <c r="J222"/>
  <c r="BK179"/>
  <c r="J161"/>
  <c r="BK158"/>
  <c r="J214"/>
  <c r="J224"/>
  <c r="J259"/>
  <c r="J143"/>
  <c r="BK205"/>
  <c r="BK198"/>
  <c r="BK255"/>
  <c r="J232"/>
  <c r="J167"/>
  <c r="BK214"/>
  <c r="J154"/>
  <c r="BK187"/>
  <c r="J220"/>
  <c r="BK242"/>
  <c r="J177"/>
  <c r="BK247"/>
  <c r="J198"/>
  <c r="BK257"/>
  <c r="BK244"/>
  <c r="BK183"/>
  <c r="BK251"/>
  <c r="J244"/>
  <c r="J173"/>
  <c r="BK192"/>
  <c r="BK259"/>
  <c r="BK173"/>
  <c r="J135"/>
  <c r="J179"/>
  <c r="J162"/>
  <c r="J147"/>
  <c r="J251"/>
  <c r="J205"/>
  <c r="BK139"/>
  <c r="J246"/>
  <c r="BK201"/>
  <c r="J242"/>
  <c r="J158"/>
  <c r="J187"/>
  <c r="J139"/>
  <c r="J183"/>
  <c r="BK162"/>
  <c r="J255"/>
  <c r="J241"/>
  <c r="BK161"/>
  <c r="J250"/>
  <c r="J217"/>
  <c r="J165"/>
  <c r="BK169"/>
  <c r="J226"/>
  <c r="BK217"/>
  <c r="BK149"/>
  <c r="BK188"/>
  <c r="BK248"/>
  <c r="J254"/>
  <c r="BK222"/>
  <c r="J131"/>
  <c r="J249"/>
  <c r="J238"/>
  <c r="BK195"/>
  <c r="J211"/>
  <c r="J192"/>
  <c r="BK164"/>
  <c r="BK211"/>
  <c r="BK167"/>
  <c r="J186"/>
  <c r="J209"/>
  <c r="BK160"/>
  <c l="1" r="T153"/>
  <c r="T130"/>
  <c r="P153"/>
  <c r="P130"/>
  <c r="R185"/>
  <c r="R153"/>
  <c r="P200"/>
  <c r="P193"/>
  <c r="BK153"/>
  <c r="J153"/>
  <c r="J97"/>
  <c r="R200"/>
  <c r="R193"/>
  <c r="R130"/>
  <c r="R129"/>
  <c r="T185"/>
  <c r="P210"/>
  <c r="BK185"/>
  <c r="J185"/>
  <c r="J98"/>
  <c r="BK225"/>
  <c r="J225"/>
  <c r="J105"/>
  <c r="BK130"/>
  <c r="J130"/>
  <c r="J96"/>
  <c r="P185"/>
  <c r="BK200"/>
  <c r="J200"/>
  <c r="J103"/>
  <c r="T200"/>
  <c r="T193"/>
  <c r="BK210"/>
  <c r="J210"/>
  <c r="J104"/>
  <c r="R210"/>
  <c r="T210"/>
  <c r="P225"/>
  <c r="T225"/>
  <c r="BK240"/>
  <c r="J240"/>
  <c r="J106"/>
  <c r="P240"/>
  <c r="R240"/>
  <c r="T240"/>
  <c r="BK253"/>
  <c r="J253"/>
  <c r="J108"/>
  <c r="P253"/>
  <c r="P252"/>
  <c r="R253"/>
  <c r="R252"/>
  <c r="T253"/>
  <c r="T252"/>
  <c r="BK191"/>
  <c r="J191"/>
  <c r="J99"/>
  <c r="BK194"/>
  <c r="J194"/>
  <c r="J101"/>
  <c r="BK197"/>
  <c r="J197"/>
  <c r="J102"/>
  <c r="BK256"/>
  <c r="J256"/>
  <c r="J109"/>
  <c r="BK258"/>
  <c r="J258"/>
  <c r="J110"/>
  <c r="BE161"/>
  <c r="J122"/>
  <c r="BE135"/>
  <c r="BE257"/>
  <c r="BE165"/>
  <c r="BE177"/>
  <c r="BE187"/>
  <c r="BE201"/>
  <c r="BE211"/>
  <c r="BE158"/>
  <c r="BE171"/>
  <c r="BE183"/>
  <c r="BE188"/>
  <c r="BE205"/>
  <c r="BE160"/>
  <c r="BE131"/>
  <c r="BE143"/>
  <c r="BE162"/>
  <c r="BE259"/>
  <c r="BE195"/>
  <c r="F125"/>
  <c r="BE149"/>
  <c r="BE164"/>
  <c r="BE173"/>
  <c r="BE190"/>
  <c r="BE209"/>
  <c r="BE222"/>
  <c r="BE224"/>
  <c r="BE226"/>
  <c r="BE243"/>
  <c i="1" r="BA95"/>
  <c i="2" r="BE139"/>
  <c r="BE147"/>
  <c r="BE179"/>
  <c r="BE186"/>
  <c r="BE206"/>
  <c r="BE217"/>
  <c r="BE232"/>
  <c r="BE242"/>
  <c r="BE248"/>
  <c r="BE250"/>
  <c r="BE251"/>
  <c r="BE254"/>
  <c r="BE255"/>
  <c r="BE154"/>
  <c r="BE169"/>
  <c r="BE220"/>
  <c r="BE241"/>
  <c r="BE246"/>
  <c r="BE247"/>
  <c r="BE192"/>
  <c r="BE198"/>
  <c r="BE214"/>
  <c r="BE238"/>
  <c r="BE244"/>
  <c r="BE249"/>
  <c r="BE167"/>
  <c r="F33"/>
  <c i="1" r="BB95"/>
  <c r="BB94"/>
  <c r="W31"/>
  <c i="2" r="F35"/>
  <c i="1" r="BD95"/>
  <c r="BD94"/>
  <c r="W33"/>
  <c i="2" r="F34"/>
  <c i="1" r="BC95"/>
  <c r="BC94"/>
  <c r="AY94"/>
  <c i="2" r="J32"/>
  <c i="1" r="AW95"/>
  <c r="BA94"/>
  <c r="W30"/>
  <c i="2" l="1" r="R128"/>
  <c r="P129"/>
  <c r="P128"/>
  <c i="1" r="AU95"/>
  <c i="2" r="T129"/>
  <c r="T128"/>
  <c r="BK193"/>
  <c r="J193"/>
  <c r="J100"/>
  <c r="BK129"/>
  <c r="J129"/>
  <c r="J95"/>
  <c r="BK252"/>
  <c r="J252"/>
  <c r="J107"/>
  <c i="1" r="AU94"/>
  <c r="AW94"/>
  <c r="AK30"/>
  <c i="2" r="F31"/>
  <c i="1" r="AZ95"/>
  <c r="AZ94"/>
  <c r="W29"/>
  <c r="AX94"/>
  <c i="2" r="J31"/>
  <c i="1" r="AV95"/>
  <c r="AT95"/>
  <c r="W32"/>
  <c i="2" l="1" r="BK128"/>
  <c r="J128"/>
  <c r="J94"/>
  <c i="1" r="AV94"/>
  <c r="AK29"/>
  <c i="2" l="1" r="J28"/>
  <c i="1" r="AG95"/>
  <c r="AG94"/>
  <c r="AK26"/>
  <c r="AT94"/>
  <c i="2" l="1" r="J37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<sst xmlns="http://schemas.openxmlformats.org/spreadsheetml/2006/main">
  <si>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</si>
  <si>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</si>
  <si>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</si>
  <si>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</si>
  <si>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</si>
  <si>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{382256e1-b00b-407c-93cd-554b60da10fe}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</si>
  <si>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</si>
  <si>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</si>
  <si>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</si>
  <si>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</si>
  <si>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</si>
  <si>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</si>
  <si>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</si>
  <si>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</si>
  <si>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</si>
  <si>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</si>
  <si>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</si>
  <si>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balkónů -Zítkova 1267/4 Karlovy Vary</t>
  </si>
  <si>
    <t>KSO:</t>
  </si>
  <si>
    <t>CC-CZ:</t>
  </si>
  <si>
    <t>Místo:</t>
  </si>
  <si>
    <t xml:space="preserve"> </t>
  </si>
  <si>
    <t>Datum:</t>
  </si>
  <si>
    <t>15. 1. 2025</t>
  </si>
  <si>
    <t>Zadavatel:</t>
  </si>
  <si>
    <t>IČ:</t>
  </si>
  <si>
    <t>Dětské centrum K.Vary, příspěvková organizace</t>
  </si>
  <si>
    <t>DIČ:</t>
  </si>
  <si>
    <t>Uchazeč:</t>
  </si>
  <si>
    <t>Vyplň údaj</t>
  </si>
  <si>
    <t>Projektant:</t>
  </si>
  <si>
    <t>Ivan Křesina, K.Vary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</si>
  <si>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</si>
  <si>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</si>
  <si>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</si>
  <si>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</si>
  <si>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</si>
  <si>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</si>
  <si>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</si>
  <si>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</si>
  <si>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</si>
  <si>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</si>
  <si>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</si>
  <si>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</si>
  <si>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</si>
  <si>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</si>
  <si>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</si>
  <si>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</si>
  <si>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</si>
  <si>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</si>
  <si>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</si>
  <si>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</si>
  <si>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</si>
  <si>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</si>
  <si>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</si>
  <si>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</si>
  <si>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</si>
  <si>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</si>
  <si>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</si>
  <si>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</si>
  <si>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</si>
  <si>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</si>
  <si>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</si>
  <si>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</si>
  <si>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</si>
  <si>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</si>
  <si>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</si>
  <si>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</si>
  <si>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</si>
  <si>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</si>
  <si>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</si>
  <si>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</si>
  <si>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</si>
  <si>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</si>
  <si>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</si>
  <si>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</si>
  <si>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</si>
  <si>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</si>
  <si>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</si>
  <si>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</si>
  <si>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</si>
  <si>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</si>
  <si>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</si>
  <si>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</si>
  <si>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</si>
  <si>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</si>
  <si>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</si>
  <si>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</si>
  <si>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</si>
  <si>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</si>
  <si>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</si>
  <si>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</si>
  <si>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</si>
  <si>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</si>
  <si>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</si>
  <si>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</si>
  <si>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</si>
  <si>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</si>
  <si>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</si>
  <si>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</si>
  <si>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783 - Dokončovací práce - nátěry</t>
  </si>
  <si>
    <t>OST - Certifikovaný balkónový systém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</si>
  <si>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</si>
  <si>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</si>
  <si>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</si>
  <si>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</si>
  <si>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</si>
  <si>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</si>
  <si>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</si>
  <si>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</si>
  <si>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</si>
  <si>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</si>
  <si>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</si>
  <si>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</si>
  <si>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</si>
  <si>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</si>
  <si>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</si>
  <si>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</si>
  <si>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</si>
  <si>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</si>
  <si>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</si>
  <si>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</si>
  <si>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</si>
  <si>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</si>
  <si>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</si>
  <si>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62113112R</t>
  </si>
  <si>
    <t>Hloubkový zpevňovač omítek vnějších podhledů nanášený ručně</t>
  </si>
  <si>
    <t>m2</t>
  </si>
  <si>
    <t>4</t>
  </si>
  <si>
    <t>1892634419</t>
  </si>
  <si>
    <t>VV</t>
  </si>
  <si>
    <t>(20,81*3+4,34*6) "podhledy balkonů</t>
  </si>
  <si>
    <t>49 "boky a čela balkónů</t>
  </si>
  <si>
    <t>Součet</t>
  </si>
  <si>
    <t>62114200R</t>
  </si>
  <si>
    <t>Natažení vnějších podhledů tmelem pod břizolitové omítky, úprava zubovým hladítkem (spotřeba 8kg/m2)</t>
  </si>
  <si>
    <t>1696482166</t>
  </si>
  <si>
    <t>3</t>
  </si>
  <si>
    <t>621324111</t>
  </si>
  <si>
    <t>Škrábaná omítka vápenocementová (břízolitová) vnějších podhledů nanášená ručně</t>
  </si>
  <si>
    <t>-780121447</t>
  </si>
  <si>
    <t>621335202</t>
  </si>
  <si>
    <t>Oprava cementové škrábané omítky vnějších podhledů v rozsahu přes 10 do 30 %</t>
  </si>
  <si>
    <t>1510490140</t>
  </si>
  <si>
    <t>5</t>
  </si>
  <si>
    <t>622321111</t>
  </si>
  <si>
    <t>Vápenocementová omítka hrubá jednovrstvá zatřená vnějších stěn nanášená ručně</t>
  </si>
  <si>
    <t>351366679</t>
  </si>
  <si>
    <t>52*0,25 "Oprava pod keram.sokly</t>
  </si>
  <si>
    <t>629995105</t>
  </si>
  <si>
    <t>Očištění vnějších ploch čističem s následným omytím tlakovou vodou</t>
  </si>
  <si>
    <t>-1475921613</t>
  </si>
  <si>
    <t>9</t>
  </si>
  <si>
    <t>Ostatní konstrukce a práce, bourání</t>
  </si>
  <si>
    <t>7</t>
  </si>
  <si>
    <t>941111122</t>
  </si>
  <si>
    <t>Montáž lešení řadového trubkového lehkého s podlahami zatížení do 200 kg/m2 š od 0,9 do 1,2 m v přes 10 do 25 m</t>
  </si>
  <si>
    <t>523101261</t>
  </si>
  <si>
    <t>(17,25+1,3+1,3)*20</t>
  </si>
  <si>
    <t>8,2*18*2</t>
  </si>
  <si>
    <t>8</t>
  </si>
  <si>
    <t>941111222</t>
  </si>
  <si>
    <t>Příplatek k lešení řadovému trubkovému lehkému s podlahami do 200 kg/m2 š od 0,9 do 1,2 m v přes 10 do 25 m za každý den použití</t>
  </si>
  <si>
    <t>-650981300</t>
  </si>
  <si>
    <t>692,2*3*30 " 3 měsíce</t>
  </si>
  <si>
    <t>941111822</t>
  </si>
  <si>
    <t>Demontáž lešení řadového trubkového lehkého s podlahami zatížení do 200 kg/m2 š od 0,9 do 1,2 m v přes 10 do 25 m</t>
  </si>
  <si>
    <t>-1475042571</t>
  </si>
  <si>
    <t>10</t>
  </si>
  <si>
    <t>944511111</t>
  </si>
  <si>
    <t>Montáž ochranné sítě z textilie z umělých vláken</t>
  </si>
  <si>
    <t>-1858486066</t>
  </si>
  <si>
    <t>11</t>
  </si>
  <si>
    <t>944511211</t>
  </si>
  <si>
    <t>Příplatek k ochranné síti za každý den použití</t>
  </si>
  <si>
    <t>1801249076</t>
  </si>
  <si>
    <t>944511811</t>
  </si>
  <si>
    <t>Demontáž ochranné sítě z textilie z umělých vláken</t>
  </si>
  <si>
    <t>443817788</t>
  </si>
  <si>
    <t>13</t>
  </si>
  <si>
    <t>949101111</t>
  </si>
  <si>
    <t>Lešení pomocné pro objekty pozemních staveb s lešeňovou podlahou v do 1,9 m zatížení do 150 kg/m2</t>
  </si>
  <si>
    <t>502963350</t>
  </si>
  <si>
    <t>88,47 "balkony</t>
  </si>
  <si>
    <t>14</t>
  </si>
  <si>
    <t>953965122</t>
  </si>
  <si>
    <t>Kotevní šroub pro chemické kotvy M 12 dl 220 mm</t>
  </si>
  <si>
    <t>kus</t>
  </si>
  <si>
    <t>-1552160463</t>
  </si>
  <si>
    <t>72 "dle PD (zábradlí)</t>
  </si>
  <si>
    <t>15</t>
  </si>
  <si>
    <t>965042141</t>
  </si>
  <si>
    <t>Bourání podkladů pod dlažby nebo mazanin betonových nebo z litého asfaltu tl do 100 mm pl přes 4 m2</t>
  </si>
  <si>
    <t>m3</t>
  </si>
  <si>
    <t>-908515139</t>
  </si>
  <si>
    <t>88,47*0,09 "balkony</t>
  </si>
  <si>
    <t>16</t>
  </si>
  <si>
    <t>965045113</t>
  </si>
  <si>
    <t>Bourání potěrů cementových nebo pískocementových tl do 50 mm pl přes 4 m2</t>
  </si>
  <si>
    <t>-51379036</t>
  </si>
  <si>
    <t>17</t>
  </si>
  <si>
    <t>965081223</t>
  </si>
  <si>
    <t>Bourání podlah z dlaždic keramických nebo xylolitových tl přes 10 mm plochy přes 1 m2</t>
  </si>
  <si>
    <t>-340264623</t>
  </si>
  <si>
    <t>52*0,1 "soklík</t>
  </si>
  <si>
    <t>18</t>
  </si>
  <si>
    <t>966072133</t>
  </si>
  <si>
    <t>Demontáž opláštění stěn ocelových kcí ze sklolaminátových desek budov v přes 12 do 24 m</t>
  </si>
  <si>
    <t>192775290</t>
  </si>
  <si>
    <t>(14,4+1,15+1,15)*0,9*3 " zábradlí dlouhých balkónů</t>
  </si>
  <si>
    <t>19</t>
  </si>
  <si>
    <t>978015341</t>
  </si>
  <si>
    <t>Otlučení (osekání) vnější vápenné nebo vápenocementové omítky stupně členitosti 1 a 2 v rozsahu přes 20 do 30 %</t>
  </si>
  <si>
    <t>-678064620</t>
  </si>
  <si>
    <t>20</t>
  </si>
  <si>
    <t>985311311</t>
  </si>
  <si>
    <t>Reprofilace podlah cementovou sanační maltou tl 10 mm</t>
  </si>
  <si>
    <t>-1779451597</t>
  </si>
  <si>
    <t>(20,81*3+4,34*6)*0,25 "balkony-podlaha (25% plochy)</t>
  </si>
  <si>
    <t>997</t>
  </si>
  <si>
    <t>Doprava suti a vybouraných hmot</t>
  </si>
  <si>
    <t>997013156</t>
  </si>
  <si>
    <t>Vnitrostaveništní doprava suti a vybouraných hmot pro budovy v přes 18 do 21 m s omezením mechanizace</t>
  </si>
  <si>
    <t>t</t>
  </si>
  <si>
    <t>-778125554</t>
  </si>
  <si>
    <t>22</t>
  </si>
  <si>
    <t>997013501</t>
  </si>
  <si>
    <t>Odvoz suti a vybouraných hmot na skládku nebo meziskládku do 1 km se složením</t>
  </si>
  <si>
    <t>-35857104</t>
  </si>
  <si>
    <t>23</t>
  </si>
  <si>
    <t>997013509</t>
  </si>
  <si>
    <t>Příplatek k odvozu suti a vybouraných hmot na skládku ZKD 1 km přes 1 km</t>
  </si>
  <si>
    <t>1433653458</t>
  </si>
  <si>
    <t>35,417*24 "celkem 25km</t>
  </si>
  <si>
    <t>24</t>
  </si>
  <si>
    <t>997013631</t>
  </si>
  <si>
    <t>Poplatek za uložení na skládce (skládkovné) stavebního odpadu směsného kód odpadu 17 09 04</t>
  </si>
  <si>
    <t>728997045</t>
  </si>
  <si>
    <t>998</t>
  </si>
  <si>
    <t>Přesun hmot</t>
  </si>
  <si>
    <t>25</t>
  </si>
  <si>
    <t>998011010</t>
  </si>
  <si>
    <t>Přesun hmot pro budovy zděné s omezením mechanizace pro budovy v přes 12 do 24 m</t>
  </si>
  <si>
    <t>-1872057338</t>
  </si>
  <si>
    <t>PSV</t>
  </si>
  <si>
    <t>Práce a dodávky PSV</t>
  </si>
  <si>
    <t>711</t>
  </si>
  <si>
    <t>Izolace proti vodě, vlhkosti a plynům</t>
  </si>
  <si>
    <t>26</t>
  </si>
  <si>
    <t>711141811</t>
  </si>
  <si>
    <t>Odstranění izolace proti vodě, vlhkosti a plynům z pásů NAIP přitavených jednovrstvých z plochy vodorovné</t>
  </si>
  <si>
    <t>1373659518</t>
  </si>
  <si>
    <t>764</t>
  </si>
  <si>
    <t>Konstrukce klempířské</t>
  </si>
  <si>
    <t>27</t>
  </si>
  <si>
    <t>764002811</t>
  </si>
  <si>
    <t>Demontáž okapového plechu do suti v krytině povlakové</t>
  </si>
  <si>
    <t>m</t>
  </si>
  <si>
    <t>1893150567</t>
  </si>
  <si>
    <t>87 "balkony</t>
  </si>
  <si>
    <t>767</t>
  </si>
  <si>
    <t>Konstrukce zámečnické</t>
  </si>
  <si>
    <t>28</t>
  </si>
  <si>
    <t>767161831</t>
  </si>
  <si>
    <t>Demontáž (odříznutí) zábradlí rovného rozebíratelného hmotnosti 1 m zábradlí do 20 kg k dalšímu použití</t>
  </si>
  <si>
    <t>-237373393</t>
  </si>
  <si>
    <t>(2,6+1,1+1,1)*6</t>
  </si>
  <si>
    <t>(4,45+5,5+4,45+1,05+1,05)*3</t>
  </si>
  <si>
    <t>29</t>
  </si>
  <si>
    <t>767163112</t>
  </si>
  <si>
    <t>Montáž přímého kovového zábradlí z do ocelové konstrukce v rovině v exteriéru (dodávka stávající)</t>
  </si>
  <si>
    <t>-1446154273</t>
  </si>
  <si>
    <t>30</t>
  </si>
  <si>
    <t>76720001R</t>
  </si>
  <si>
    <t>Dod+mtz nová ocel. konstrukce balkónového zábradlí</t>
  </si>
  <si>
    <t>kg</t>
  </si>
  <si>
    <t>-340651747</t>
  </si>
  <si>
    <t>530,4+23,5+16,9+7,6+14,22 "dle PD</t>
  </si>
  <si>
    <t>592,62*1,08 'Přepočtené koeficientem množství</t>
  </si>
  <si>
    <t>31</t>
  </si>
  <si>
    <t>998767113</t>
  </si>
  <si>
    <t>Přesun hmot tonážní pro zámečnické konstrukce s omezením mechanizace v objektech v přes 12 do 24 m</t>
  </si>
  <si>
    <t>-1361612472</t>
  </si>
  <si>
    <t>771</t>
  </si>
  <si>
    <t>Podlahy z dlaždic</t>
  </si>
  <si>
    <t>32</t>
  </si>
  <si>
    <t>771474113</t>
  </si>
  <si>
    <t>Montáž soklů z dlaždic keramických rovných lepených cementovým flexibilním lepidlem v přes 90 do 120 mm</t>
  </si>
  <si>
    <t>-1596092653</t>
  </si>
  <si>
    <t>52 "balkony</t>
  </si>
  <si>
    <t>-lepící flexibilní tmel a spárovací hmota (certifikovaný balkónový systém)</t>
  </si>
  <si>
    <t>33</t>
  </si>
  <si>
    <t>771574416</t>
  </si>
  <si>
    <t xml:space="preserve">Montáž podlah keramických hladkých lepených cementovým flexibilním lepidlem přes 9 do 12 ks/m2 </t>
  </si>
  <si>
    <t>-2085649136</t>
  </si>
  <si>
    <t>(20,81*3+4,34*6) "balkony</t>
  </si>
  <si>
    <t>34</t>
  </si>
  <si>
    <t>M</t>
  </si>
  <si>
    <t>59761160</t>
  </si>
  <si>
    <t>dlažba keramická slinutá mrazuvzdorná protiskluzná tl do 10mm přes 9 do 12ks/m2</t>
  </si>
  <si>
    <t>391437863</t>
  </si>
  <si>
    <t>88,47+52*0,1</t>
  </si>
  <si>
    <t>93,67*1,1 'Přepočtené koeficientem množství</t>
  </si>
  <si>
    <t>35</t>
  </si>
  <si>
    <t>771577211</t>
  </si>
  <si>
    <t>Příplatek k montáži podlah keramických lepených cementovým flexibilním lepidlem za plochu do 5 m2</t>
  </si>
  <si>
    <t>-1447887952</t>
  </si>
  <si>
    <t>4,34*6 "malé balkony</t>
  </si>
  <si>
    <t>36</t>
  </si>
  <si>
    <t>771591117</t>
  </si>
  <si>
    <t>Podlahy spárování akrylem</t>
  </si>
  <si>
    <t>-806432309</t>
  </si>
  <si>
    <t>52 "soklíky</t>
  </si>
  <si>
    <t>37</t>
  </si>
  <si>
    <t>998771113</t>
  </si>
  <si>
    <t>Přesun hmot tonážní pro podlahy z dlaždic s omezením mechanizace v objektech v přes 12 do 24 m</t>
  </si>
  <si>
    <t>820790036</t>
  </si>
  <si>
    <t>783</t>
  </si>
  <si>
    <t>Dokončovací práce - nátěry</t>
  </si>
  <si>
    <t>38</t>
  </si>
  <si>
    <t>783301303</t>
  </si>
  <si>
    <t>Očištění a odrezivění zámečnických konstrukcí</t>
  </si>
  <si>
    <t>2123013213</t>
  </si>
  <si>
    <t>stáv.zábradlí</t>
  </si>
  <si>
    <t>(2,6+1,1+1,1)*6*0,9*2</t>
  </si>
  <si>
    <t>(4,45+5,5+4,45+1,05+1,05)*3*0,9*2</t>
  </si>
  <si>
    <t>1,05*2*3*0,9*2</t>
  </si>
  <si>
    <t>39</t>
  </si>
  <si>
    <t>783314101</t>
  </si>
  <si>
    <t>Základní jednonásobný syntetický nátěr zámečnických konstrukcí</t>
  </si>
  <si>
    <t>-1229705402</t>
  </si>
  <si>
    <t>stáv.+nové zábradlí</t>
  </si>
  <si>
    <t>(2,6+1,1+1,1)*6*1,15*2</t>
  </si>
  <si>
    <t>(4,45+5,5+4,45+1,05+1,05)*3*1,15*2</t>
  </si>
  <si>
    <t>1,05*2*3*1,15*2</t>
  </si>
  <si>
    <t>40</t>
  </si>
  <si>
    <t>783317101</t>
  </si>
  <si>
    <t>Krycí jednonásobný syntetický standardní nátěr zámečnických konstrukcí</t>
  </si>
  <si>
    <t>-1444303073</t>
  </si>
  <si>
    <t>194,58*2 "2x nátěr</t>
  </si>
  <si>
    <t>OST</t>
  </si>
  <si>
    <t>Certifikovaný balkónový systém</t>
  </si>
  <si>
    <t>41</t>
  </si>
  <si>
    <t>90000001R</t>
  </si>
  <si>
    <t>Vysoce elastický SMP hydridní tmel mezi okapnicí a dlažbou, mezi soklem a v dilat.spárách (dod+mtz)</t>
  </si>
  <si>
    <t>-421675055</t>
  </si>
  <si>
    <t>42</t>
  </si>
  <si>
    <t>90000002R</t>
  </si>
  <si>
    <t>Polyethylenový provazec k vyplnění dilat.a rohových spár (dod+mtz)</t>
  </si>
  <si>
    <t>327176314</t>
  </si>
  <si>
    <t>43</t>
  </si>
  <si>
    <t>90000003R</t>
  </si>
  <si>
    <t>Difuzní páska u okapního profilu (dod+mtz)</t>
  </si>
  <si>
    <t>1715855826</t>
  </si>
  <si>
    <t>44</t>
  </si>
  <si>
    <t>90000004R</t>
  </si>
  <si>
    <t>Těsnící páska do hydroizolační stěrky (dod+mtz)</t>
  </si>
  <si>
    <t>-1188648409</t>
  </si>
  <si>
    <t>70+139</t>
  </si>
  <si>
    <t>45</t>
  </si>
  <si>
    <t>90000005R</t>
  </si>
  <si>
    <t>Hydratační a oddělovací pás difuzní s kašírovaného polyethylenu (dod+mtz)</t>
  </si>
  <si>
    <t>1370738703</t>
  </si>
  <si>
    <t>46</t>
  </si>
  <si>
    <t>90000006R</t>
  </si>
  <si>
    <t>Lepící tmel pod hydroizolační a oddělovací pás (dod+mtz)</t>
  </si>
  <si>
    <t>201153816</t>
  </si>
  <si>
    <t>47</t>
  </si>
  <si>
    <t>90000007R</t>
  </si>
  <si>
    <t>Penetrace podlahy (dod+mtz)</t>
  </si>
  <si>
    <t>1836616100</t>
  </si>
  <si>
    <t>48</t>
  </si>
  <si>
    <t>90000008R</t>
  </si>
  <si>
    <t>Balkónový okapní profil pro difuzně otevřený systém vč. 36ks dilatačních spojek (dod+mtz)</t>
  </si>
  <si>
    <t>1855126947</t>
  </si>
  <si>
    <t>49</t>
  </si>
  <si>
    <t>90000009R</t>
  </si>
  <si>
    <t>Spádový cementový potěr v tl.40-70mm vč.polodrážky (dod+mtz)</t>
  </si>
  <si>
    <t>-2025348326</t>
  </si>
  <si>
    <t>50</t>
  </si>
  <si>
    <t>90000010R</t>
  </si>
  <si>
    <t>Spojovací můstek (dod+mtz)</t>
  </si>
  <si>
    <t>74916098</t>
  </si>
  <si>
    <t>VRN</t>
  </si>
  <si>
    <t>Vedlejší rozpočtové náklady</t>
  </si>
  <si>
    <t>VRN1</t>
  </si>
  <si>
    <t>Průzkumné, zeměměřičské a projektové práce</t>
  </si>
  <si>
    <t>51</t>
  </si>
  <si>
    <t>011503000</t>
  </si>
  <si>
    <t>Stavební průzkum -statický</t>
  </si>
  <si>
    <t>Kč</t>
  </si>
  <si>
    <t>1024</t>
  </si>
  <si>
    <t>-974037641</t>
  </si>
  <si>
    <t>52</t>
  </si>
  <si>
    <t>013294000</t>
  </si>
  <si>
    <t>Ostatní dokumentace stavby -posouzení stáv.nosné kce balkónů</t>
  </si>
  <si>
    <t>1349113213</t>
  </si>
  <si>
    <t>VRN3</t>
  </si>
  <si>
    <t>Zařízení staveniště</t>
  </si>
  <si>
    <t>53</t>
  </si>
  <si>
    <t>030001000</t>
  </si>
  <si>
    <t>-1808573729</t>
  </si>
  <si>
    <t>VRN4</t>
  </si>
  <si>
    <t>Inženýrská činnost</t>
  </si>
  <si>
    <t>54</t>
  </si>
  <si>
    <t>049002000</t>
  </si>
  <si>
    <t>Inženýrská činnost ostatní</t>
  </si>
  <si>
    <t>-2087197919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</si>
</sst>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863281" style="1" customWidth="1"/>
    <col min="2" max="2" width="1.574219" style="1" customWidth="1"/>
    <col min="3" max="3" width="4.011719" style="1" customWidth="1"/>
    <col min="4" max="4" width="2.582031" style="1" customWidth="1"/>
    <col min="5" max="5" width="2.582031" style="1" customWidth="1"/>
    <col min="6" max="6" width="2.582031" style="1" customWidth="1"/>
    <col min="7" max="7" width="2.582031" style="1" customWidth="1"/>
    <col min="8" max="8" width="2.582031" style="1" customWidth="1"/>
    <col min="9" max="9" width="2.582031" style="1" customWidth="1"/>
    <col min="10" max="10" width="2.582031" style="1" customWidth="1"/>
    <col min="11" max="11" width="2.582031" style="1" customWidth="1"/>
    <col min="12" max="12" width="2.582031" style="1" customWidth="1"/>
    <col min="13" max="13" width="2.582031" style="1" customWidth="1"/>
    <col min="14" max="14" width="2.582031" style="1" customWidth="1"/>
    <col min="15" max="15" width="2.582031" style="1" customWidth="1"/>
    <col min="16" max="16" width="2.582031" style="1" customWidth="1"/>
    <col min="17" max="17" width="2.582031" style="1" customWidth="1"/>
    <col min="18" max="18" width="2.582031" style="1" customWidth="1"/>
    <col min="19" max="19" width="2.582031" style="1" customWidth="1"/>
    <col min="20" max="20" width="2.582031" style="1" customWidth="1"/>
    <col min="21" max="21" width="2.582031" style="1" customWidth="1"/>
    <col min="22" max="22" width="2.582031" style="1" customWidth="1"/>
    <col min="23" max="23" width="2.582031" style="1" customWidth="1"/>
    <col min="24" max="24" width="2.582031" style="1" customWidth="1"/>
    <col min="25" max="25" width="2.582031" style="1" customWidth="1"/>
    <col min="26" max="26" width="2.582031" style="1" customWidth="1"/>
    <col min="27" max="27" width="2.582031" style="1" customWidth="1"/>
    <col min="28" max="28" width="2.582031" style="1" customWidth="1"/>
    <col min="29" max="29" width="2.582031" style="1" customWidth="1"/>
    <col min="30" max="30" width="2.582031" style="1" customWidth="1"/>
    <col min="31" max="31" width="2.582031" style="1" customWidth="1"/>
    <col min="32" max="32" width="2.582031" style="1" customWidth="1"/>
    <col min="33" max="33" width="2.582031" style="1" customWidth="1"/>
    <col min="34" max="34" width="3.152344" style="1" customWidth="1"/>
    <col min="35" max="35" width="33.15234" style="1" customWidth="1"/>
    <col min="36" max="36" width="2.292969" style="1" customWidth="1"/>
    <col min="37" max="37" width="2.292969" style="1" customWidth="1"/>
    <col min="38" max="38" width="7.863281" style="1" customWidth="1"/>
    <col min="39" max="39" width="3.152344" style="1" customWidth="1"/>
    <col min="40" max="40" width="12.58203" style="1" customWidth="1"/>
    <col min="41" max="41" width="7.011719" style="1" customWidth="1"/>
    <col min="42" max="42" width="4.011719" style="1" customWidth="1"/>
    <col min="43" max="43" width="14.86328" style="1" hidden="1" customWidth="1"/>
    <col min="44" max="44" width="12.86328" style="1" customWidth="1"/>
    <col min="45" max="45" width="24.43359" style="1" hidden="1" customWidth="1"/>
    <col min="46" max="46" width="24.43359" style="1" hidden="1" customWidth="1"/>
    <col min="47" max="47" width="24.43359" style="1" hidden="1" customWidth="1"/>
    <col min="48" max="48" width="20.43359" style="1" hidden="1" customWidth="1"/>
    <col min="49" max="49" width="20.43359" style="1" hidden="1" customWidth="1"/>
    <col min="50" max="50" width="23.58203" style="1" hidden="1" customWidth="1"/>
    <col min="51" max="51" width="23.58203" style="1" hidden="1" customWidth="1"/>
    <col min="52" max="52" width="20.43359" style="1" hidden="1" customWidth="1"/>
    <col min="53" max="53" width="18.15234" style="1" hidden="1" customWidth="1"/>
    <col min="54" max="54" width="23.58203" style="1" hidden="1" customWidth="1"/>
    <col min="55" max="55" width="20.43359" style="1" hidden="1" customWidth="1"/>
    <col min="56" max="56" width="18.15234" style="1" hidden="1" customWidth="1"/>
    <col min="57" max="57" width="62.86328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30189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0325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balkónů -Zítkova 1267/4 Karlovy Vary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15. 1. 2025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30566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Dětské centrum K.Vary, příspěvková organizace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Ivan Křesina, K.Vary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30566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Šimková Dita, K.Vary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3.77359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'0325 - Oprava balkónů -Zí...'!J28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'0325 - Oprava balkónů -Zí...'!P128</f>
        <v>0</v>
      </c>
      <c r="AV95" s="127">
        <f>'0325 - Oprava balkónů -Zí...'!J31</f>
        <v>0</v>
      </c>
      <c r="AW95" s="127">
        <f>'0325 - Oprava balkónů -Zí...'!J32</f>
        <v>0</v>
      </c>
      <c r="AX95" s="127">
        <f>'0325 - Oprava balkónů -Zí...'!J33</f>
        <v>0</v>
      </c>
      <c r="AY95" s="127">
        <f>'0325 - Oprava balkónů -Zí...'!J34</f>
        <v>0</v>
      </c>
      <c r="AZ95" s="127">
        <f>'0325 - Oprava balkónů -Zí...'!F31</f>
        <v>0</v>
      </c>
      <c r="BA95" s="127">
        <f>'0325 - Oprava balkónů -Zí...'!F32</f>
        <v>0</v>
      </c>
      <c r="BB95" s="127">
        <f>'0325 - Oprava balkónů -Zí...'!F33</f>
        <v>0</v>
      </c>
      <c r="BC95" s="127">
        <f>'0325 - Oprava balkónů -Zí...'!F34</f>
        <v>0</v>
      </c>
      <c r="BD95" s="129">
        <f>'0325 - Oprava balkónů -Zí...'!F35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BXj6H4gnvsqt9/QS5riHthoD/znb7//SqdmSRYvHZCSG/XO+/W4UubTkmWFEXdrkwqyPTPkSDPcMVlt43abLRw==" hashValue="vvmc2CZmIh4zKcVlH5NMsebUYnUWLzFDWF/eLknbOlCKoc1dJWJEOcWQuljeq5LN+CWU7KUUT2tPh1j0Bog/B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325 - Oprava balkónů -Zí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95.43359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83</v>
      </c>
    </row>
    <row r="4" s="1" customFormat="1" ht="24.96" customHeight="1">
      <c r="B4" s="20"/>
      <c r="D4" s="133" t="s">
        <v>84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30189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15. 1. 2025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30189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ROUND(J128,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ROUND((SUM(BE128:BE259)),  2)</f>
        <v>0</v>
      </c>
      <c r="G31" s="38"/>
      <c r="H31" s="38"/>
      <c r="I31" s="149">
        <v>0.20999999999999999</v>
      </c>
      <c r="J31" s="148">
        <f>ROUND(((SUM(BE128:BE259))*I31),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ROUND((SUM(BF128:BF259)),  2)</f>
        <v>0</v>
      </c>
      <c r="G32" s="38"/>
      <c r="H32" s="38"/>
      <c r="I32" s="149">
        <v>0.12</v>
      </c>
      <c r="J32" s="148">
        <f>ROUND(((SUM(BF128:BF259))*I32),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ROUND((SUM(BG128:BG259)),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ROUND((SUM(BH128:BH259)),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ROUND((SUM(BI128:BI259)),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30189" customHeight="1">
      <c r="A85" s="38"/>
      <c r="B85" s="39"/>
      <c r="C85" s="40"/>
      <c r="D85" s="40"/>
      <c r="E85" s="76" t="str">
        <f>E7</f>
        <v>Oprava balkónů -Zítkova 1267/4 Karlovy Vary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 xml:space="preserve"> </v>
      </c>
      <c r="G87" s="40"/>
      <c r="H87" s="40"/>
      <c r="I87" s="32" t="s">
        <v>22</v>
      </c>
      <c r="J87" s="79" t="str">
        <f>IF(J10="","",J10)</f>
        <v>15. 1. 2025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30566" customHeight="1">
      <c r="A89" s="38"/>
      <c r="B89" s="39"/>
      <c r="C89" s="32" t="s">
        <v>24</v>
      </c>
      <c r="D89" s="40"/>
      <c r="E89" s="40"/>
      <c r="F89" s="27" t="str">
        <f>E13</f>
        <v>Dětské centrum K.Vary, příspěvková organizace</v>
      </c>
      <c r="G89" s="40"/>
      <c r="H89" s="40"/>
      <c r="I89" s="32" t="s">
        <v>30</v>
      </c>
      <c r="J89" s="36" t="str">
        <f>E19</f>
        <v>Ivan Křesina, K.Vary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30566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Šimková Dita, K.Vary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86</v>
      </c>
      <c r="D92" s="169"/>
      <c r="E92" s="169"/>
      <c r="F92" s="169"/>
      <c r="G92" s="169"/>
      <c r="H92" s="169"/>
      <c r="I92" s="169"/>
      <c r="J92" s="170" t="s">
        <v>87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88</v>
      </c>
      <c r="D94" s="40"/>
      <c r="E94" s="40"/>
      <c r="F94" s="40"/>
      <c r="G94" s="40"/>
      <c r="H94" s="40"/>
      <c r="I94" s="40"/>
      <c r="J94" s="110">
        <f>J128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89</v>
      </c>
    </row>
    <row r="95" s="9" customFormat="1" ht="24.96" customHeight="1">
      <c r="A95" s="9"/>
      <c r="B95" s="172"/>
      <c r="C95" s="173"/>
      <c r="D95" s="174" t="s">
        <v>90</v>
      </c>
      <c r="E95" s="175"/>
      <c r="F95" s="175"/>
      <c r="G95" s="175"/>
      <c r="H95" s="175"/>
      <c r="I95" s="175"/>
      <c r="J95" s="176">
        <f>J129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91</v>
      </c>
      <c r="E96" s="181"/>
      <c r="F96" s="181"/>
      <c r="G96" s="181"/>
      <c r="H96" s="181"/>
      <c r="I96" s="181"/>
      <c r="J96" s="182">
        <f>J130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92</v>
      </c>
      <c r="E97" s="181"/>
      <c r="F97" s="181"/>
      <c r="G97" s="181"/>
      <c r="H97" s="181"/>
      <c r="I97" s="181"/>
      <c r="J97" s="182">
        <f>J153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J185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J191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2"/>
      <c r="C100" s="173"/>
      <c r="D100" s="174" t="s">
        <v>95</v>
      </c>
      <c r="E100" s="175"/>
      <c r="F100" s="175"/>
      <c r="G100" s="175"/>
      <c r="H100" s="175"/>
      <c r="I100" s="175"/>
      <c r="J100" s="176">
        <f>J193</f>
        <v>0</v>
      </c>
      <c r="K100" s="173"/>
      <c r="L100" s="17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J194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J197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98</v>
      </c>
      <c r="E103" s="181"/>
      <c r="F103" s="181"/>
      <c r="G103" s="181"/>
      <c r="H103" s="181"/>
      <c r="I103" s="181"/>
      <c r="J103" s="182">
        <f>J200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99</v>
      </c>
      <c r="E104" s="181"/>
      <c r="F104" s="181"/>
      <c r="G104" s="181"/>
      <c r="H104" s="181"/>
      <c r="I104" s="181"/>
      <c r="J104" s="182">
        <f>J210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100</v>
      </c>
      <c r="E105" s="181"/>
      <c r="F105" s="181"/>
      <c r="G105" s="181"/>
      <c r="H105" s="181"/>
      <c r="I105" s="181"/>
      <c r="J105" s="182">
        <f>J225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2"/>
      <c r="C106" s="173"/>
      <c r="D106" s="174" t="s">
        <v>101</v>
      </c>
      <c r="E106" s="175"/>
      <c r="F106" s="175"/>
      <c r="G106" s="175"/>
      <c r="H106" s="175"/>
      <c r="I106" s="175"/>
      <c r="J106" s="176">
        <f>J240</f>
        <v>0</v>
      </c>
      <c r="K106" s="173"/>
      <c r="L106" s="17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2"/>
      <c r="C107" s="173"/>
      <c r="D107" s="174" t="s">
        <v>102</v>
      </c>
      <c r="E107" s="175"/>
      <c r="F107" s="175"/>
      <c r="G107" s="175"/>
      <c r="H107" s="175"/>
      <c r="I107" s="175"/>
      <c r="J107" s="176">
        <f>J252</f>
        <v>0</v>
      </c>
      <c r="K107" s="173"/>
      <c r="L107" s="17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78"/>
      <c r="C108" s="179"/>
      <c r="D108" s="180" t="s">
        <v>103</v>
      </c>
      <c r="E108" s="181"/>
      <c r="F108" s="181"/>
      <c r="G108" s="181"/>
      <c r="H108" s="181"/>
      <c r="I108" s="181"/>
      <c r="J108" s="182">
        <f>J253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104</v>
      </c>
      <c r="E109" s="181"/>
      <c r="F109" s="181"/>
      <c r="G109" s="181"/>
      <c r="H109" s="181"/>
      <c r="I109" s="181"/>
      <c r="J109" s="182">
        <f>J256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105</v>
      </c>
      <c r="E110" s="181"/>
      <c r="F110" s="181"/>
      <c r="G110" s="181"/>
      <c r="H110" s="181"/>
      <c r="I110" s="181"/>
      <c r="J110" s="182">
        <f>J258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106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30189" customHeight="1">
      <c r="A120" s="38"/>
      <c r="B120" s="39"/>
      <c r="C120" s="40"/>
      <c r="D120" s="40"/>
      <c r="E120" s="76" t="str">
        <f>E7</f>
        <v>Oprava balkónů -Zítkova 1267/4 Karlovy Vary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F10</f>
        <v xml:space="preserve"> </v>
      </c>
      <c r="G122" s="40"/>
      <c r="H122" s="40"/>
      <c r="I122" s="32" t="s">
        <v>22</v>
      </c>
      <c r="J122" s="79" t="str">
        <f>IF(J10="","",J10)</f>
        <v>15. 1. 2025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30566" customHeight="1">
      <c r="A124" s="38"/>
      <c r="B124" s="39"/>
      <c r="C124" s="32" t="s">
        <v>24</v>
      </c>
      <c r="D124" s="40"/>
      <c r="E124" s="40"/>
      <c r="F124" s="27" t="str">
        <f>E13</f>
        <v>Dětské centrum K.Vary, příspěvková organizace</v>
      </c>
      <c r="G124" s="40"/>
      <c r="H124" s="40"/>
      <c r="I124" s="32" t="s">
        <v>30</v>
      </c>
      <c r="J124" s="36" t="str">
        <f>E19</f>
        <v>Ivan Křesina, K.Vary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30566" customHeight="1">
      <c r="A125" s="38"/>
      <c r="B125" s="39"/>
      <c r="C125" s="32" t="s">
        <v>28</v>
      </c>
      <c r="D125" s="40"/>
      <c r="E125" s="40"/>
      <c r="F125" s="27" t="str">
        <f>IF(E16="","",E16)</f>
        <v>Vyplň údaj</v>
      </c>
      <c r="G125" s="40"/>
      <c r="H125" s="40"/>
      <c r="I125" s="32" t="s">
        <v>33</v>
      </c>
      <c r="J125" s="36" t="str">
        <f>E22</f>
        <v>Šimková Dita, K.Vary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84"/>
      <c r="B127" s="185"/>
      <c r="C127" s="186" t="s">
        <v>107</v>
      </c>
      <c r="D127" s="187" t="s">
        <v>61</v>
      </c>
      <c r="E127" s="187" t="s">
        <v>57</v>
      </c>
      <c r="F127" s="187" t="s">
        <v>58</v>
      </c>
      <c r="G127" s="187" t="s">
        <v>108</v>
      </c>
      <c r="H127" s="187" t="s">
        <v>109</v>
      </c>
      <c r="I127" s="187" t="s">
        <v>110</v>
      </c>
      <c r="J127" s="188" t="s">
        <v>87</v>
      </c>
      <c r="K127" s="189" t="s">
        <v>111</v>
      </c>
      <c r="L127" s="190"/>
      <c r="M127" s="100" t="s">
        <v>1</v>
      </c>
      <c r="N127" s="101" t="s">
        <v>40</v>
      </c>
      <c r="O127" s="101" t="s">
        <v>112</v>
      </c>
      <c r="P127" s="101" t="s">
        <v>113</v>
      </c>
      <c r="Q127" s="101" t="s">
        <v>114</v>
      </c>
      <c r="R127" s="101" t="s">
        <v>115</v>
      </c>
      <c r="S127" s="101" t="s">
        <v>116</v>
      </c>
      <c r="T127" s="102" t="s">
        <v>117</v>
      </c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</row>
    <row r="128" s="2" customFormat="1" ht="22.8" customHeight="1">
      <c r="A128" s="38"/>
      <c r="B128" s="39"/>
      <c r="C128" s="107" t="s">
        <v>118</v>
      </c>
      <c r="D128" s="40"/>
      <c r="E128" s="40"/>
      <c r="F128" s="40"/>
      <c r="G128" s="40"/>
      <c r="H128" s="40"/>
      <c r="I128" s="40"/>
      <c r="J128" s="191">
        <f>BK128</f>
        <v>0</v>
      </c>
      <c r="K128" s="40"/>
      <c r="L128" s="44"/>
      <c r="M128" s="103"/>
      <c r="N128" s="192"/>
      <c r="O128" s="104"/>
      <c r="P128" s="193">
        <f>P129+P193+P240+P252</f>
        <v>0</v>
      </c>
      <c r="Q128" s="104"/>
      <c r="R128" s="193">
        <f>R129+R193+R240+R252</f>
        <v>11.174363619999999</v>
      </c>
      <c r="S128" s="104"/>
      <c r="T128" s="194">
        <f>T129+T193+T240+T252</f>
        <v>35.000965000000001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89</v>
      </c>
      <c r="BK128" s="195">
        <f>BK129+BK193+BK240+BK252</f>
        <v>0</v>
      </c>
    </row>
    <row r="129" s="12" customFormat="1" ht="25.92" customHeight="1">
      <c r="A129" s="12"/>
      <c r="B129" s="196"/>
      <c r="C129" s="197"/>
      <c r="D129" s="198" t="s">
        <v>75</v>
      </c>
      <c r="E129" s="199" t="s">
        <v>119</v>
      </c>
      <c r="F129" s="199" t="s">
        <v>120</v>
      </c>
      <c r="G129" s="197"/>
      <c r="H129" s="197"/>
      <c r="I129" s="200"/>
      <c r="J129" s="201">
        <f>BK129</f>
        <v>0</v>
      </c>
      <c r="K129" s="197"/>
      <c r="L129" s="202"/>
      <c r="M129" s="203"/>
      <c r="N129" s="204"/>
      <c r="O129" s="204"/>
      <c r="P129" s="205">
        <f>P130+P153+P185+P191</f>
        <v>0</v>
      </c>
      <c r="Q129" s="204"/>
      <c r="R129" s="205">
        <f>R130+R153+R185+R191</f>
        <v>7.5462816199999994</v>
      </c>
      <c r="S129" s="204"/>
      <c r="T129" s="206">
        <f>T130+T153+T185+T191</f>
        <v>33.107590000000002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81</v>
      </c>
      <c r="AT129" s="208" t="s">
        <v>75</v>
      </c>
      <c r="AU129" s="208" t="s">
        <v>76</v>
      </c>
      <c r="AY129" s="207" t="s">
        <v>121</v>
      </c>
      <c r="BK129" s="209">
        <f>BK130+BK153+BK185+BK191</f>
        <v>0</v>
      </c>
    </row>
    <row r="130" s="12" customFormat="1" ht="22.8" customHeight="1">
      <c r="A130" s="12"/>
      <c r="B130" s="196"/>
      <c r="C130" s="197"/>
      <c r="D130" s="198" t="s">
        <v>75</v>
      </c>
      <c r="E130" s="210" t="s">
        <v>122</v>
      </c>
      <c r="F130" s="210" t="s">
        <v>123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SUM(P131:P152)</f>
        <v>0</v>
      </c>
      <c r="Q130" s="204"/>
      <c r="R130" s="205">
        <f>SUM(R131:R152)</f>
        <v>7.0885850999999995</v>
      </c>
      <c r="S130" s="204"/>
      <c r="T130" s="206">
        <f>SUM(T131:T152)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81</v>
      </c>
      <c r="AT130" s="208" t="s">
        <v>75</v>
      </c>
      <c r="AU130" s="208" t="s">
        <v>81</v>
      </c>
      <c r="AY130" s="207" t="s">
        <v>121</v>
      </c>
      <c r="BK130" s="209">
        <f>SUM(BK131:BK152)</f>
        <v>0</v>
      </c>
    </row>
    <row r="131" s="2" customFormat="1" ht="16.30189" customHeight="1">
      <c r="A131" s="38"/>
      <c r="B131" s="39"/>
      <c r="C131" s="212" t="s">
        <v>81</v>
      </c>
      <c r="D131" s="212" t="s">
        <v>124</v>
      </c>
      <c r="E131" s="213" t="s">
        <v>125</v>
      </c>
      <c r="F131" s="214" t="s">
        <v>126</v>
      </c>
      <c r="G131" s="215" t="s">
        <v>127</v>
      </c>
      <c r="H131" s="216">
        <v>137.47</v>
      </c>
      <c r="I131" s="217"/>
      <c r="J131" s="218">
        <f>ROUND(I131*H131,2)</f>
        <v>0</v>
      </c>
      <c r="K131" s="219"/>
      <c r="L131" s="44"/>
      <c r="M131" s="220" t="s">
        <v>1</v>
      </c>
      <c r="N131" s="221" t="s">
        <v>41</v>
      </c>
      <c r="O131" s="91"/>
      <c r="P131" s="222">
        <f>O131*H131</f>
        <v>0</v>
      </c>
      <c r="Q131" s="222">
        <v>0.00025999999999999998</v>
      </c>
      <c r="R131" s="222">
        <f>Q131*H131</f>
        <v>0.035742199999999995</v>
      </c>
      <c r="S131" s="222">
        <v>0</v>
      </c>
      <c r="T131" s="22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4" t="s">
        <v>128</v>
      </c>
      <c r="AT131" s="224" t="s">
        <v>124</v>
      </c>
      <c r="AU131" s="224" t="s">
        <v>83</v>
      </c>
      <c r="AY131" s="17" t="s">
        <v>121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7" t="s">
        <v>81</v>
      </c>
      <c r="BK131" s="225">
        <f>ROUND(I131*H131,2)</f>
        <v>0</v>
      </c>
      <c r="BL131" s="17" t="s">
        <v>128</v>
      </c>
      <c r="BM131" s="224" t="s">
        <v>129</v>
      </c>
    </row>
    <row r="132" s="13" customFormat="1">
      <c r="A132" s="13"/>
      <c r="B132" s="226"/>
      <c r="C132" s="227"/>
      <c r="D132" s="228" t="s">
        <v>130</v>
      </c>
      <c r="E132" s="229" t="s">
        <v>1</v>
      </c>
      <c r="F132" s="230" t="s">
        <v>131</v>
      </c>
      <c r="G132" s="227"/>
      <c r="H132" s="231">
        <v>88.469999999999999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130</v>
      </c>
      <c r="AU132" s="237" t="s">
        <v>83</v>
      </c>
      <c r="AV132" s="13" t="s">
        <v>83</v>
      </c>
      <c r="AW132" s="13" t="s">
        <v>32</v>
      </c>
      <c r="AX132" s="13" t="s">
        <v>76</v>
      </c>
      <c r="AY132" s="237" t="s">
        <v>121</v>
      </c>
    </row>
    <row r="133" s="13" customFormat="1">
      <c r="A133" s="13"/>
      <c r="B133" s="226"/>
      <c r="C133" s="227"/>
      <c r="D133" s="228" t="s">
        <v>130</v>
      </c>
      <c r="E133" s="229" t="s">
        <v>1</v>
      </c>
      <c r="F133" s="230" t="s">
        <v>132</v>
      </c>
      <c r="G133" s="227"/>
      <c r="H133" s="231">
        <v>49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130</v>
      </c>
      <c r="AU133" s="237" t="s">
        <v>83</v>
      </c>
      <c r="AV133" s="13" t="s">
        <v>83</v>
      </c>
      <c r="AW133" s="13" t="s">
        <v>32</v>
      </c>
      <c r="AX133" s="13" t="s">
        <v>76</v>
      </c>
      <c r="AY133" s="237" t="s">
        <v>121</v>
      </c>
    </row>
    <row r="134" s="14" customFormat="1">
      <c r="A134" s="14"/>
      <c r="B134" s="238"/>
      <c r="C134" s="239"/>
      <c r="D134" s="228" t="s">
        <v>130</v>
      </c>
      <c r="E134" s="240" t="s">
        <v>1</v>
      </c>
      <c r="F134" s="241" t="s">
        <v>133</v>
      </c>
      <c r="G134" s="239"/>
      <c r="H134" s="242">
        <v>137.47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130</v>
      </c>
      <c r="AU134" s="248" t="s">
        <v>83</v>
      </c>
      <c r="AV134" s="14" t="s">
        <v>128</v>
      </c>
      <c r="AW134" s="14" t="s">
        <v>32</v>
      </c>
      <c r="AX134" s="14" t="s">
        <v>81</v>
      </c>
      <c r="AY134" s="248" t="s">
        <v>121</v>
      </c>
    </row>
    <row r="135" s="2" customFormat="1" ht="21.0566" customHeight="1">
      <c r="A135" s="38"/>
      <c r="B135" s="39"/>
      <c r="C135" s="212" t="s">
        <v>83</v>
      </c>
      <c r="D135" s="212" t="s">
        <v>124</v>
      </c>
      <c r="E135" s="213" t="s">
        <v>134</v>
      </c>
      <c r="F135" s="214" t="s">
        <v>135</v>
      </c>
      <c r="G135" s="215" t="s">
        <v>127</v>
      </c>
      <c r="H135" s="216">
        <v>137.47</v>
      </c>
      <c r="I135" s="217"/>
      <c r="J135" s="218">
        <f>ROUND(I135*H135,2)</f>
        <v>0</v>
      </c>
      <c r="K135" s="219"/>
      <c r="L135" s="44"/>
      <c r="M135" s="220" t="s">
        <v>1</v>
      </c>
      <c r="N135" s="221" t="s">
        <v>41</v>
      </c>
      <c r="O135" s="91"/>
      <c r="P135" s="222">
        <f>O135*H135</f>
        <v>0</v>
      </c>
      <c r="Q135" s="222">
        <v>0.0080000000000000002</v>
      </c>
      <c r="R135" s="222">
        <f>Q135*H135</f>
        <v>1.0997600000000001</v>
      </c>
      <c r="S135" s="222">
        <v>0</v>
      </c>
      <c r="T135" s="223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4" t="s">
        <v>128</v>
      </c>
      <c r="AT135" s="224" t="s">
        <v>124</v>
      </c>
      <c r="AU135" s="224" t="s">
        <v>83</v>
      </c>
      <c r="AY135" s="17" t="s">
        <v>121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7" t="s">
        <v>81</v>
      </c>
      <c r="BK135" s="225">
        <f>ROUND(I135*H135,2)</f>
        <v>0</v>
      </c>
      <c r="BL135" s="17" t="s">
        <v>128</v>
      </c>
      <c r="BM135" s="224" t="s">
        <v>136</v>
      </c>
    </row>
    <row r="136" s="13" customFormat="1">
      <c r="A136" s="13"/>
      <c r="B136" s="226"/>
      <c r="C136" s="227"/>
      <c r="D136" s="228" t="s">
        <v>130</v>
      </c>
      <c r="E136" s="229" t="s">
        <v>1</v>
      </c>
      <c r="F136" s="230" t="s">
        <v>131</v>
      </c>
      <c r="G136" s="227"/>
      <c r="H136" s="231">
        <v>88.469999999999999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130</v>
      </c>
      <c r="AU136" s="237" t="s">
        <v>83</v>
      </c>
      <c r="AV136" s="13" t="s">
        <v>83</v>
      </c>
      <c r="AW136" s="13" t="s">
        <v>32</v>
      </c>
      <c r="AX136" s="13" t="s">
        <v>76</v>
      </c>
      <c r="AY136" s="237" t="s">
        <v>121</v>
      </c>
    </row>
    <row r="137" s="13" customFormat="1">
      <c r="A137" s="13"/>
      <c r="B137" s="226"/>
      <c r="C137" s="227"/>
      <c r="D137" s="228" t="s">
        <v>130</v>
      </c>
      <c r="E137" s="229" t="s">
        <v>1</v>
      </c>
      <c r="F137" s="230" t="s">
        <v>132</v>
      </c>
      <c r="G137" s="227"/>
      <c r="H137" s="231">
        <v>49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130</v>
      </c>
      <c r="AU137" s="237" t="s">
        <v>83</v>
      </c>
      <c r="AV137" s="13" t="s">
        <v>83</v>
      </c>
      <c r="AW137" s="13" t="s">
        <v>32</v>
      </c>
      <c r="AX137" s="13" t="s">
        <v>76</v>
      </c>
      <c r="AY137" s="237" t="s">
        <v>121</v>
      </c>
    </row>
    <row r="138" s="14" customFormat="1">
      <c r="A138" s="14"/>
      <c r="B138" s="238"/>
      <c r="C138" s="239"/>
      <c r="D138" s="228" t="s">
        <v>130</v>
      </c>
      <c r="E138" s="240" t="s">
        <v>1</v>
      </c>
      <c r="F138" s="241" t="s">
        <v>133</v>
      </c>
      <c r="G138" s="239"/>
      <c r="H138" s="242">
        <v>137.47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130</v>
      </c>
      <c r="AU138" s="248" t="s">
        <v>83</v>
      </c>
      <c r="AV138" s="14" t="s">
        <v>128</v>
      </c>
      <c r="AW138" s="14" t="s">
        <v>32</v>
      </c>
      <c r="AX138" s="14" t="s">
        <v>81</v>
      </c>
      <c r="AY138" s="248" t="s">
        <v>121</v>
      </c>
    </row>
    <row r="139" s="2" customFormat="1" ht="16.30189" customHeight="1">
      <c r="A139" s="38"/>
      <c r="B139" s="39"/>
      <c r="C139" s="212" t="s">
        <v>137</v>
      </c>
      <c r="D139" s="212" t="s">
        <v>124</v>
      </c>
      <c r="E139" s="213" t="s">
        <v>138</v>
      </c>
      <c r="F139" s="214" t="s">
        <v>139</v>
      </c>
      <c r="G139" s="215" t="s">
        <v>127</v>
      </c>
      <c r="H139" s="216">
        <v>137.47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41</v>
      </c>
      <c r="O139" s="91"/>
      <c r="P139" s="222">
        <f>O139*H139</f>
        <v>0</v>
      </c>
      <c r="Q139" s="222">
        <v>0.025000000000000001</v>
      </c>
      <c r="R139" s="222">
        <f>Q139*H139</f>
        <v>3.43675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128</v>
      </c>
      <c r="AT139" s="224" t="s">
        <v>124</v>
      </c>
      <c r="AU139" s="224" t="s">
        <v>83</v>
      </c>
      <c r="AY139" s="17" t="s">
        <v>121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81</v>
      </c>
      <c r="BK139" s="225">
        <f>ROUND(I139*H139,2)</f>
        <v>0</v>
      </c>
      <c r="BL139" s="17" t="s">
        <v>128</v>
      </c>
      <c r="BM139" s="224" t="s">
        <v>140</v>
      </c>
    </row>
    <row r="140" s="13" customFormat="1">
      <c r="A140" s="13"/>
      <c r="B140" s="226"/>
      <c r="C140" s="227"/>
      <c r="D140" s="228" t="s">
        <v>130</v>
      </c>
      <c r="E140" s="229" t="s">
        <v>1</v>
      </c>
      <c r="F140" s="230" t="s">
        <v>131</v>
      </c>
      <c r="G140" s="227"/>
      <c r="H140" s="231">
        <v>88.469999999999999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130</v>
      </c>
      <c r="AU140" s="237" t="s">
        <v>83</v>
      </c>
      <c r="AV140" s="13" t="s">
        <v>83</v>
      </c>
      <c r="AW140" s="13" t="s">
        <v>32</v>
      </c>
      <c r="AX140" s="13" t="s">
        <v>76</v>
      </c>
      <c r="AY140" s="237" t="s">
        <v>121</v>
      </c>
    </row>
    <row r="141" s="13" customFormat="1">
      <c r="A141" s="13"/>
      <c r="B141" s="226"/>
      <c r="C141" s="227"/>
      <c r="D141" s="228" t="s">
        <v>130</v>
      </c>
      <c r="E141" s="229" t="s">
        <v>1</v>
      </c>
      <c r="F141" s="230" t="s">
        <v>132</v>
      </c>
      <c r="G141" s="227"/>
      <c r="H141" s="231">
        <v>49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130</v>
      </c>
      <c r="AU141" s="237" t="s">
        <v>83</v>
      </c>
      <c r="AV141" s="13" t="s">
        <v>83</v>
      </c>
      <c r="AW141" s="13" t="s">
        <v>32</v>
      </c>
      <c r="AX141" s="13" t="s">
        <v>76</v>
      </c>
      <c r="AY141" s="237" t="s">
        <v>121</v>
      </c>
    </row>
    <row r="142" s="14" customFormat="1">
      <c r="A142" s="14"/>
      <c r="B142" s="238"/>
      <c r="C142" s="239"/>
      <c r="D142" s="228" t="s">
        <v>130</v>
      </c>
      <c r="E142" s="240" t="s">
        <v>1</v>
      </c>
      <c r="F142" s="241" t="s">
        <v>133</v>
      </c>
      <c r="G142" s="239"/>
      <c r="H142" s="242">
        <v>137.47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8" t="s">
        <v>130</v>
      </c>
      <c r="AU142" s="248" t="s">
        <v>83</v>
      </c>
      <c r="AV142" s="14" t="s">
        <v>128</v>
      </c>
      <c r="AW142" s="14" t="s">
        <v>32</v>
      </c>
      <c r="AX142" s="14" t="s">
        <v>81</v>
      </c>
      <c r="AY142" s="248" t="s">
        <v>121</v>
      </c>
    </row>
    <row r="143" s="2" customFormat="1" ht="16.30189" customHeight="1">
      <c r="A143" s="38"/>
      <c r="B143" s="39"/>
      <c r="C143" s="212" t="s">
        <v>128</v>
      </c>
      <c r="D143" s="212" t="s">
        <v>124</v>
      </c>
      <c r="E143" s="213" t="s">
        <v>141</v>
      </c>
      <c r="F143" s="214" t="s">
        <v>142</v>
      </c>
      <c r="G143" s="215" t="s">
        <v>127</v>
      </c>
      <c r="H143" s="216">
        <v>137.47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41</v>
      </c>
      <c r="O143" s="91"/>
      <c r="P143" s="222">
        <f>O143*H143</f>
        <v>0</v>
      </c>
      <c r="Q143" s="222">
        <v>0.015709999999999998</v>
      </c>
      <c r="R143" s="222">
        <f>Q143*H143</f>
        <v>2.1596536999999998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128</v>
      </c>
      <c r="AT143" s="224" t="s">
        <v>124</v>
      </c>
      <c r="AU143" s="224" t="s">
        <v>83</v>
      </c>
      <c r="AY143" s="17" t="s">
        <v>121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81</v>
      </c>
      <c r="BK143" s="225">
        <f>ROUND(I143*H143,2)</f>
        <v>0</v>
      </c>
      <c r="BL143" s="17" t="s">
        <v>128</v>
      </c>
      <c r="BM143" s="224" t="s">
        <v>143</v>
      </c>
    </row>
    <row r="144" s="13" customFormat="1">
      <c r="A144" s="13"/>
      <c r="B144" s="226"/>
      <c r="C144" s="227"/>
      <c r="D144" s="228" t="s">
        <v>130</v>
      </c>
      <c r="E144" s="229" t="s">
        <v>1</v>
      </c>
      <c r="F144" s="230" t="s">
        <v>131</v>
      </c>
      <c r="G144" s="227"/>
      <c r="H144" s="231">
        <v>88.469999999999999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130</v>
      </c>
      <c r="AU144" s="237" t="s">
        <v>83</v>
      </c>
      <c r="AV144" s="13" t="s">
        <v>83</v>
      </c>
      <c r="AW144" s="13" t="s">
        <v>32</v>
      </c>
      <c r="AX144" s="13" t="s">
        <v>76</v>
      </c>
      <c r="AY144" s="237" t="s">
        <v>121</v>
      </c>
    </row>
    <row r="145" s="13" customFormat="1">
      <c r="A145" s="13"/>
      <c r="B145" s="226"/>
      <c r="C145" s="227"/>
      <c r="D145" s="228" t="s">
        <v>130</v>
      </c>
      <c r="E145" s="229" t="s">
        <v>1</v>
      </c>
      <c r="F145" s="230" t="s">
        <v>132</v>
      </c>
      <c r="G145" s="227"/>
      <c r="H145" s="231">
        <v>49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130</v>
      </c>
      <c r="AU145" s="237" t="s">
        <v>83</v>
      </c>
      <c r="AV145" s="13" t="s">
        <v>83</v>
      </c>
      <c r="AW145" s="13" t="s">
        <v>32</v>
      </c>
      <c r="AX145" s="13" t="s">
        <v>76</v>
      </c>
      <c r="AY145" s="237" t="s">
        <v>121</v>
      </c>
    </row>
    <row r="146" s="14" customFormat="1">
      <c r="A146" s="14"/>
      <c r="B146" s="238"/>
      <c r="C146" s="239"/>
      <c r="D146" s="228" t="s">
        <v>130</v>
      </c>
      <c r="E146" s="240" t="s">
        <v>1</v>
      </c>
      <c r="F146" s="241" t="s">
        <v>133</v>
      </c>
      <c r="G146" s="239"/>
      <c r="H146" s="242">
        <v>137.47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130</v>
      </c>
      <c r="AU146" s="248" t="s">
        <v>83</v>
      </c>
      <c r="AV146" s="14" t="s">
        <v>128</v>
      </c>
      <c r="AW146" s="14" t="s">
        <v>32</v>
      </c>
      <c r="AX146" s="14" t="s">
        <v>81</v>
      </c>
      <c r="AY146" s="248" t="s">
        <v>121</v>
      </c>
    </row>
    <row r="147" s="2" customFormat="1" ht="16.30189" customHeight="1">
      <c r="A147" s="38"/>
      <c r="B147" s="39"/>
      <c r="C147" s="212" t="s">
        <v>144</v>
      </c>
      <c r="D147" s="212" t="s">
        <v>124</v>
      </c>
      <c r="E147" s="213" t="s">
        <v>145</v>
      </c>
      <c r="F147" s="214" t="s">
        <v>146</v>
      </c>
      <c r="G147" s="215" t="s">
        <v>127</v>
      </c>
      <c r="H147" s="216">
        <v>13</v>
      </c>
      <c r="I147" s="217"/>
      <c r="J147" s="218">
        <f>ROUND(I147*H147,2)</f>
        <v>0</v>
      </c>
      <c r="K147" s="219"/>
      <c r="L147" s="44"/>
      <c r="M147" s="220" t="s">
        <v>1</v>
      </c>
      <c r="N147" s="221" t="s">
        <v>41</v>
      </c>
      <c r="O147" s="91"/>
      <c r="P147" s="222">
        <f>O147*H147</f>
        <v>0</v>
      </c>
      <c r="Q147" s="222">
        <v>0.023630000000000002</v>
      </c>
      <c r="R147" s="222">
        <f>Q147*H147</f>
        <v>0.30719000000000002</v>
      </c>
      <c r="S147" s="222">
        <v>0</v>
      </c>
      <c r="T147" s="22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4" t="s">
        <v>128</v>
      </c>
      <c r="AT147" s="224" t="s">
        <v>124</v>
      </c>
      <c r="AU147" s="224" t="s">
        <v>83</v>
      </c>
      <c r="AY147" s="17" t="s">
        <v>121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7" t="s">
        <v>81</v>
      </c>
      <c r="BK147" s="225">
        <f>ROUND(I147*H147,2)</f>
        <v>0</v>
      </c>
      <c r="BL147" s="17" t="s">
        <v>128</v>
      </c>
      <c r="BM147" s="224" t="s">
        <v>147</v>
      </c>
    </row>
    <row r="148" s="13" customFormat="1">
      <c r="A148" s="13"/>
      <c r="B148" s="226"/>
      <c r="C148" s="227"/>
      <c r="D148" s="228" t="s">
        <v>130</v>
      </c>
      <c r="E148" s="229" t="s">
        <v>1</v>
      </c>
      <c r="F148" s="230" t="s">
        <v>148</v>
      </c>
      <c r="G148" s="227"/>
      <c r="H148" s="231">
        <v>13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130</v>
      </c>
      <c r="AU148" s="237" t="s">
        <v>83</v>
      </c>
      <c r="AV148" s="13" t="s">
        <v>83</v>
      </c>
      <c r="AW148" s="13" t="s">
        <v>32</v>
      </c>
      <c r="AX148" s="13" t="s">
        <v>81</v>
      </c>
      <c r="AY148" s="237" t="s">
        <v>121</v>
      </c>
    </row>
    <row r="149" s="2" customFormat="1" ht="16.30189" customHeight="1">
      <c r="A149" s="38"/>
      <c r="B149" s="39"/>
      <c r="C149" s="212" t="s">
        <v>122</v>
      </c>
      <c r="D149" s="212" t="s">
        <v>124</v>
      </c>
      <c r="E149" s="213" t="s">
        <v>149</v>
      </c>
      <c r="F149" s="214" t="s">
        <v>150</v>
      </c>
      <c r="G149" s="215" t="s">
        <v>127</v>
      </c>
      <c r="H149" s="216">
        <v>137.47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41</v>
      </c>
      <c r="O149" s="91"/>
      <c r="P149" s="222">
        <f>O149*H149</f>
        <v>0</v>
      </c>
      <c r="Q149" s="222">
        <v>0.00036000000000000002</v>
      </c>
      <c r="R149" s="222">
        <f>Q149*H149</f>
        <v>0.049489200000000004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128</v>
      </c>
      <c r="AT149" s="224" t="s">
        <v>124</v>
      </c>
      <c r="AU149" s="224" t="s">
        <v>83</v>
      </c>
      <c r="AY149" s="17" t="s">
        <v>121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81</v>
      </c>
      <c r="BK149" s="225">
        <f>ROUND(I149*H149,2)</f>
        <v>0</v>
      </c>
      <c r="BL149" s="17" t="s">
        <v>128</v>
      </c>
      <c r="BM149" s="224" t="s">
        <v>151</v>
      </c>
    </row>
    <row r="150" s="13" customFormat="1">
      <c r="A150" s="13"/>
      <c r="B150" s="226"/>
      <c r="C150" s="227"/>
      <c r="D150" s="228" t="s">
        <v>130</v>
      </c>
      <c r="E150" s="229" t="s">
        <v>1</v>
      </c>
      <c r="F150" s="230" t="s">
        <v>131</v>
      </c>
      <c r="G150" s="227"/>
      <c r="H150" s="231">
        <v>88.469999999999999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130</v>
      </c>
      <c r="AU150" s="237" t="s">
        <v>83</v>
      </c>
      <c r="AV150" s="13" t="s">
        <v>83</v>
      </c>
      <c r="AW150" s="13" t="s">
        <v>32</v>
      </c>
      <c r="AX150" s="13" t="s">
        <v>76</v>
      </c>
      <c r="AY150" s="237" t="s">
        <v>121</v>
      </c>
    </row>
    <row r="151" s="13" customFormat="1">
      <c r="A151" s="13"/>
      <c r="B151" s="226"/>
      <c r="C151" s="227"/>
      <c r="D151" s="228" t="s">
        <v>130</v>
      </c>
      <c r="E151" s="229" t="s">
        <v>1</v>
      </c>
      <c r="F151" s="230" t="s">
        <v>132</v>
      </c>
      <c r="G151" s="227"/>
      <c r="H151" s="231">
        <v>49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130</v>
      </c>
      <c r="AU151" s="237" t="s">
        <v>83</v>
      </c>
      <c r="AV151" s="13" t="s">
        <v>83</v>
      </c>
      <c r="AW151" s="13" t="s">
        <v>32</v>
      </c>
      <c r="AX151" s="13" t="s">
        <v>76</v>
      </c>
      <c r="AY151" s="237" t="s">
        <v>121</v>
      </c>
    </row>
    <row r="152" s="14" customFormat="1">
      <c r="A152" s="14"/>
      <c r="B152" s="238"/>
      <c r="C152" s="239"/>
      <c r="D152" s="228" t="s">
        <v>130</v>
      </c>
      <c r="E152" s="240" t="s">
        <v>1</v>
      </c>
      <c r="F152" s="241" t="s">
        <v>133</v>
      </c>
      <c r="G152" s="239"/>
      <c r="H152" s="242">
        <v>137.47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130</v>
      </c>
      <c r="AU152" s="248" t="s">
        <v>83</v>
      </c>
      <c r="AV152" s="14" t="s">
        <v>128</v>
      </c>
      <c r="AW152" s="14" t="s">
        <v>32</v>
      </c>
      <c r="AX152" s="14" t="s">
        <v>81</v>
      </c>
      <c r="AY152" s="248" t="s">
        <v>121</v>
      </c>
    </row>
    <row r="153" s="12" customFormat="1" ht="22.8" customHeight="1">
      <c r="A153" s="12"/>
      <c r="B153" s="196"/>
      <c r="C153" s="197"/>
      <c r="D153" s="198" t="s">
        <v>75</v>
      </c>
      <c r="E153" s="210" t="s">
        <v>152</v>
      </c>
      <c r="F153" s="210" t="s">
        <v>153</v>
      </c>
      <c r="G153" s="197"/>
      <c r="H153" s="197"/>
      <c r="I153" s="200"/>
      <c r="J153" s="211">
        <f>BK153</f>
        <v>0</v>
      </c>
      <c r="K153" s="197"/>
      <c r="L153" s="202"/>
      <c r="M153" s="203"/>
      <c r="N153" s="204"/>
      <c r="O153" s="204"/>
      <c r="P153" s="205">
        <f>SUM(P154:P184)</f>
        <v>0</v>
      </c>
      <c r="Q153" s="204"/>
      <c r="R153" s="205">
        <f>SUM(R154:R184)</f>
        <v>0.45769652000000005</v>
      </c>
      <c r="S153" s="204"/>
      <c r="T153" s="206">
        <f>SUM(T154:T184)</f>
        <v>33.107590000000002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7" t="s">
        <v>81</v>
      </c>
      <c r="AT153" s="208" t="s">
        <v>75</v>
      </c>
      <c r="AU153" s="208" t="s">
        <v>81</v>
      </c>
      <c r="AY153" s="207" t="s">
        <v>121</v>
      </c>
      <c r="BK153" s="209">
        <f>SUM(BK154:BK184)</f>
        <v>0</v>
      </c>
    </row>
    <row r="154" s="2" customFormat="1" ht="23.4566" customHeight="1">
      <c r="A154" s="38"/>
      <c r="B154" s="39"/>
      <c r="C154" s="212" t="s">
        <v>154</v>
      </c>
      <c r="D154" s="212" t="s">
        <v>124</v>
      </c>
      <c r="E154" s="213" t="s">
        <v>155</v>
      </c>
      <c r="F154" s="214" t="s">
        <v>156</v>
      </c>
      <c r="G154" s="215" t="s">
        <v>127</v>
      </c>
      <c r="H154" s="216">
        <v>692.20000000000005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41</v>
      </c>
      <c r="O154" s="91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128</v>
      </c>
      <c r="AT154" s="224" t="s">
        <v>124</v>
      </c>
      <c r="AU154" s="224" t="s">
        <v>83</v>
      </c>
      <c r="AY154" s="17" t="s">
        <v>121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81</v>
      </c>
      <c r="BK154" s="225">
        <f>ROUND(I154*H154,2)</f>
        <v>0</v>
      </c>
      <c r="BL154" s="17" t="s">
        <v>128</v>
      </c>
      <c r="BM154" s="224" t="s">
        <v>157</v>
      </c>
    </row>
    <row r="155" s="13" customFormat="1">
      <c r="A155" s="13"/>
      <c r="B155" s="226"/>
      <c r="C155" s="227"/>
      <c r="D155" s="228" t="s">
        <v>130</v>
      </c>
      <c r="E155" s="229" t="s">
        <v>1</v>
      </c>
      <c r="F155" s="230" t="s">
        <v>158</v>
      </c>
      <c r="G155" s="227"/>
      <c r="H155" s="231">
        <v>397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130</v>
      </c>
      <c r="AU155" s="237" t="s">
        <v>83</v>
      </c>
      <c r="AV155" s="13" t="s">
        <v>83</v>
      </c>
      <c r="AW155" s="13" t="s">
        <v>32</v>
      </c>
      <c r="AX155" s="13" t="s">
        <v>76</v>
      </c>
      <c r="AY155" s="237" t="s">
        <v>121</v>
      </c>
    </row>
    <row r="156" s="13" customFormat="1">
      <c r="A156" s="13"/>
      <c r="B156" s="226"/>
      <c r="C156" s="227"/>
      <c r="D156" s="228" t="s">
        <v>130</v>
      </c>
      <c r="E156" s="229" t="s">
        <v>1</v>
      </c>
      <c r="F156" s="230" t="s">
        <v>159</v>
      </c>
      <c r="G156" s="227"/>
      <c r="H156" s="231">
        <v>295.19999999999999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130</v>
      </c>
      <c r="AU156" s="237" t="s">
        <v>83</v>
      </c>
      <c r="AV156" s="13" t="s">
        <v>83</v>
      </c>
      <c r="AW156" s="13" t="s">
        <v>32</v>
      </c>
      <c r="AX156" s="13" t="s">
        <v>76</v>
      </c>
      <c r="AY156" s="237" t="s">
        <v>121</v>
      </c>
    </row>
    <row r="157" s="14" customFormat="1">
      <c r="A157" s="14"/>
      <c r="B157" s="238"/>
      <c r="C157" s="239"/>
      <c r="D157" s="228" t="s">
        <v>130</v>
      </c>
      <c r="E157" s="240" t="s">
        <v>1</v>
      </c>
      <c r="F157" s="241" t="s">
        <v>133</v>
      </c>
      <c r="G157" s="239"/>
      <c r="H157" s="242">
        <v>692.20000000000005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130</v>
      </c>
      <c r="AU157" s="248" t="s">
        <v>83</v>
      </c>
      <c r="AV157" s="14" t="s">
        <v>128</v>
      </c>
      <c r="AW157" s="14" t="s">
        <v>32</v>
      </c>
      <c r="AX157" s="14" t="s">
        <v>81</v>
      </c>
      <c r="AY157" s="248" t="s">
        <v>121</v>
      </c>
    </row>
    <row r="158" s="2" customFormat="1" ht="23.4566" customHeight="1">
      <c r="A158" s="38"/>
      <c r="B158" s="39"/>
      <c r="C158" s="212" t="s">
        <v>160</v>
      </c>
      <c r="D158" s="212" t="s">
        <v>124</v>
      </c>
      <c r="E158" s="213" t="s">
        <v>161</v>
      </c>
      <c r="F158" s="214" t="s">
        <v>162</v>
      </c>
      <c r="G158" s="215" t="s">
        <v>127</v>
      </c>
      <c r="H158" s="216">
        <v>62298</v>
      </c>
      <c r="I158" s="217"/>
      <c r="J158" s="218">
        <f>ROUND(I158*H158,2)</f>
        <v>0</v>
      </c>
      <c r="K158" s="219"/>
      <c r="L158" s="44"/>
      <c r="M158" s="220" t="s">
        <v>1</v>
      </c>
      <c r="N158" s="221" t="s">
        <v>41</v>
      </c>
      <c r="O158" s="91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4" t="s">
        <v>128</v>
      </c>
      <c r="AT158" s="224" t="s">
        <v>124</v>
      </c>
      <c r="AU158" s="224" t="s">
        <v>83</v>
      </c>
      <c r="AY158" s="17" t="s">
        <v>121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7" t="s">
        <v>81</v>
      </c>
      <c r="BK158" s="225">
        <f>ROUND(I158*H158,2)</f>
        <v>0</v>
      </c>
      <c r="BL158" s="17" t="s">
        <v>128</v>
      </c>
      <c r="BM158" s="224" t="s">
        <v>163</v>
      </c>
    </row>
    <row r="159" s="13" customFormat="1">
      <c r="A159" s="13"/>
      <c r="B159" s="226"/>
      <c r="C159" s="227"/>
      <c r="D159" s="228" t="s">
        <v>130</v>
      </c>
      <c r="E159" s="229" t="s">
        <v>1</v>
      </c>
      <c r="F159" s="230" t="s">
        <v>164</v>
      </c>
      <c r="G159" s="227"/>
      <c r="H159" s="231">
        <v>62298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130</v>
      </c>
      <c r="AU159" s="237" t="s">
        <v>83</v>
      </c>
      <c r="AV159" s="13" t="s">
        <v>83</v>
      </c>
      <c r="AW159" s="13" t="s">
        <v>32</v>
      </c>
      <c r="AX159" s="13" t="s">
        <v>81</v>
      </c>
      <c r="AY159" s="237" t="s">
        <v>121</v>
      </c>
    </row>
    <row r="160" s="2" customFormat="1" ht="23.4566" customHeight="1">
      <c r="A160" s="38"/>
      <c r="B160" s="39"/>
      <c r="C160" s="212" t="s">
        <v>152</v>
      </c>
      <c r="D160" s="212" t="s">
        <v>124</v>
      </c>
      <c r="E160" s="213" t="s">
        <v>165</v>
      </c>
      <c r="F160" s="214" t="s">
        <v>166</v>
      </c>
      <c r="G160" s="215" t="s">
        <v>127</v>
      </c>
      <c r="H160" s="216">
        <v>692.20000000000005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41</v>
      </c>
      <c r="O160" s="91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128</v>
      </c>
      <c r="AT160" s="224" t="s">
        <v>124</v>
      </c>
      <c r="AU160" s="224" t="s">
        <v>83</v>
      </c>
      <c r="AY160" s="17" t="s">
        <v>121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81</v>
      </c>
      <c r="BK160" s="225">
        <f>ROUND(I160*H160,2)</f>
        <v>0</v>
      </c>
      <c r="BL160" s="17" t="s">
        <v>128</v>
      </c>
      <c r="BM160" s="224" t="s">
        <v>167</v>
      </c>
    </row>
    <row r="161" s="2" customFormat="1" ht="16.30189" customHeight="1">
      <c r="A161" s="38"/>
      <c r="B161" s="39"/>
      <c r="C161" s="212" t="s">
        <v>168</v>
      </c>
      <c r="D161" s="212" t="s">
        <v>124</v>
      </c>
      <c r="E161" s="213" t="s">
        <v>169</v>
      </c>
      <c r="F161" s="214" t="s">
        <v>170</v>
      </c>
      <c r="G161" s="215" t="s">
        <v>127</v>
      </c>
      <c r="H161" s="216">
        <v>692.20000000000005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41</v>
      </c>
      <c r="O161" s="91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128</v>
      </c>
      <c r="AT161" s="224" t="s">
        <v>124</v>
      </c>
      <c r="AU161" s="224" t="s">
        <v>83</v>
      </c>
      <c r="AY161" s="17" t="s">
        <v>121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81</v>
      </c>
      <c r="BK161" s="225">
        <f>ROUND(I161*H161,2)</f>
        <v>0</v>
      </c>
      <c r="BL161" s="17" t="s">
        <v>128</v>
      </c>
      <c r="BM161" s="224" t="s">
        <v>171</v>
      </c>
    </row>
    <row r="162" s="2" customFormat="1" ht="16.30189" customHeight="1">
      <c r="A162" s="38"/>
      <c r="B162" s="39"/>
      <c r="C162" s="212" t="s">
        <v>172</v>
      </c>
      <c r="D162" s="212" t="s">
        <v>124</v>
      </c>
      <c r="E162" s="213" t="s">
        <v>173</v>
      </c>
      <c r="F162" s="214" t="s">
        <v>174</v>
      </c>
      <c r="G162" s="215" t="s">
        <v>127</v>
      </c>
      <c r="H162" s="216">
        <v>62298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41</v>
      </c>
      <c r="O162" s="91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128</v>
      </c>
      <c r="AT162" s="224" t="s">
        <v>124</v>
      </c>
      <c r="AU162" s="224" t="s">
        <v>83</v>
      </c>
      <c r="AY162" s="17" t="s">
        <v>121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81</v>
      </c>
      <c r="BK162" s="225">
        <f>ROUND(I162*H162,2)</f>
        <v>0</v>
      </c>
      <c r="BL162" s="17" t="s">
        <v>128</v>
      </c>
      <c r="BM162" s="224" t="s">
        <v>175</v>
      </c>
    </row>
    <row r="163" s="13" customFormat="1">
      <c r="A163" s="13"/>
      <c r="B163" s="226"/>
      <c r="C163" s="227"/>
      <c r="D163" s="228" t="s">
        <v>130</v>
      </c>
      <c r="E163" s="229" t="s">
        <v>1</v>
      </c>
      <c r="F163" s="230" t="s">
        <v>164</v>
      </c>
      <c r="G163" s="227"/>
      <c r="H163" s="231">
        <v>62298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130</v>
      </c>
      <c r="AU163" s="237" t="s">
        <v>83</v>
      </c>
      <c r="AV163" s="13" t="s">
        <v>83</v>
      </c>
      <c r="AW163" s="13" t="s">
        <v>32</v>
      </c>
      <c r="AX163" s="13" t="s">
        <v>81</v>
      </c>
      <c r="AY163" s="237" t="s">
        <v>121</v>
      </c>
    </row>
    <row r="164" s="2" customFormat="1" ht="16.30189" customHeight="1">
      <c r="A164" s="38"/>
      <c r="B164" s="39"/>
      <c r="C164" s="212" t="s">
        <v>8</v>
      </c>
      <c r="D164" s="212" t="s">
        <v>124</v>
      </c>
      <c r="E164" s="213" t="s">
        <v>176</v>
      </c>
      <c r="F164" s="214" t="s">
        <v>177</v>
      </c>
      <c r="G164" s="215" t="s">
        <v>127</v>
      </c>
      <c r="H164" s="216">
        <v>692.20000000000005</v>
      </c>
      <c r="I164" s="217"/>
      <c r="J164" s="218">
        <f>ROUND(I164*H164,2)</f>
        <v>0</v>
      </c>
      <c r="K164" s="219"/>
      <c r="L164" s="44"/>
      <c r="M164" s="220" t="s">
        <v>1</v>
      </c>
      <c r="N164" s="221" t="s">
        <v>41</v>
      </c>
      <c r="O164" s="91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4" t="s">
        <v>128</v>
      </c>
      <c r="AT164" s="224" t="s">
        <v>124</v>
      </c>
      <c r="AU164" s="224" t="s">
        <v>83</v>
      </c>
      <c r="AY164" s="17" t="s">
        <v>121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7" t="s">
        <v>81</v>
      </c>
      <c r="BK164" s="225">
        <f>ROUND(I164*H164,2)</f>
        <v>0</v>
      </c>
      <c r="BL164" s="17" t="s">
        <v>128</v>
      </c>
      <c r="BM164" s="224" t="s">
        <v>178</v>
      </c>
    </row>
    <row r="165" s="2" customFormat="1" ht="21.0566" customHeight="1">
      <c r="A165" s="38"/>
      <c r="B165" s="39"/>
      <c r="C165" s="212" t="s">
        <v>179</v>
      </c>
      <c r="D165" s="212" t="s">
        <v>124</v>
      </c>
      <c r="E165" s="213" t="s">
        <v>180</v>
      </c>
      <c r="F165" s="214" t="s">
        <v>181</v>
      </c>
      <c r="G165" s="215" t="s">
        <v>127</v>
      </c>
      <c r="H165" s="216">
        <v>88.469999999999999</v>
      </c>
      <c r="I165" s="217"/>
      <c r="J165" s="218">
        <f>ROUND(I165*H165,2)</f>
        <v>0</v>
      </c>
      <c r="K165" s="219"/>
      <c r="L165" s="44"/>
      <c r="M165" s="220" t="s">
        <v>1</v>
      </c>
      <c r="N165" s="221" t="s">
        <v>41</v>
      </c>
      <c r="O165" s="91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4" t="s">
        <v>128</v>
      </c>
      <c r="AT165" s="224" t="s">
        <v>124</v>
      </c>
      <c r="AU165" s="224" t="s">
        <v>83</v>
      </c>
      <c r="AY165" s="17" t="s">
        <v>121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7" t="s">
        <v>81</v>
      </c>
      <c r="BK165" s="225">
        <f>ROUND(I165*H165,2)</f>
        <v>0</v>
      </c>
      <c r="BL165" s="17" t="s">
        <v>128</v>
      </c>
      <c r="BM165" s="224" t="s">
        <v>182</v>
      </c>
    </row>
    <row r="166" s="13" customFormat="1">
      <c r="A166" s="13"/>
      <c r="B166" s="226"/>
      <c r="C166" s="227"/>
      <c r="D166" s="228" t="s">
        <v>130</v>
      </c>
      <c r="E166" s="229" t="s">
        <v>1</v>
      </c>
      <c r="F166" s="230" t="s">
        <v>183</v>
      </c>
      <c r="G166" s="227"/>
      <c r="H166" s="231">
        <v>88.469999999999999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130</v>
      </c>
      <c r="AU166" s="237" t="s">
        <v>83</v>
      </c>
      <c r="AV166" s="13" t="s">
        <v>83</v>
      </c>
      <c r="AW166" s="13" t="s">
        <v>32</v>
      </c>
      <c r="AX166" s="13" t="s">
        <v>81</v>
      </c>
      <c r="AY166" s="237" t="s">
        <v>121</v>
      </c>
    </row>
    <row r="167" s="2" customFormat="1" ht="16.30189" customHeight="1">
      <c r="A167" s="38"/>
      <c r="B167" s="39"/>
      <c r="C167" s="212" t="s">
        <v>184</v>
      </c>
      <c r="D167" s="212" t="s">
        <v>124</v>
      </c>
      <c r="E167" s="213" t="s">
        <v>185</v>
      </c>
      <c r="F167" s="214" t="s">
        <v>186</v>
      </c>
      <c r="G167" s="215" t="s">
        <v>187</v>
      </c>
      <c r="H167" s="216">
        <v>72</v>
      </c>
      <c r="I167" s="217"/>
      <c r="J167" s="218">
        <f>ROUND(I167*H167,2)</f>
        <v>0</v>
      </c>
      <c r="K167" s="219"/>
      <c r="L167" s="44"/>
      <c r="M167" s="220" t="s">
        <v>1</v>
      </c>
      <c r="N167" s="221" t="s">
        <v>41</v>
      </c>
      <c r="O167" s="91"/>
      <c r="P167" s="222">
        <f>O167*H167</f>
        <v>0</v>
      </c>
      <c r="Q167" s="222">
        <v>0.00017000000000000001</v>
      </c>
      <c r="R167" s="222">
        <f>Q167*H167</f>
        <v>0.012240000000000001</v>
      </c>
      <c r="S167" s="222">
        <v>0</v>
      </c>
      <c r="T167" s="22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128</v>
      </c>
      <c r="AT167" s="224" t="s">
        <v>124</v>
      </c>
      <c r="AU167" s="224" t="s">
        <v>83</v>
      </c>
      <c r="AY167" s="17" t="s">
        <v>121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7" t="s">
        <v>81</v>
      </c>
      <c r="BK167" s="225">
        <f>ROUND(I167*H167,2)</f>
        <v>0</v>
      </c>
      <c r="BL167" s="17" t="s">
        <v>128</v>
      </c>
      <c r="BM167" s="224" t="s">
        <v>188</v>
      </c>
    </row>
    <row r="168" s="13" customFormat="1">
      <c r="A168" s="13"/>
      <c r="B168" s="226"/>
      <c r="C168" s="227"/>
      <c r="D168" s="228" t="s">
        <v>130</v>
      </c>
      <c r="E168" s="229" t="s">
        <v>1</v>
      </c>
      <c r="F168" s="230" t="s">
        <v>189</v>
      </c>
      <c r="G168" s="227"/>
      <c r="H168" s="231">
        <v>72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130</v>
      </c>
      <c r="AU168" s="237" t="s">
        <v>83</v>
      </c>
      <c r="AV168" s="13" t="s">
        <v>83</v>
      </c>
      <c r="AW168" s="13" t="s">
        <v>32</v>
      </c>
      <c r="AX168" s="13" t="s">
        <v>81</v>
      </c>
      <c r="AY168" s="237" t="s">
        <v>121</v>
      </c>
    </row>
    <row r="169" s="2" customFormat="1" ht="21.0566" customHeight="1">
      <c r="A169" s="38"/>
      <c r="B169" s="39"/>
      <c r="C169" s="212" t="s">
        <v>190</v>
      </c>
      <c r="D169" s="212" t="s">
        <v>124</v>
      </c>
      <c r="E169" s="213" t="s">
        <v>191</v>
      </c>
      <c r="F169" s="214" t="s">
        <v>192</v>
      </c>
      <c r="G169" s="215" t="s">
        <v>193</v>
      </c>
      <c r="H169" s="216">
        <v>7.9619999999999997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41</v>
      </c>
      <c r="O169" s="91"/>
      <c r="P169" s="222">
        <f>O169*H169</f>
        <v>0</v>
      </c>
      <c r="Q169" s="222">
        <v>0</v>
      </c>
      <c r="R169" s="222">
        <f>Q169*H169</f>
        <v>0</v>
      </c>
      <c r="S169" s="222">
        <v>2.2000000000000002</v>
      </c>
      <c r="T169" s="223">
        <f>S169*H169</f>
        <v>17.516400000000001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128</v>
      </c>
      <c r="AT169" s="224" t="s">
        <v>124</v>
      </c>
      <c r="AU169" s="224" t="s">
        <v>83</v>
      </c>
      <c r="AY169" s="17" t="s">
        <v>121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81</v>
      </c>
      <c r="BK169" s="225">
        <f>ROUND(I169*H169,2)</f>
        <v>0</v>
      </c>
      <c r="BL169" s="17" t="s">
        <v>128</v>
      </c>
      <c r="BM169" s="224" t="s">
        <v>194</v>
      </c>
    </row>
    <row r="170" s="13" customFormat="1">
      <c r="A170" s="13"/>
      <c r="B170" s="226"/>
      <c r="C170" s="227"/>
      <c r="D170" s="228" t="s">
        <v>130</v>
      </c>
      <c r="E170" s="229" t="s">
        <v>1</v>
      </c>
      <c r="F170" s="230" t="s">
        <v>195</v>
      </c>
      <c r="G170" s="227"/>
      <c r="H170" s="231">
        <v>7.9619999999999997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130</v>
      </c>
      <c r="AU170" s="237" t="s">
        <v>83</v>
      </c>
      <c r="AV170" s="13" t="s">
        <v>83</v>
      </c>
      <c r="AW170" s="13" t="s">
        <v>32</v>
      </c>
      <c r="AX170" s="13" t="s">
        <v>81</v>
      </c>
      <c r="AY170" s="237" t="s">
        <v>121</v>
      </c>
    </row>
    <row r="171" s="2" customFormat="1" ht="16.30189" customHeight="1">
      <c r="A171" s="38"/>
      <c r="B171" s="39"/>
      <c r="C171" s="212" t="s">
        <v>196</v>
      </c>
      <c r="D171" s="212" t="s">
        <v>124</v>
      </c>
      <c r="E171" s="213" t="s">
        <v>197</v>
      </c>
      <c r="F171" s="214" t="s">
        <v>198</v>
      </c>
      <c r="G171" s="215" t="s">
        <v>127</v>
      </c>
      <c r="H171" s="216">
        <v>88.469999999999999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41</v>
      </c>
      <c r="O171" s="91"/>
      <c r="P171" s="222">
        <f>O171*H171</f>
        <v>0</v>
      </c>
      <c r="Q171" s="222">
        <v>0</v>
      </c>
      <c r="R171" s="222">
        <f>Q171*H171</f>
        <v>0</v>
      </c>
      <c r="S171" s="222">
        <v>0.089999999999999997</v>
      </c>
      <c r="T171" s="223">
        <f>S171*H171</f>
        <v>7.9622999999999999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128</v>
      </c>
      <c r="AT171" s="224" t="s">
        <v>124</v>
      </c>
      <c r="AU171" s="224" t="s">
        <v>83</v>
      </c>
      <c r="AY171" s="17" t="s">
        <v>121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81</v>
      </c>
      <c r="BK171" s="225">
        <f>ROUND(I171*H171,2)</f>
        <v>0</v>
      </c>
      <c r="BL171" s="17" t="s">
        <v>128</v>
      </c>
      <c r="BM171" s="224" t="s">
        <v>199</v>
      </c>
    </row>
    <row r="172" s="13" customFormat="1">
      <c r="A172" s="13"/>
      <c r="B172" s="226"/>
      <c r="C172" s="227"/>
      <c r="D172" s="228" t="s">
        <v>130</v>
      </c>
      <c r="E172" s="229" t="s">
        <v>1</v>
      </c>
      <c r="F172" s="230" t="s">
        <v>183</v>
      </c>
      <c r="G172" s="227"/>
      <c r="H172" s="231">
        <v>88.469999999999999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130</v>
      </c>
      <c r="AU172" s="237" t="s">
        <v>83</v>
      </c>
      <c r="AV172" s="13" t="s">
        <v>83</v>
      </c>
      <c r="AW172" s="13" t="s">
        <v>32</v>
      </c>
      <c r="AX172" s="13" t="s">
        <v>81</v>
      </c>
      <c r="AY172" s="237" t="s">
        <v>121</v>
      </c>
    </row>
    <row r="173" s="2" customFormat="1" ht="16.30189" customHeight="1">
      <c r="A173" s="38"/>
      <c r="B173" s="39"/>
      <c r="C173" s="212" t="s">
        <v>200</v>
      </c>
      <c r="D173" s="212" t="s">
        <v>124</v>
      </c>
      <c r="E173" s="213" t="s">
        <v>201</v>
      </c>
      <c r="F173" s="214" t="s">
        <v>202</v>
      </c>
      <c r="G173" s="215" t="s">
        <v>127</v>
      </c>
      <c r="H173" s="216">
        <v>93.670000000000002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41</v>
      </c>
      <c r="O173" s="91"/>
      <c r="P173" s="222">
        <f>O173*H173</f>
        <v>0</v>
      </c>
      <c r="Q173" s="222">
        <v>0</v>
      </c>
      <c r="R173" s="222">
        <f>Q173*H173</f>
        <v>0</v>
      </c>
      <c r="S173" s="222">
        <v>0.057000000000000002</v>
      </c>
      <c r="T173" s="223">
        <f>S173*H173</f>
        <v>5.3391900000000003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128</v>
      </c>
      <c r="AT173" s="224" t="s">
        <v>124</v>
      </c>
      <c r="AU173" s="224" t="s">
        <v>83</v>
      </c>
      <c r="AY173" s="17" t="s">
        <v>121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81</v>
      </c>
      <c r="BK173" s="225">
        <f>ROUND(I173*H173,2)</f>
        <v>0</v>
      </c>
      <c r="BL173" s="17" t="s">
        <v>128</v>
      </c>
      <c r="BM173" s="224" t="s">
        <v>203</v>
      </c>
    </row>
    <row r="174" s="13" customFormat="1">
      <c r="A174" s="13"/>
      <c r="B174" s="226"/>
      <c r="C174" s="227"/>
      <c r="D174" s="228" t="s">
        <v>130</v>
      </c>
      <c r="E174" s="229" t="s">
        <v>1</v>
      </c>
      <c r="F174" s="230" t="s">
        <v>183</v>
      </c>
      <c r="G174" s="227"/>
      <c r="H174" s="231">
        <v>88.469999999999999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130</v>
      </c>
      <c r="AU174" s="237" t="s">
        <v>83</v>
      </c>
      <c r="AV174" s="13" t="s">
        <v>83</v>
      </c>
      <c r="AW174" s="13" t="s">
        <v>32</v>
      </c>
      <c r="AX174" s="13" t="s">
        <v>76</v>
      </c>
      <c r="AY174" s="237" t="s">
        <v>121</v>
      </c>
    </row>
    <row r="175" s="13" customFormat="1">
      <c r="A175" s="13"/>
      <c r="B175" s="226"/>
      <c r="C175" s="227"/>
      <c r="D175" s="228" t="s">
        <v>130</v>
      </c>
      <c r="E175" s="229" t="s">
        <v>1</v>
      </c>
      <c r="F175" s="230" t="s">
        <v>204</v>
      </c>
      <c r="G175" s="227"/>
      <c r="H175" s="231">
        <v>5.2000000000000002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130</v>
      </c>
      <c r="AU175" s="237" t="s">
        <v>83</v>
      </c>
      <c r="AV175" s="13" t="s">
        <v>83</v>
      </c>
      <c r="AW175" s="13" t="s">
        <v>32</v>
      </c>
      <c r="AX175" s="13" t="s">
        <v>76</v>
      </c>
      <c r="AY175" s="237" t="s">
        <v>121</v>
      </c>
    </row>
    <row r="176" s="14" customFormat="1">
      <c r="A176" s="14"/>
      <c r="B176" s="238"/>
      <c r="C176" s="239"/>
      <c r="D176" s="228" t="s">
        <v>130</v>
      </c>
      <c r="E176" s="240" t="s">
        <v>1</v>
      </c>
      <c r="F176" s="241" t="s">
        <v>133</v>
      </c>
      <c r="G176" s="239"/>
      <c r="H176" s="242">
        <v>93.670000000000002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130</v>
      </c>
      <c r="AU176" s="248" t="s">
        <v>83</v>
      </c>
      <c r="AV176" s="14" t="s">
        <v>128</v>
      </c>
      <c r="AW176" s="14" t="s">
        <v>32</v>
      </c>
      <c r="AX176" s="14" t="s">
        <v>81</v>
      </c>
      <c r="AY176" s="248" t="s">
        <v>121</v>
      </c>
    </row>
    <row r="177" s="2" customFormat="1" ht="16.30189" customHeight="1">
      <c r="A177" s="38"/>
      <c r="B177" s="39"/>
      <c r="C177" s="212" t="s">
        <v>205</v>
      </c>
      <c r="D177" s="212" t="s">
        <v>124</v>
      </c>
      <c r="E177" s="213" t="s">
        <v>206</v>
      </c>
      <c r="F177" s="214" t="s">
        <v>207</v>
      </c>
      <c r="G177" s="215" t="s">
        <v>127</v>
      </c>
      <c r="H177" s="216">
        <v>45.090000000000003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41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0.002</v>
      </c>
      <c r="T177" s="223">
        <f>S177*H177</f>
        <v>0.09018000000000001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128</v>
      </c>
      <c r="AT177" s="224" t="s">
        <v>124</v>
      </c>
      <c r="AU177" s="224" t="s">
        <v>83</v>
      </c>
      <c r="AY177" s="17" t="s">
        <v>121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81</v>
      </c>
      <c r="BK177" s="225">
        <f>ROUND(I177*H177,2)</f>
        <v>0</v>
      </c>
      <c r="BL177" s="17" t="s">
        <v>128</v>
      </c>
      <c r="BM177" s="224" t="s">
        <v>208</v>
      </c>
    </row>
    <row r="178" s="13" customFormat="1">
      <c r="A178" s="13"/>
      <c r="B178" s="226"/>
      <c r="C178" s="227"/>
      <c r="D178" s="228" t="s">
        <v>130</v>
      </c>
      <c r="E178" s="229" t="s">
        <v>1</v>
      </c>
      <c r="F178" s="230" t="s">
        <v>209</v>
      </c>
      <c r="G178" s="227"/>
      <c r="H178" s="231">
        <v>45.090000000000003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130</v>
      </c>
      <c r="AU178" s="237" t="s">
        <v>83</v>
      </c>
      <c r="AV178" s="13" t="s">
        <v>83</v>
      </c>
      <c r="AW178" s="13" t="s">
        <v>32</v>
      </c>
      <c r="AX178" s="13" t="s">
        <v>81</v>
      </c>
      <c r="AY178" s="237" t="s">
        <v>121</v>
      </c>
    </row>
    <row r="179" s="2" customFormat="1" ht="21.0566" customHeight="1">
      <c r="A179" s="38"/>
      <c r="B179" s="39"/>
      <c r="C179" s="212" t="s">
        <v>210</v>
      </c>
      <c r="D179" s="212" t="s">
        <v>124</v>
      </c>
      <c r="E179" s="213" t="s">
        <v>211</v>
      </c>
      <c r="F179" s="214" t="s">
        <v>212</v>
      </c>
      <c r="G179" s="215" t="s">
        <v>127</v>
      </c>
      <c r="H179" s="216">
        <v>137.47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41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0.016</v>
      </c>
      <c r="T179" s="223">
        <f>S179*H179</f>
        <v>2.1995200000000001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128</v>
      </c>
      <c r="AT179" s="224" t="s">
        <v>124</v>
      </c>
      <c r="AU179" s="224" t="s">
        <v>83</v>
      </c>
      <c r="AY179" s="17" t="s">
        <v>121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81</v>
      </c>
      <c r="BK179" s="225">
        <f>ROUND(I179*H179,2)</f>
        <v>0</v>
      </c>
      <c r="BL179" s="17" t="s">
        <v>128</v>
      </c>
      <c r="BM179" s="224" t="s">
        <v>213</v>
      </c>
    </row>
    <row r="180" s="13" customFormat="1">
      <c r="A180" s="13"/>
      <c r="B180" s="226"/>
      <c r="C180" s="227"/>
      <c r="D180" s="228" t="s">
        <v>130</v>
      </c>
      <c r="E180" s="229" t="s">
        <v>1</v>
      </c>
      <c r="F180" s="230" t="s">
        <v>131</v>
      </c>
      <c r="G180" s="227"/>
      <c r="H180" s="231">
        <v>88.469999999999999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130</v>
      </c>
      <c r="AU180" s="237" t="s">
        <v>83</v>
      </c>
      <c r="AV180" s="13" t="s">
        <v>83</v>
      </c>
      <c r="AW180" s="13" t="s">
        <v>32</v>
      </c>
      <c r="AX180" s="13" t="s">
        <v>76</v>
      </c>
      <c r="AY180" s="237" t="s">
        <v>121</v>
      </c>
    </row>
    <row r="181" s="13" customFormat="1">
      <c r="A181" s="13"/>
      <c r="B181" s="226"/>
      <c r="C181" s="227"/>
      <c r="D181" s="228" t="s">
        <v>130</v>
      </c>
      <c r="E181" s="229" t="s">
        <v>1</v>
      </c>
      <c r="F181" s="230" t="s">
        <v>132</v>
      </c>
      <c r="G181" s="227"/>
      <c r="H181" s="231">
        <v>49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130</v>
      </c>
      <c r="AU181" s="237" t="s">
        <v>83</v>
      </c>
      <c r="AV181" s="13" t="s">
        <v>83</v>
      </c>
      <c r="AW181" s="13" t="s">
        <v>32</v>
      </c>
      <c r="AX181" s="13" t="s">
        <v>76</v>
      </c>
      <c r="AY181" s="237" t="s">
        <v>121</v>
      </c>
    </row>
    <row r="182" s="14" customFormat="1">
      <c r="A182" s="14"/>
      <c r="B182" s="238"/>
      <c r="C182" s="239"/>
      <c r="D182" s="228" t="s">
        <v>130</v>
      </c>
      <c r="E182" s="240" t="s">
        <v>1</v>
      </c>
      <c r="F182" s="241" t="s">
        <v>133</v>
      </c>
      <c r="G182" s="239"/>
      <c r="H182" s="242">
        <v>137.47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8" t="s">
        <v>130</v>
      </c>
      <c r="AU182" s="248" t="s">
        <v>83</v>
      </c>
      <c r="AV182" s="14" t="s">
        <v>128</v>
      </c>
      <c r="AW182" s="14" t="s">
        <v>32</v>
      </c>
      <c r="AX182" s="14" t="s">
        <v>81</v>
      </c>
      <c r="AY182" s="248" t="s">
        <v>121</v>
      </c>
    </row>
    <row r="183" s="2" customFormat="1" ht="16.30189" customHeight="1">
      <c r="A183" s="38"/>
      <c r="B183" s="39"/>
      <c r="C183" s="212" t="s">
        <v>214</v>
      </c>
      <c r="D183" s="212" t="s">
        <v>124</v>
      </c>
      <c r="E183" s="213" t="s">
        <v>215</v>
      </c>
      <c r="F183" s="214" t="s">
        <v>216</v>
      </c>
      <c r="G183" s="215" t="s">
        <v>127</v>
      </c>
      <c r="H183" s="216">
        <v>22.117999999999999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41</v>
      </c>
      <c r="O183" s="91"/>
      <c r="P183" s="222">
        <f>O183*H183</f>
        <v>0</v>
      </c>
      <c r="Q183" s="222">
        <v>0.020140000000000002</v>
      </c>
      <c r="R183" s="222">
        <f>Q183*H183</f>
        <v>0.44545652000000002</v>
      </c>
      <c r="S183" s="222">
        <v>0</v>
      </c>
      <c r="T183" s="223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128</v>
      </c>
      <c r="AT183" s="224" t="s">
        <v>124</v>
      </c>
      <c r="AU183" s="224" t="s">
        <v>83</v>
      </c>
      <c r="AY183" s="17" t="s">
        <v>121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81</v>
      </c>
      <c r="BK183" s="225">
        <f>ROUND(I183*H183,2)</f>
        <v>0</v>
      </c>
      <c r="BL183" s="17" t="s">
        <v>128</v>
      </c>
      <c r="BM183" s="224" t="s">
        <v>217</v>
      </c>
    </row>
    <row r="184" s="13" customFormat="1">
      <c r="A184" s="13"/>
      <c r="B184" s="226"/>
      <c r="C184" s="227"/>
      <c r="D184" s="228" t="s">
        <v>130</v>
      </c>
      <c r="E184" s="229" t="s">
        <v>1</v>
      </c>
      <c r="F184" s="230" t="s">
        <v>218</v>
      </c>
      <c r="G184" s="227"/>
      <c r="H184" s="231">
        <v>22.117999999999999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130</v>
      </c>
      <c r="AU184" s="237" t="s">
        <v>83</v>
      </c>
      <c r="AV184" s="13" t="s">
        <v>83</v>
      </c>
      <c r="AW184" s="13" t="s">
        <v>32</v>
      </c>
      <c r="AX184" s="13" t="s">
        <v>81</v>
      </c>
      <c r="AY184" s="237" t="s">
        <v>121</v>
      </c>
    </row>
    <row r="185" s="12" customFormat="1" ht="22.8" customHeight="1">
      <c r="A185" s="12"/>
      <c r="B185" s="196"/>
      <c r="C185" s="197"/>
      <c r="D185" s="198" t="s">
        <v>75</v>
      </c>
      <c r="E185" s="210" t="s">
        <v>219</v>
      </c>
      <c r="F185" s="210" t="s">
        <v>220</v>
      </c>
      <c r="G185" s="197"/>
      <c r="H185" s="197"/>
      <c r="I185" s="200"/>
      <c r="J185" s="211">
        <f>BK185</f>
        <v>0</v>
      </c>
      <c r="K185" s="197"/>
      <c r="L185" s="202"/>
      <c r="M185" s="203"/>
      <c r="N185" s="204"/>
      <c r="O185" s="204"/>
      <c r="P185" s="205">
        <f>SUM(P186:P190)</f>
        <v>0</v>
      </c>
      <c r="Q185" s="204"/>
      <c r="R185" s="205">
        <f>SUM(R186:R190)</f>
        <v>0</v>
      </c>
      <c r="S185" s="204"/>
      <c r="T185" s="206">
        <f>SUM(T186:T190)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7" t="s">
        <v>81</v>
      </c>
      <c r="AT185" s="208" t="s">
        <v>75</v>
      </c>
      <c r="AU185" s="208" t="s">
        <v>81</v>
      </c>
      <c r="AY185" s="207" t="s">
        <v>121</v>
      </c>
      <c r="BK185" s="209">
        <f>SUM(BK186:BK190)</f>
        <v>0</v>
      </c>
    </row>
    <row r="186" s="2" customFormat="1" ht="21.0566" customHeight="1">
      <c r="A186" s="38"/>
      <c r="B186" s="39"/>
      <c r="C186" s="212" t="s">
        <v>7</v>
      </c>
      <c r="D186" s="212" t="s">
        <v>124</v>
      </c>
      <c r="E186" s="213" t="s">
        <v>221</v>
      </c>
      <c r="F186" s="214" t="s">
        <v>222</v>
      </c>
      <c r="G186" s="215" t="s">
        <v>223</v>
      </c>
      <c r="H186" s="216">
        <v>35.000999999999998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41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128</v>
      </c>
      <c r="AT186" s="224" t="s">
        <v>124</v>
      </c>
      <c r="AU186" s="224" t="s">
        <v>83</v>
      </c>
      <c r="AY186" s="17" t="s">
        <v>121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81</v>
      </c>
      <c r="BK186" s="225">
        <f>ROUND(I186*H186,2)</f>
        <v>0</v>
      </c>
      <c r="BL186" s="17" t="s">
        <v>128</v>
      </c>
      <c r="BM186" s="224" t="s">
        <v>224</v>
      </c>
    </row>
    <row r="187" s="2" customFormat="1" ht="16.30189" customHeight="1">
      <c r="A187" s="38"/>
      <c r="B187" s="39"/>
      <c r="C187" s="212" t="s">
        <v>225</v>
      </c>
      <c r="D187" s="212" t="s">
        <v>124</v>
      </c>
      <c r="E187" s="213" t="s">
        <v>226</v>
      </c>
      <c r="F187" s="214" t="s">
        <v>227</v>
      </c>
      <c r="G187" s="215" t="s">
        <v>223</v>
      </c>
      <c r="H187" s="216">
        <v>35.000999999999998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41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128</v>
      </c>
      <c r="AT187" s="224" t="s">
        <v>124</v>
      </c>
      <c r="AU187" s="224" t="s">
        <v>83</v>
      </c>
      <c r="AY187" s="17" t="s">
        <v>121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81</v>
      </c>
      <c r="BK187" s="225">
        <f>ROUND(I187*H187,2)</f>
        <v>0</v>
      </c>
      <c r="BL187" s="17" t="s">
        <v>128</v>
      </c>
      <c r="BM187" s="224" t="s">
        <v>228</v>
      </c>
    </row>
    <row r="188" s="2" customFormat="1" ht="16.30189" customHeight="1">
      <c r="A188" s="38"/>
      <c r="B188" s="39"/>
      <c r="C188" s="212" t="s">
        <v>229</v>
      </c>
      <c r="D188" s="212" t="s">
        <v>124</v>
      </c>
      <c r="E188" s="213" t="s">
        <v>230</v>
      </c>
      <c r="F188" s="214" t="s">
        <v>231</v>
      </c>
      <c r="G188" s="215" t="s">
        <v>223</v>
      </c>
      <c r="H188" s="216">
        <v>850.00800000000004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41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128</v>
      </c>
      <c r="AT188" s="224" t="s">
        <v>124</v>
      </c>
      <c r="AU188" s="224" t="s">
        <v>83</v>
      </c>
      <c r="AY188" s="17" t="s">
        <v>121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81</v>
      </c>
      <c r="BK188" s="225">
        <f>ROUND(I188*H188,2)</f>
        <v>0</v>
      </c>
      <c r="BL188" s="17" t="s">
        <v>128</v>
      </c>
      <c r="BM188" s="224" t="s">
        <v>232</v>
      </c>
    </row>
    <row r="189" s="13" customFormat="1">
      <c r="A189" s="13"/>
      <c r="B189" s="226"/>
      <c r="C189" s="227"/>
      <c r="D189" s="228" t="s">
        <v>130</v>
      </c>
      <c r="E189" s="229" t="s">
        <v>1</v>
      </c>
      <c r="F189" s="230" t="s">
        <v>233</v>
      </c>
      <c r="G189" s="227"/>
      <c r="H189" s="231">
        <v>850.00800000000004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130</v>
      </c>
      <c r="AU189" s="237" t="s">
        <v>83</v>
      </c>
      <c r="AV189" s="13" t="s">
        <v>83</v>
      </c>
      <c r="AW189" s="13" t="s">
        <v>32</v>
      </c>
      <c r="AX189" s="13" t="s">
        <v>81</v>
      </c>
      <c r="AY189" s="237" t="s">
        <v>121</v>
      </c>
    </row>
    <row r="190" s="2" customFormat="1" ht="16.30189" customHeight="1">
      <c r="A190" s="38"/>
      <c r="B190" s="39"/>
      <c r="C190" s="212" t="s">
        <v>234</v>
      </c>
      <c r="D190" s="212" t="s">
        <v>124</v>
      </c>
      <c r="E190" s="213" t="s">
        <v>235</v>
      </c>
      <c r="F190" s="214" t="s">
        <v>236</v>
      </c>
      <c r="G190" s="215" t="s">
        <v>223</v>
      </c>
      <c r="H190" s="216">
        <v>35.417000000000002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41</v>
      </c>
      <c r="O190" s="91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128</v>
      </c>
      <c r="AT190" s="224" t="s">
        <v>124</v>
      </c>
      <c r="AU190" s="224" t="s">
        <v>83</v>
      </c>
      <c r="AY190" s="17" t="s">
        <v>121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81</v>
      </c>
      <c r="BK190" s="225">
        <f>ROUND(I190*H190,2)</f>
        <v>0</v>
      </c>
      <c r="BL190" s="17" t="s">
        <v>128</v>
      </c>
      <c r="BM190" s="224" t="s">
        <v>237</v>
      </c>
    </row>
    <row r="191" s="12" customFormat="1" ht="22.8" customHeight="1">
      <c r="A191" s="12"/>
      <c r="B191" s="196"/>
      <c r="C191" s="197"/>
      <c r="D191" s="198" t="s">
        <v>75</v>
      </c>
      <c r="E191" s="210" t="s">
        <v>238</v>
      </c>
      <c r="F191" s="210" t="s">
        <v>239</v>
      </c>
      <c r="G191" s="197"/>
      <c r="H191" s="197"/>
      <c r="I191" s="200"/>
      <c r="J191" s="211">
        <f>BK191</f>
        <v>0</v>
      </c>
      <c r="K191" s="197"/>
      <c r="L191" s="202"/>
      <c r="M191" s="203"/>
      <c r="N191" s="204"/>
      <c r="O191" s="204"/>
      <c r="P191" s="205">
        <f>P192</f>
        <v>0</v>
      </c>
      <c r="Q191" s="204"/>
      <c r="R191" s="205">
        <f>R192</f>
        <v>0</v>
      </c>
      <c r="S191" s="204"/>
      <c r="T191" s="206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7" t="s">
        <v>81</v>
      </c>
      <c r="AT191" s="208" t="s">
        <v>75</v>
      </c>
      <c r="AU191" s="208" t="s">
        <v>81</v>
      </c>
      <c r="AY191" s="207" t="s">
        <v>121</v>
      </c>
      <c r="BK191" s="209">
        <f>BK192</f>
        <v>0</v>
      </c>
    </row>
    <row r="192" s="2" customFormat="1" ht="16.30189" customHeight="1">
      <c r="A192" s="38"/>
      <c r="B192" s="39"/>
      <c r="C192" s="212" t="s">
        <v>240</v>
      </c>
      <c r="D192" s="212" t="s">
        <v>124</v>
      </c>
      <c r="E192" s="213" t="s">
        <v>241</v>
      </c>
      <c r="F192" s="214" t="s">
        <v>242</v>
      </c>
      <c r="G192" s="215" t="s">
        <v>223</v>
      </c>
      <c r="H192" s="216">
        <v>7.5460000000000003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41</v>
      </c>
      <c r="O192" s="91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128</v>
      </c>
      <c r="AT192" s="224" t="s">
        <v>124</v>
      </c>
      <c r="AU192" s="224" t="s">
        <v>83</v>
      </c>
      <c r="AY192" s="17" t="s">
        <v>121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81</v>
      </c>
      <c r="BK192" s="225">
        <f>ROUND(I192*H192,2)</f>
        <v>0</v>
      </c>
      <c r="BL192" s="17" t="s">
        <v>128</v>
      </c>
      <c r="BM192" s="224" t="s">
        <v>243</v>
      </c>
    </row>
    <row r="193" s="12" customFormat="1" ht="25.92" customHeight="1">
      <c r="A193" s="12"/>
      <c r="B193" s="196"/>
      <c r="C193" s="197"/>
      <c r="D193" s="198" t="s">
        <v>75</v>
      </c>
      <c r="E193" s="199" t="s">
        <v>244</v>
      </c>
      <c r="F193" s="199" t="s">
        <v>245</v>
      </c>
      <c r="G193" s="197"/>
      <c r="H193" s="197"/>
      <c r="I193" s="200"/>
      <c r="J193" s="201">
        <f>BK193</f>
        <v>0</v>
      </c>
      <c r="K193" s="197"/>
      <c r="L193" s="202"/>
      <c r="M193" s="203"/>
      <c r="N193" s="204"/>
      <c r="O193" s="204"/>
      <c r="P193" s="205">
        <f>P194+P197+P200+P210+P225</f>
        <v>0</v>
      </c>
      <c r="Q193" s="204"/>
      <c r="R193" s="205">
        <f>R194+R197+R200+R210+R225</f>
        <v>3.628082</v>
      </c>
      <c r="S193" s="204"/>
      <c r="T193" s="206">
        <f>T194+T197+T200+T210+T225</f>
        <v>1.8933749999999998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7" t="s">
        <v>83</v>
      </c>
      <c r="AT193" s="208" t="s">
        <v>75</v>
      </c>
      <c r="AU193" s="208" t="s">
        <v>76</v>
      </c>
      <c r="AY193" s="207" t="s">
        <v>121</v>
      </c>
      <c r="BK193" s="209">
        <f>BK194+BK197+BK200+BK210+BK225</f>
        <v>0</v>
      </c>
    </row>
    <row r="194" s="12" customFormat="1" ht="22.8" customHeight="1">
      <c r="A194" s="12"/>
      <c r="B194" s="196"/>
      <c r="C194" s="197"/>
      <c r="D194" s="198" t="s">
        <v>75</v>
      </c>
      <c r="E194" s="210" t="s">
        <v>246</v>
      </c>
      <c r="F194" s="210" t="s">
        <v>247</v>
      </c>
      <c r="G194" s="197"/>
      <c r="H194" s="197"/>
      <c r="I194" s="200"/>
      <c r="J194" s="211">
        <f>BK194</f>
        <v>0</v>
      </c>
      <c r="K194" s="197"/>
      <c r="L194" s="202"/>
      <c r="M194" s="203"/>
      <c r="N194" s="204"/>
      <c r="O194" s="204"/>
      <c r="P194" s="205">
        <f>SUM(P195:P196)</f>
        <v>0</v>
      </c>
      <c r="Q194" s="204"/>
      <c r="R194" s="205">
        <f>SUM(R195:R196)</f>
        <v>0</v>
      </c>
      <c r="S194" s="204"/>
      <c r="T194" s="206">
        <f>SUM(T195:T196)</f>
        <v>0.48658499999999999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7" t="s">
        <v>83</v>
      </c>
      <c r="AT194" s="208" t="s">
        <v>75</v>
      </c>
      <c r="AU194" s="208" t="s">
        <v>81</v>
      </c>
      <c r="AY194" s="207" t="s">
        <v>121</v>
      </c>
      <c r="BK194" s="209">
        <f>SUM(BK195:BK196)</f>
        <v>0</v>
      </c>
    </row>
    <row r="195" s="2" customFormat="1" ht="21.0566" customHeight="1">
      <c r="A195" s="38"/>
      <c r="B195" s="39"/>
      <c r="C195" s="212" t="s">
        <v>248</v>
      </c>
      <c r="D195" s="212" t="s">
        <v>124</v>
      </c>
      <c r="E195" s="213" t="s">
        <v>249</v>
      </c>
      <c r="F195" s="214" t="s">
        <v>250</v>
      </c>
      <c r="G195" s="215" t="s">
        <v>127</v>
      </c>
      <c r="H195" s="216">
        <v>88.469999999999999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41</v>
      </c>
      <c r="O195" s="91"/>
      <c r="P195" s="222">
        <f>O195*H195</f>
        <v>0</v>
      </c>
      <c r="Q195" s="222">
        <v>0</v>
      </c>
      <c r="R195" s="222">
        <f>Q195*H195</f>
        <v>0</v>
      </c>
      <c r="S195" s="222">
        <v>0.0054999999999999997</v>
      </c>
      <c r="T195" s="223">
        <f>S195*H195</f>
        <v>0.48658499999999999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196</v>
      </c>
      <c r="AT195" s="224" t="s">
        <v>124</v>
      </c>
      <c r="AU195" s="224" t="s">
        <v>83</v>
      </c>
      <c r="AY195" s="17" t="s">
        <v>121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81</v>
      </c>
      <c r="BK195" s="225">
        <f>ROUND(I195*H195,2)</f>
        <v>0</v>
      </c>
      <c r="BL195" s="17" t="s">
        <v>196</v>
      </c>
      <c r="BM195" s="224" t="s">
        <v>251</v>
      </c>
    </row>
    <row r="196" s="13" customFormat="1">
      <c r="A196" s="13"/>
      <c r="B196" s="226"/>
      <c r="C196" s="227"/>
      <c r="D196" s="228" t="s">
        <v>130</v>
      </c>
      <c r="E196" s="229" t="s">
        <v>1</v>
      </c>
      <c r="F196" s="230" t="s">
        <v>183</v>
      </c>
      <c r="G196" s="227"/>
      <c r="H196" s="231">
        <v>88.469999999999999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130</v>
      </c>
      <c r="AU196" s="237" t="s">
        <v>83</v>
      </c>
      <c r="AV196" s="13" t="s">
        <v>83</v>
      </c>
      <c r="AW196" s="13" t="s">
        <v>32</v>
      </c>
      <c r="AX196" s="13" t="s">
        <v>81</v>
      </c>
      <c r="AY196" s="237" t="s">
        <v>121</v>
      </c>
    </row>
    <row r="197" s="12" customFormat="1" ht="22.8" customHeight="1">
      <c r="A197" s="12"/>
      <c r="B197" s="196"/>
      <c r="C197" s="197"/>
      <c r="D197" s="198" t="s">
        <v>75</v>
      </c>
      <c r="E197" s="210" t="s">
        <v>252</v>
      </c>
      <c r="F197" s="210" t="s">
        <v>253</v>
      </c>
      <c r="G197" s="197"/>
      <c r="H197" s="197"/>
      <c r="I197" s="200"/>
      <c r="J197" s="211">
        <f>BK197</f>
        <v>0</v>
      </c>
      <c r="K197" s="197"/>
      <c r="L197" s="202"/>
      <c r="M197" s="203"/>
      <c r="N197" s="204"/>
      <c r="O197" s="204"/>
      <c r="P197" s="205">
        <f>SUM(P198:P199)</f>
        <v>0</v>
      </c>
      <c r="Q197" s="204"/>
      <c r="R197" s="205">
        <f>SUM(R198:R199)</f>
        <v>0</v>
      </c>
      <c r="S197" s="204"/>
      <c r="T197" s="206">
        <f>SUM(T198:T199)</f>
        <v>0.15399000000000002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7" t="s">
        <v>83</v>
      </c>
      <c r="AT197" s="208" t="s">
        <v>75</v>
      </c>
      <c r="AU197" s="208" t="s">
        <v>81</v>
      </c>
      <c r="AY197" s="207" t="s">
        <v>121</v>
      </c>
      <c r="BK197" s="209">
        <f>SUM(BK198:BK199)</f>
        <v>0</v>
      </c>
    </row>
    <row r="198" s="2" customFormat="1" ht="16.30189" customHeight="1">
      <c r="A198" s="38"/>
      <c r="B198" s="39"/>
      <c r="C198" s="212" t="s">
        <v>254</v>
      </c>
      <c r="D198" s="212" t="s">
        <v>124</v>
      </c>
      <c r="E198" s="213" t="s">
        <v>255</v>
      </c>
      <c r="F198" s="214" t="s">
        <v>256</v>
      </c>
      <c r="G198" s="215" t="s">
        <v>257</v>
      </c>
      <c r="H198" s="216">
        <v>87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41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0.0017700000000000001</v>
      </c>
      <c r="T198" s="223">
        <f>S198*H198</f>
        <v>0.15399000000000002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196</v>
      </c>
      <c r="AT198" s="224" t="s">
        <v>124</v>
      </c>
      <c r="AU198" s="224" t="s">
        <v>83</v>
      </c>
      <c r="AY198" s="17" t="s">
        <v>121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81</v>
      </c>
      <c r="BK198" s="225">
        <f>ROUND(I198*H198,2)</f>
        <v>0</v>
      </c>
      <c r="BL198" s="17" t="s">
        <v>196</v>
      </c>
      <c r="BM198" s="224" t="s">
        <v>258</v>
      </c>
    </row>
    <row r="199" s="13" customFormat="1">
      <c r="A199" s="13"/>
      <c r="B199" s="226"/>
      <c r="C199" s="227"/>
      <c r="D199" s="228" t="s">
        <v>130</v>
      </c>
      <c r="E199" s="229" t="s">
        <v>1</v>
      </c>
      <c r="F199" s="230" t="s">
        <v>259</v>
      </c>
      <c r="G199" s="227"/>
      <c r="H199" s="231">
        <v>87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130</v>
      </c>
      <c r="AU199" s="237" t="s">
        <v>83</v>
      </c>
      <c r="AV199" s="13" t="s">
        <v>83</v>
      </c>
      <c r="AW199" s="13" t="s">
        <v>32</v>
      </c>
      <c r="AX199" s="13" t="s">
        <v>81</v>
      </c>
      <c r="AY199" s="237" t="s">
        <v>121</v>
      </c>
    </row>
    <row r="200" s="12" customFormat="1" ht="22.8" customHeight="1">
      <c r="A200" s="12"/>
      <c r="B200" s="196"/>
      <c r="C200" s="197"/>
      <c r="D200" s="198" t="s">
        <v>75</v>
      </c>
      <c r="E200" s="210" t="s">
        <v>260</v>
      </c>
      <c r="F200" s="210" t="s">
        <v>261</v>
      </c>
      <c r="G200" s="197"/>
      <c r="H200" s="197"/>
      <c r="I200" s="200"/>
      <c r="J200" s="211">
        <f>BK200</f>
        <v>0</v>
      </c>
      <c r="K200" s="197"/>
      <c r="L200" s="202"/>
      <c r="M200" s="203"/>
      <c r="N200" s="204"/>
      <c r="O200" s="204"/>
      <c r="P200" s="205">
        <f>SUM(P201:P209)</f>
        <v>0</v>
      </c>
      <c r="Q200" s="204"/>
      <c r="R200" s="205">
        <f>SUM(R201:R209)</f>
        <v>0.707368</v>
      </c>
      <c r="S200" s="204"/>
      <c r="T200" s="206">
        <f>SUM(T201:T209)</f>
        <v>1.2527999999999999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7" t="s">
        <v>83</v>
      </c>
      <c r="AT200" s="208" t="s">
        <v>75</v>
      </c>
      <c r="AU200" s="208" t="s">
        <v>81</v>
      </c>
      <c r="AY200" s="207" t="s">
        <v>121</v>
      </c>
      <c r="BK200" s="209">
        <f>SUM(BK201:BK209)</f>
        <v>0</v>
      </c>
    </row>
    <row r="201" s="2" customFormat="1" ht="21.0566" customHeight="1">
      <c r="A201" s="38"/>
      <c r="B201" s="39"/>
      <c r="C201" s="212" t="s">
        <v>262</v>
      </c>
      <c r="D201" s="212" t="s">
        <v>124</v>
      </c>
      <c r="E201" s="213" t="s">
        <v>263</v>
      </c>
      <c r="F201" s="214" t="s">
        <v>264</v>
      </c>
      <c r="G201" s="215" t="s">
        <v>257</v>
      </c>
      <c r="H201" s="216">
        <v>78.299999999999997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41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0.016</v>
      </c>
      <c r="T201" s="223">
        <f>S201*H201</f>
        <v>1.2527999999999999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196</v>
      </c>
      <c r="AT201" s="224" t="s">
        <v>124</v>
      </c>
      <c r="AU201" s="224" t="s">
        <v>83</v>
      </c>
      <c r="AY201" s="17" t="s">
        <v>121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81</v>
      </c>
      <c r="BK201" s="225">
        <f>ROUND(I201*H201,2)</f>
        <v>0</v>
      </c>
      <c r="BL201" s="17" t="s">
        <v>196</v>
      </c>
      <c r="BM201" s="224" t="s">
        <v>265</v>
      </c>
    </row>
    <row r="202" s="13" customFormat="1">
      <c r="A202" s="13"/>
      <c r="B202" s="226"/>
      <c r="C202" s="227"/>
      <c r="D202" s="228" t="s">
        <v>130</v>
      </c>
      <c r="E202" s="229" t="s">
        <v>1</v>
      </c>
      <c r="F202" s="230" t="s">
        <v>266</v>
      </c>
      <c r="G202" s="227"/>
      <c r="H202" s="231">
        <v>28.800000000000001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130</v>
      </c>
      <c r="AU202" s="237" t="s">
        <v>83</v>
      </c>
      <c r="AV202" s="13" t="s">
        <v>83</v>
      </c>
      <c r="AW202" s="13" t="s">
        <v>32</v>
      </c>
      <c r="AX202" s="13" t="s">
        <v>76</v>
      </c>
      <c r="AY202" s="237" t="s">
        <v>121</v>
      </c>
    </row>
    <row r="203" s="13" customFormat="1">
      <c r="A203" s="13"/>
      <c r="B203" s="226"/>
      <c r="C203" s="227"/>
      <c r="D203" s="228" t="s">
        <v>130</v>
      </c>
      <c r="E203" s="229" t="s">
        <v>1</v>
      </c>
      <c r="F203" s="230" t="s">
        <v>267</v>
      </c>
      <c r="G203" s="227"/>
      <c r="H203" s="231">
        <v>49.5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130</v>
      </c>
      <c r="AU203" s="237" t="s">
        <v>83</v>
      </c>
      <c r="AV203" s="13" t="s">
        <v>83</v>
      </c>
      <c r="AW203" s="13" t="s">
        <v>32</v>
      </c>
      <c r="AX203" s="13" t="s">
        <v>76</v>
      </c>
      <c r="AY203" s="237" t="s">
        <v>121</v>
      </c>
    </row>
    <row r="204" s="14" customFormat="1">
      <c r="A204" s="14"/>
      <c r="B204" s="238"/>
      <c r="C204" s="239"/>
      <c r="D204" s="228" t="s">
        <v>130</v>
      </c>
      <c r="E204" s="240" t="s">
        <v>1</v>
      </c>
      <c r="F204" s="241" t="s">
        <v>133</v>
      </c>
      <c r="G204" s="239"/>
      <c r="H204" s="242">
        <v>78.299999999999997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8" t="s">
        <v>130</v>
      </c>
      <c r="AU204" s="248" t="s">
        <v>83</v>
      </c>
      <c r="AV204" s="14" t="s">
        <v>128</v>
      </c>
      <c r="AW204" s="14" t="s">
        <v>32</v>
      </c>
      <c r="AX204" s="14" t="s">
        <v>81</v>
      </c>
      <c r="AY204" s="248" t="s">
        <v>121</v>
      </c>
    </row>
    <row r="205" s="2" customFormat="1" ht="21.0566" customHeight="1">
      <c r="A205" s="38"/>
      <c r="B205" s="39"/>
      <c r="C205" s="212" t="s">
        <v>268</v>
      </c>
      <c r="D205" s="212" t="s">
        <v>124</v>
      </c>
      <c r="E205" s="213" t="s">
        <v>269</v>
      </c>
      <c r="F205" s="214" t="s">
        <v>270</v>
      </c>
      <c r="G205" s="215" t="s">
        <v>257</v>
      </c>
      <c r="H205" s="216">
        <v>78.299999999999997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41</v>
      </c>
      <c r="O205" s="91"/>
      <c r="P205" s="222">
        <f>O205*H205</f>
        <v>0</v>
      </c>
      <c r="Q205" s="222">
        <v>0.00085999999999999998</v>
      </c>
      <c r="R205" s="222">
        <f>Q205*H205</f>
        <v>0.067337999999999995</v>
      </c>
      <c r="S205" s="222">
        <v>0</v>
      </c>
      <c r="T205" s="22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196</v>
      </c>
      <c r="AT205" s="224" t="s">
        <v>124</v>
      </c>
      <c r="AU205" s="224" t="s">
        <v>83</v>
      </c>
      <c r="AY205" s="17" t="s">
        <v>121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81</v>
      </c>
      <c r="BK205" s="225">
        <f>ROUND(I205*H205,2)</f>
        <v>0</v>
      </c>
      <c r="BL205" s="17" t="s">
        <v>196</v>
      </c>
      <c r="BM205" s="224" t="s">
        <v>271</v>
      </c>
    </row>
    <row r="206" s="2" customFormat="1" ht="16.30189" customHeight="1">
      <c r="A206" s="38"/>
      <c r="B206" s="39"/>
      <c r="C206" s="212" t="s">
        <v>272</v>
      </c>
      <c r="D206" s="212" t="s">
        <v>124</v>
      </c>
      <c r="E206" s="213" t="s">
        <v>273</v>
      </c>
      <c r="F206" s="214" t="s">
        <v>274</v>
      </c>
      <c r="G206" s="215" t="s">
        <v>275</v>
      </c>
      <c r="H206" s="216">
        <v>640.02999999999997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41</v>
      </c>
      <c r="O206" s="91"/>
      <c r="P206" s="222">
        <f>O206*H206</f>
        <v>0</v>
      </c>
      <c r="Q206" s="222">
        <v>0.001</v>
      </c>
      <c r="R206" s="222">
        <f>Q206*H206</f>
        <v>0.64002999999999999</v>
      </c>
      <c r="S206" s="222">
        <v>0</v>
      </c>
      <c r="T206" s="22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196</v>
      </c>
      <c r="AT206" s="224" t="s">
        <v>124</v>
      </c>
      <c r="AU206" s="224" t="s">
        <v>83</v>
      </c>
      <c r="AY206" s="17" t="s">
        <v>121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81</v>
      </c>
      <c r="BK206" s="225">
        <f>ROUND(I206*H206,2)</f>
        <v>0</v>
      </c>
      <c r="BL206" s="17" t="s">
        <v>196</v>
      </c>
      <c r="BM206" s="224" t="s">
        <v>276</v>
      </c>
    </row>
    <row r="207" s="13" customFormat="1">
      <c r="A207" s="13"/>
      <c r="B207" s="226"/>
      <c r="C207" s="227"/>
      <c r="D207" s="228" t="s">
        <v>130</v>
      </c>
      <c r="E207" s="229" t="s">
        <v>1</v>
      </c>
      <c r="F207" s="230" t="s">
        <v>277</v>
      </c>
      <c r="G207" s="227"/>
      <c r="H207" s="231">
        <v>592.62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130</v>
      </c>
      <c r="AU207" s="237" t="s">
        <v>83</v>
      </c>
      <c r="AV207" s="13" t="s">
        <v>83</v>
      </c>
      <c r="AW207" s="13" t="s">
        <v>32</v>
      </c>
      <c r="AX207" s="13" t="s">
        <v>81</v>
      </c>
      <c r="AY207" s="237" t="s">
        <v>121</v>
      </c>
    </row>
    <row r="208" s="13" customFormat="1">
      <c r="A208" s="13"/>
      <c r="B208" s="226"/>
      <c r="C208" s="227"/>
      <c r="D208" s="228" t="s">
        <v>130</v>
      </c>
      <c r="E208" s="227"/>
      <c r="F208" s="230" t="s">
        <v>278</v>
      </c>
      <c r="G208" s="227"/>
      <c r="H208" s="231">
        <v>640.02999999999997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130</v>
      </c>
      <c r="AU208" s="237" t="s">
        <v>83</v>
      </c>
      <c r="AV208" s="13" t="s">
        <v>83</v>
      </c>
      <c r="AW208" s="13" t="s">
        <v>4</v>
      </c>
      <c r="AX208" s="13" t="s">
        <v>81</v>
      </c>
      <c r="AY208" s="237" t="s">
        <v>121</v>
      </c>
    </row>
    <row r="209" s="2" customFormat="1" ht="21.0566" customHeight="1">
      <c r="A209" s="38"/>
      <c r="B209" s="39"/>
      <c r="C209" s="212" t="s">
        <v>279</v>
      </c>
      <c r="D209" s="212" t="s">
        <v>124</v>
      </c>
      <c r="E209" s="213" t="s">
        <v>280</v>
      </c>
      <c r="F209" s="214" t="s">
        <v>281</v>
      </c>
      <c r="G209" s="215" t="s">
        <v>223</v>
      </c>
      <c r="H209" s="216">
        <v>0.70699999999999996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41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196</v>
      </c>
      <c r="AT209" s="224" t="s">
        <v>124</v>
      </c>
      <c r="AU209" s="224" t="s">
        <v>83</v>
      </c>
      <c r="AY209" s="17" t="s">
        <v>121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81</v>
      </c>
      <c r="BK209" s="225">
        <f>ROUND(I209*H209,2)</f>
        <v>0</v>
      </c>
      <c r="BL209" s="17" t="s">
        <v>196</v>
      </c>
      <c r="BM209" s="224" t="s">
        <v>282</v>
      </c>
    </row>
    <row r="210" s="12" customFormat="1" ht="22.8" customHeight="1">
      <c r="A210" s="12"/>
      <c r="B210" s="196"/>
      <c r="C210" s="197"/>
      <c r="D210" s="198" t="s">
        <v>75</v>
      </c>
      <c r="E210" s="210" t="s">
        <v>283</v>
      </c>
      <c r="F210" s="210" t="s">
        <v>284</v>
      </c>
      <c r="G210" s="197"/>
      <c r="H210" s="197"/>
      <c r="I210" s="200"/>
      <c r="J210" s="211">
        <f>BK210</f>
        <v>0</v>
      </c>
      <c r="K210" s="197"/>
      <c r="L210" s="202"/>
      <c r="M210" s="203"/>
      <c r="N210" s="204"/>
      <c r="O210" s="204"/>
      <c r="P210" s="205">
        <f>SUM(P211:P224)</f>
        <v>0</v>
      </c>
      <c r="Q210" s="204"/>
      <c r="R210" s="205">
        <f>SUM(R211:R224)</f>
        <v>2.8361139999999998</v>
      </c>
      <c r="S210" s="204"/>
      <c r="T210" s="206">
        <f>SUM(T211:T224)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7" t="s">
        <v>83</v>
      </c>
      <c r="AT210" s="208" t="s">
        <v>75</v>
      </c>
      <c r="AU210" s="208" t="s">
        <v>81</v>
      </c>
      <c r="AY210" s="207" t="s">
        <v>121</v>
      </c>
      <c r="BK210" s="209">
        <f>SUM(BK211:BK224)</f>
        <v>0</v>
      </c>
    </row>
    <row r="211" s="2" customFormat="1" ht="21.0566" customHeight="1">
      <c r="A211" s="38"/>
      <c r="B211" s="39"/>
      <c r="C211" s="212" t="s">
        <v>285</v>
      </c>
      <c r="D211" s="212" t="s">
        <v>124</v>
      </c>
      <c r="E211" s="213" t="s">
        <v>286</v>
      </c>
      <c r="F211" s="214" t="s">
        <v>287</v>
      </c>
      <c r="G211" s="215" t="s">
        <v>257</v>
      </c>
      <c r="H211" s="216">
        <v>52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41</v>
      </c>
      <c r="O211" s="91"/>
      <c r="P211" s="222">
        <f>O211*H211</f>
        <v>0</v>
      </c>
      <c r="Q211" s="222">
        <v>0.00058</v>
      </c>
      <c r="R211" s="222">
        <f>Q211*H211</f>
        <v>0.030159999999999999</v>
      </c>
      <c r="S211" s="222">
        <v>0</v>
      </c>
      <c r="T211" s="22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196</v>
      </c>
      <c r="AT211" s="224" t="s">
        <v>124</v>
      </c>
      <c r="AU211" s="224" t="s">
        <v>83</v>
      </c>
      <c r="AY211" s="17" t="s">
        <v>121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81</v>
      </c>
      <c r="BK211" s="225">
        <f>ROUND(I211*H211,2)</f>
        <v>0</v>
      </c>
      <c r="BL211" s="17" t="s">
        <v>196</v>
      </c>
      <c r="BM211" s="224" t="s">
        <v>288</v>
      </c>
    </row>
    <row r="212" s="13" customFormat="1">
      <c r="A212" s="13"/>
      <c r="B212" s="226"/>
      <c r="C212" s="227"/>
      <c r="D212" s="228" t="s">
        <v>130</v>
      </c>
      <c r="E212" s="229" t="s">
        <v>1</v>
      </c>
      <c r="F212" s="230" t="s">
        <v>289</v>
      </c>
      <c r="G212" s="227"/>
      <c r="H212" s="231">
        <v>52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130</v>
      </c>
      <c r="AU212" s="237" t="s">
        <v>83</v>
      </c>
      <c r="AV212" s="13" t="s">
        <v>83</v>
      </c>
      <c r="AW212" s="13" t="s">
        <v>32</v>
      </c>
      <c r="AX212" s="13" t="s">
        <v>81</v>
      </c>
      <c r="AY212" s="237" t="s">
        <v>121</v>
      </c>
    </row>
    <row r="213" s="15" customFormat="1">
      <c r="A213" s="15"/>
      <c r="B213" s="249"/>
      <c r="C213" s="250"/>
      <c r="D213" s="228" t="s">
        <v>130</v>
      </c>
      <c r="E213" s="251" t="s">
        <v>1</v>
      </c>
      <c r="F213" s="252" t="s">
        <v>290</v>
      </c>
      <c r="G213" s="250"/>
      <c r="H213" s="251" t="s">
        <v>1</v>
      </c>
      <c r="I213" s="253"/>
      <c r="J213" s="250"/>
      <c r="K213" s="250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130</v>
      </c>
      <c r="AU213" s="258" t="s">
        <v>83</v>
      </c>
      <c r="AV213" s="15" t="s">
        <v>81</v>
      </c>
      <c r="AW213" s="15" t="s">
        <v>32</v>
      </c>
      <c r="AX213" s="15" t="s">
        <v>76</v>
      </c>
      <c r="AY213" s="258" t="s">
        <v>121</v>
      </c>
    </row>
    <row r="214" s="2" customFormat="1" ht="21.0566" customHeight="1">
      <c r="A214" s="38"/>
      <c r="B214" s="39"/>
      <c r="C214" s="212" t="s">
        <v>291</v>
      </c>
      <c r="D214" s="212" t="s">
        <v>124</v>
      </c>
      <c r="E214" s="213" t="s">
        <v>292</v>
      </c>
      <c r="F214" s="214" t="s">
        <v>293</v>
      </c>
      <c r="G214" s="215" t="s">
        <v>127</v>
      </c>
      <c r="H214" s="216">
        <v>88.469999999999999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41</v>
      </c>
      <c r="O214" s="91"/>
      <c r="P214" s="222">
        <f>O214*H214</f>
        <v>0</v>
      </c>
      <c r="Q214" s="222">
        <v>0.0060000000000000001</v>
      </c>
      <c r="R214" s="222">
        <f>Q214*H214</f>
        <v>0.53081999999999996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196</v>
      </c>
      <c r="AT214" s="224" t="s">
        <v>124</v>
      </c>
      <c r="AU214" s="224" t="s">
        <v>83</v>
      </c>
      <c r="AY214" s="17" t="s">
        <v>121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81</v>
      </c>
      <c r="BK214" s="225">
        <f>ROUND(I214*H214,2)</f>
        <v>0</v>
      </c>
      <c r="BL214" s="17" t="s">
        <v>196</v>
      </c>
      <c r="BM214" s="224" t="s">
        <v>294</v>
      </c>
    </row>
    <row r="215" s="13" customFormat="1">
      <c r="A215" s="13"/>
      <c r="B215" s="226"/>
      <c r="C215" s="227"/>
      <c r="D215" s="228" t="s">
        <v>130</v>
      </c>
      <c r="E215" s="229" t="s">
        <v>1</v>
      </c>
      <c r="F215" s="230" t="s">
        <v>295</v>
      </c>
      <c r="G215" s="227"/>
      <c r="H215" s="231">
        <v>88.469999999999999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130</v>
      </c>
      <c r="AU215" s="237" t="s">
        <v>83</v>
      </c>
      <c r="AV215" s="13" t="s">
        <v>83</v>
      </c>
      <c r="AW215" s="13" t="s">
        <v>32</v>
      </c>
      <c r="AX215" s="13" t="s">
        <v>81</v>
      </c>
      <c r="AY215" s="237" t="s">
        <v>121</v>
      </c>
    </row>
    <row r="216" s="15" customFormat="1">
      <c r="A216" s="15"/>
      <c r="B216" s="249"/>
      <c r="C216" s="250"/>
      <c r="D216" s="228" t="s">
        <v>130</v>
      </c>
      <c r="E216" s="251" t="s">
        <v>1</v>
      </c>
      <c r="F216" s="252" t="s">
        <v>290</v>
      </c>
      <c r="G216" s="250"/>
      <c r="H216" s="251" t="s">
        <v>1</v>
      </c>
      <c r="I216" s="253"/>
      <c r="J216" s="250"/>
      <c r="K216" s="250"/>
      <c r="L216" s="254"/>
      <c r="M216" s="255"/>
      <c r="N216" s="256"/>
      <c r="O216" s="256"/>
      <c r="P216" s="256"/>
      <c r="Q216" s="256"/>
      <c r="R216" s="256"/>
      <c r="S216" s="256"/>
      <c r="T216" s="25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8" t="s">
        <v>130</v>
      </c>
      <c r="AU216" s="258" t="s">
        <v>83</v>
      </c>
      <c r="AV216" s="15" t="s">
        <v>81</v>
      </c>
      <c r="AW216" s="15" t="s">
        <v>32</v>
      </c>
      <c r="AX216" s="15" t="s">
        <v>76</v>
      </c>
      <c r="AY216" s="258" t="s">
        <v>121</v>
      </c>
    </row>
    <row r="217" s="2" customFormat="1" ht="16.30189" customHeight="1">
      <c r="A217" s="38"/>
      <c r="B217" s="39"/>
      <c r="C217" s="259" t="s">
        <v>296</v>
      </c>
      <c r="D217" s="259" t="s">
        <v>297</v>
      </c>
      <c r="E217" s="260" t="s">
        <v>298</v>
      </c>
      <c r="F217" s="261" t="s">
        <v>299</v>
      </c>
      <c r="G217" s="262" t="s">
        <v>127</v>
      </c>
      <c r="H217" s="263">
        <v>103.03700000000001</v>
      </c>
      <c r="I217" s="264"/>
      <c r="J217" s="265">
        <f>ROUND(I217*H217,2)</f>
        <v>0</v>
      </c>
      <c r="K217" s="266"/>
      <c r="L217" s="267"/>
      <c r="M217" s="268" t="s">
        <v>1</v>
      </c>
      <c r="N217" s="269" t="s">
        <v>41</v>
      </c>
      <c r="O217" s="91"/>
      <c r="P217" s="222">
        <f>O217*H217</f>
        <v>0</v>
      </c>
      <c r="Q217" s="222">
        <v>0.021999999999999999</v>
      </c>
      <c r="R217" s="222">
        <f>Q217*H217</f>
        <v>2.2668140000000001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285</v>
      </c>
      <c r="AT217" s="224" t="s">
        <v>297</v>
      </c>
      <c r="AU217" s="224" t="s">
        <v>83</v>
      </c>
      <c r="AY217" s="17" t="s">
        <v>121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81</v>
      </c>
      <c r="BK217" s="225">
        <f>ROUND(I217*H217,2)</f>
        <v>0</v>
      </c>
      <c r="BL217" s="17" t="s">
        <v>196</v>
      </c>
      <c r="BM217" s="224" t="s">
        <v>300</v>
      </c>
    </row>
    <row r="218" s="13" customFormat="1">
      <c r="A218" s="13"/>
      <c r="B218" s="226"/>
      <c r="C218" s="227"/>
      <c r="D218" s="228" t="s">
        <v>130</v>
      </c>
      <c r="E218" s="229" t="s">
        <v>1</v>
      </c>
      <c r="F218" s="230" t="s">
        <v>301</v>
      </c>
      <c r="G218" s="227"/>
      <c r="H218" s="231">
        <v>93.670000000000002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130</v>
      </c>
      <c r="AU218" s="237" t="s">
        <v>83</v>
      </c>
      <c r="AV218" s="13" t="s">
        <v>83</v>
      </c>
      <c r="AW218" s="13" t="s">
        <v>32</v>
      </c>
      <c r="AX218" s="13" t="s">
        <v>81</v>
      </c>
      <c r="AY218" s="237" t="s">
        <v>121</v>
      </c>
    </row>
    <row r="219" s="13" customFormat="1">
      <c r="A219" s="13"/>
      <c r="B219" s="226"/>
      <c r="C219" s="227"/>
      <c r="D219" s="228" t="s">
        <v>130</v>
      </c>
      <c r="E219" s="227"/>
      <c r="F219" s="230" t="s">
        <v>302</v>
      </c>
      <c r="G219" s="227"/>
      <c r="H219" s="231">
        <v>103.03700000000001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130</v>
      </c>
      <c r="AU219" s="237" t="s">
        <v>83</v>
      </c>
      <c r="AV219" s="13" t="s">
        <v>83</v>
      </c>
      <c r="AW219" s="13" t="s">
        <v>4</v>
      </c>
      <c r="AX219" s="13" t="s">
        <v>81</v>
      </c>
      <c r="AY219" s="237" t="s">
        <v>121</v>
      </c>
    </row>
    <row r="220" s="2" customFormat="1" ht="21.0566" customHeight="1">
      <c r="A220" s="38"/>
      <c r="B220" s="39"/>
      <c r="C220" s="212" t="s">
        <v>303</v>
      </c>
      <c r="D220" s="212" t="s">
        <v>124</v>
      </c>
      <c r="E220" s="213" t="s">
        <v>304</v>
      </c>
      <c r="F220" s="214" t="s">
        <v>305</v>
      </c>
      <c r="G220" s="215" t="s">
        <v>127</v>
      </c>
      <c r="H220" s="216">
        <v>26.039999999999999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41</v>
      </c>
      <c r="O220" s="91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196</v>
      </c>
      <c r="AT220" s="224" t="s">
        <v>124</v>
      </c>
      <c r="AU220" s="224" t="s">
        <v>83</v>
      </c>
      <c r="AY220" s="17" t="s">
        <v>121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81</v>
      </c>
      <c r="BK220" s="225">
        <f>ROUND(I220*H220,2)</f>
        <v>0</v>
      </c>
      <c r="BL220" s="17" t="s">
        <v>196</v>
      </c>
      <c r="BM220" s="224" t="s">
        <v>306</v>
      </c>
    </row>
    <row r="221" s="13" customFormat="1">
      <c r="A221" s="13"/>
      <c r="B221" s="226"/>
      <c r="C221" s="227"/>
      <c r="D221" s="228" t="s">
        <v>130</v>
      </c>
      <c r="E221" s="229" t="s">
        <v>1</v>
      </c>
      <c r="F221" s="230" t="s">
        <v>307</v>
      </c>
      <c r="G221" s="227"/>
      <c r="H221" s="231">
        <v>26.039999999999999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130</v>
      </c>
      <c r="AU221" s="237" t="s">
        <v>83</v>
      </c>
      <c r="AV221" s="13" t="s">
        <v>83</v>
      </c>
      <c r="AW221" s="13" t="s">
        <v>32</v>
      </c>
      <c r="AX221" s="13" t="s">
        <v>81</v>
      </c>
      <c r="AY221" s="237" t="s">
        <v>121</v>
      </c>
    </row>
    <row r="222" s="2" customFormat="1" ht="16.30189" customHeight="1">
      <c r="A222" s="38"/>
      <c r="B222" s="39"/>
      <c r="C222" s="212" t="s">
        <v>308</v>
      </c>
      <c r="D222" s="212" t="s">
        <v>124</v>
      </c>
      <c r="E222" s="213" t="s">
        <v>309</v>
      </c>
      <c r="F222" s="214" t="s">
        <v>310</v>
      </c>
      <c r="G222" s="215" t="s">
        <v>257</v>
      </c>
      <c r="H222" s="216">
        <v>52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41</v>
      </c>
      <c r="O222" s="91"/>
      <c r="P222" s="222">
        <f>O222*H222</f>
        <v>0</v>
      </c>
      <c r="Q222" s="222">
        <v>0.00016000000000000001</v>
      </c>
      <c r="R222" s="222">
        <f>Q222*H222</f>
        <v>0.008320000000000001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196</v>
      </c>
      <c r="AT222" s="224" t="s">
        <v>124</v>
      </c>
      <c r="AU222" s="224" t="s">
        <v>83</v>
      </c>
      <c r="AY222" s="17" t="s">
        <v>121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81</v>
      </c>
      <c r="BK222" s="225">
        <f>ROUND(I222*H222,2)</f>
        <v>0</v>
      </c>
      <c r="BL222" s="17" t="s">
        <v>196</v>
      </c>
      <c r="BM222" s="224" t="s">
        <v>311</v>
      </c>
    </row>
    <row r="223" s="13" customFormat="1">
      <c r="A223" s="13"/>
      <c r="B223" s="226"/>
      <c r="C223" s="227"/>
      <c r="D223" s="228" t="s">
        <v>130</v>
      </c>
      <c r="E223" s="229" t="s">
        <v>1</v>
      </c>
      <c r="F223" s="230" t="s">
        <v>312</v>
      </c>
      <c r="G223" s="227"/>
      <c r="H223" s="231">
        <v>52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130</v>
      </c>
      <c r="AU223" s="237" t="s">
        <v>83</v>
      </c>
      <c r="AV223" s="13" t="s">
        <v>83</v>
      </c>
      <c r="AW223" s="13" t="s">
        <v>32</v>
      </c>
      <c r="AX223" s="13" t="s">
        <v>81</v>
      </c>
      <c r="AY223" s="237" t="s">
        <v>121</v>
      </c>
    </row>
    <row r="224" s="2" customFormat="1" ht="21.0566" customHeight="1">
      <c r="A224" s="38"/>
      <c r="B224" s="39"/>
      <c r="C224" s="212" t="s">
        <v>313</v>
      </c>
      <c r="D224" s="212" t="s">
        <v>124</v>
      </c>
      <c r="E224" s="213" t="s">
        <v>314</v>
      </c>
      <c r="F224" s="214" t="s">
        <v>315</v>
      </c>
      <c r="G224" s="215" t="s">
        <v>223</v>
      </c>
      <c r="H224" s="216">
        <v>2.8359999999999999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41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196</v>
      </c>
      <c r="AT224" s="224" t="s">
        <v>124</v>
      </c>
      <c r="AU224" s="224" t="s">
        <v>83</v>
      </c>
      <c r="AY224" s="17" t="s">
        <v>121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81</v>
      </c>
      <c r="BK224" s="225">
        <f>ROUND(I224*H224,2)</f>
        <v>0</v>
      </c>
      <c r="BL224" s="17" t="s">
        <v>196</v>
      </c>
      <c r="BM224" s="224" t="s">
        <v>316</v>
      </c>
    </row>
    <row r="225" s="12" customFormat="1" ht="22.8" customHeight="1">
      <c r="A225" s="12"/>
      <c r="B225" s="196"/>
      <c r="C225" s="197"/>
      <c r="D225" s="198" t="s">
        <v>75</v>
      </c>
      <c r="E225" s="210" t="s">
        <v>317</v>
      </c>
      <c r="F225" s="210" t="s">
        <v>318</v>
      </c>
      <c r="G225" s="197"/>
      <c r="H225" s="197"/>
      <c r="I225" s="200"/>
      <c r="J225" s="211">
        <f>BK225</f>
        <v>0</v>
      </c>
      <c r="K225" s="197"/>
      <c r="L225" s="202"/>
      <c r="M225" s="203"/>
      <c r="N225" s="204"/>
      <c r="O225" s="204"/>
      <c r="P225" s="205">
        <f>SUM(P226:P239)</f>
        <v>0</v>
      </c>
      <c r="Q225" s="204"/>
      <c r="R225" s="205">
        <f>SUM(R226:R239)</f>
        <v>0.084600000000000009</v>
      </c>
      <c r="S225" s="204"/>
      <c r="T225" s="206">
        <f>SUM(T226:T239)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7" t="s">
        <v>83</v>
      </c>
      <c r="AT225" s="208" t="s">
        <v>75</v>
      </c>
      <c r="AU225" s="208" t="s">
        <v>81</v>
      </c>
      <c r="AY225" s="207" t="s">
        <v>121</v>
      </c>
      <c r="BK225" s="209">
        <f>SUM(BK226:BK239)</f>
        <v>0</v>
      </c>
    </row>
    <row r="226" s="2" customFormat="1" ht="16.30189" customHeight="1">
      <c r="A226" s="38"/>
      <c r="B226" s="39"/>
      <c r="C226" s="212" t="s">
        <v>319</v>
      </c>
      <c r="D226" s="212" t="s">
        <v>124</v>
      </c>
      <c r="E226" s="213" t="s">
        <v>320</v>
      </c>
      <c r="F226" s="214" t="s">
        <v>321</v>
      </c>
      <c r="G226" s="215" t="s">
        <v>127</v>
      </c>
      <c r="H226" s="216">
        <v>152.28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41</v>
      </c>
      <c r="O226" s="91"/>
      <c r="P226" s="222">
        <f>O226*H226</f>
        <v>0</v>
      </c>
      <c r="Q226" s="222">
        <v>6.9999999999999994E-05</v>
      </c>
      <c r="R226" s="222">
        <f>Q226*H226</f>
        <v>0.0106596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196</v>
      </c>
      <c r="AT226" s="224" t="s">
        <v>124</v>
      </c>
      <c r="AU226" s="224" t="s">
        <v>83</v>
      </c>
      <c r="AY226" s="17" t="s">
        <v>121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81</v>
      </c>
      <c r="BK226" s="225">
        <f>ROUND(I226*H226,2)</f>
        <v>0</v>
      </c>
      <c r="BL226" s="17" t="s">
        <v>196</v>
      </c>
      <c r="BM226" s="224" t="s">
        <v>322</v>
      </c>
    </row>
    <row r="227" s="15" customFormat="1">
      <c r="A227" s="15"/>
      <c r="B227" s="249"/>
      <c r="C227" s="250"/>
      <c r="D227" s="228" t="s">
        <v>130</v>
      </c>
      <c r="E227" s="251" t="s">
        <v>1</v>
      </c>
      <c r="F227" s="252" t="s">
        <v>323</v>
      </c>
      <c r="G227" s="250"/>
      <c r="H227" s="251" t="s">
        <v>1</v>
      </c>
      <c r="I227" s="253"/>
      <c r="J227" s="250"/>
      <c r="K227" s="250"/>
      <c r="L227" s="254"/>
      <c r="M227" s="255"/>
      <c r="N227" s="256"/>
      <c r="O227" s="256"/>
      <c r="P227" s="256"/>
      <c r="Q227" s="256"/>
      <c r="R227" s="256"/>
      <c r="S227" s="256"/>
      <c r="T227" s="25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8" t="s">
        <v>130</v>
      </c>
      <c r="AU227" s="258" t="s">
        <v>83</v>
      </c>
      <c r="AV227" s="15" t="s">
        <v>81</v>
      </c>
      <c r="AW227" s="15" t="s">
        <v>32</v>
      </c>
      <c r="AX227" s="15" t="s">
        <v>76</v>
      </c>
      <c r="AY227" s="258" t="s">
        <v>121</v>
      </c>
    </row>
    <row r="228" s="13" customFormat="1">
      <c r="A228" s="13"/>
      <c r="B228" s="226"/>
      <c r="C228" s="227"/>
      <c r="D228" s="228" t="s">
        <v>130</v>
      </c>
      <c r="E228" s="229" t="s">
        <v>1</v>
      </c>
      <c r="F228" s="230" t="s">
        <v>324</v>
      </c>
      <c r="G228" s="227"/>
      <c r="H228" s="231">
        <v>51.840000000000003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130</v>
      </c>
      <c r="AU228" s="237" t="s">
        <v>83</v>
      </c>
      <c r="AV228" s="13" t="s">
        <v>83</v>
      </c>
      <c r="AW228" s="13" t="s">
        <v>32</v>
      </c>
      <c r="AX228" s="13" t="s">
        <v>76</v>
      </c>
      <c r="AY228" s="237" t="s">
        <v>121</v>
      </c>
    </row>
    <row r="229" s="13" customFormat="1">
      <c r="A229" s="13"/>
      <c r="B229" s="226"/>
      <c r="C229" s="227"/>
      <c r="D229" s="228" t="s">
        <v>130</v>
      </c>
      <c r="E229" s="229" t="s">
        <v>1</v>
      </c>
      <c r="F229" s="230" t="s">
        <v>325</v>
      </c>
      <c r="G229" s="227"/>
      <c r="H229" s="231">
        <v>89.099999999999994</v>
      </c>
      <c r="I229" s="232"/>
      <c r="J229" s="227"/>
      <c r="K229" s="227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130</v>
      </c>
      <c r="AU229" s="237" t="s">
        <v>83</v>
      </c>
      <c r="AV229" s="13" t="s">
        <v>83</v>
      </c>
      <c r="AW229" s="13" t="s">
        <v>32</v>
      </c>
      <c r="AX229" s="13" t="s">
        <v>76</v>
      </c>
      <c r="AY229" s="237" t="s">
        <v>121</v>
      </c>
    </row>
    <row r="230" s="13" customFormat="1">
      <c r="A230" s="13"/>
      <c r="B230" s="226"/>
      <c r="C230" s="227"/>
      <c r="D230" s="228" t="s">
        <v>130</v>
      </c>
      <c r="E230" s="229" t="s">
        <v>1</v>
      </c>
      <c r="F230" s="230" t="s">
        <v>326</v>
      </c>
      <c r="G230" s="227"/>
      <c r="H230" s="231">
        <v>11.34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130</v>
      </c>
      <c r="AU230" s="237" t="s">
        <v>83</v>
      </c>
      <c r="AV230" s="13" t="s">
        <v>83</v>
      </c>
      <c r="AW230" s="13" t="s">
        <v>32</v>
      </c>
      <c r="AX230" s="13" t="s">
        <v>76</v>
      </c>
      <c r="AY230" s="237" t="s">
        <v>121</v>
      </c>
    </row>
    <row r="231" s="14" customFormat="1">
      <c r="A231" s="14"/>
      <c r="B231" s="238"/>
      <c r="C231" s="239"/>
      <c r="D231" s="228" t="s">
        <v>130</v>
      </c>
      <c r="E231" s="240" t="s">
        <v>1</v>
      </c>
      <c r="F231" s="241" t="s">
        <v>133</v>
      </c>
      <c r="G231" s="239"/>
      <c r="H231" s="242">
        <v>152.28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8" t="s">
        <v>130</v>
      </c>
      <c r="AU231" s="248" t="s">
        <v>83</v>
      </c>
      <c r="AV231" s="14" t="s">
        <v>128</v>
      </c>
      <c r="AW231" s="14" t="s">
        <v>32</v>
      </c>
      <c r="AX231" s="14" t="s">
        <v>81</v>
      </c>
      <c r="AY231" s="248" t="s">
        <v>121</v>
      </c>
    </row>
    <row r="232" s="2" customFormat="1" ht="16.30189" customHeight="1">
      <c r="A232" s="38"/>
      <c r="B232" s="39"/>
      <c r="C232" s="212" t="s">
        <v>327</v>
      </c>
      <c r="D232" s="212" t="s">
        <v>124</v>
      </c>
      <c r="E232" s="213" t="s">
        <v>328</v>
      </c>
      <c r="F232" s="214" t="s">
        <v>329</v>
      </c>
      <c r="G232" s="215" t="s">
        <v>127</v>
      </c>
      <c r="H232" s="216">
        <v>194.58000000000001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41</v>
      </c>
      <c r="O232" s="91"/>
      <c r="P232" s="222">
        <f>O232*H232</f>
        <v>0</v>
      </c>
      <c r="Q232" s="222">
        <v>0.00013999999999999999</v>
      </c>
      <c r="R232" s="222">
        <f>Q232*H232</f>
        <v>0.0272412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196</v>
      </c>
      <c r="AT232" s="224" t="s">
        <v>124</v>
      </c>
      <c r="AU232" s="224" t="s">
        <v>83</v>
      </c>
      <c r="AY232" s="17" t="s">
        <v>121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81</v>
      </c>
      <c r="BK232" s="225">
        <f>ROUND(I232*H232,2)</f>
        <v>0</v>
      </c>
      <c r="BL232" s="17" t="s">
        <v>196</v>
      </c>
      <c r="BM232" s="224" t="s">
        <v>330</v>
      </c>
    </row>
    <row r="233" s="15" customFormat="1">
      <c r="A233" s="15"/>
      <c r="B233" s="249"/>
      <c r="C233" s="250"/>
      <c r="D233" s="228" t="s">
        <v>130</v>
      </c>
      <c r="E233" s="251" t="s">
        <v>1</v>
      </c>
      <c r="F233" s="252" t="s">
        <v>331</v>
      </c>
      <c r="G233" s="250"/>
      <c r="H233" s="251" t="s">
        <v>1</v>
      </c>
      <c r="I233" s="253"/>
      <c r="J233" s="250"/>
      <c r="K233" s="250"/>
      <c r="L233" s="254"/>
      <c r="M233" s="255"/>
      <c r="N233" s="256"/>
      <c r="O233" s="256"/>
      <c r="P233" s="256"/>
      <c r="Q233" s="256"/>
      <c r="R233" s="256"/>
      <c r="S233" s="256"/>
      <c r="T233" s="25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8" t="s">
        <v>130</v>
      </c>
      <c r="AU233" s="258" t="s">
        <v>83</v>
      </c>
      <c r="AV233" s="15" t="s">
        <v>81</v>
      </c>
      <c r="AW233" s="15" t="s">
        <v>32</v>
      </c>
      <c r="AX233" s="15" t="s">
        <v>76</v>
      </c>
      <c r="AY233" s="258" t="s">
        <v>121</v>
      </c>
    </row>
    <row r="234" s="13" customFormat="1">
      <c r="A234" s="13"/>
      <c r="B234" s="226"/>
      <c r="C234" s="227"/>
      <c r="D234" s="228" t="s">
        <v>130</v>
      </c>
      <c r="E234" s="229" t="s">
        <v>1</v>
      </c>
      <c r="F234" s="230" t="s">
        <v>332</v>
      </c>
      <c r="G234" s="227"/>
      <c r="H234" s="231">
        <v>66.239999999999995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130</v>
      </c>
      <c r="AU234" s="237" t="s">
        <v>83</v>
      </c>
      <c r="AV234" s="13" t="s">
        <v>83</v>
      </c>
      <c r="AW234" s="13" t="s">
        <v>32</v>
      </c>
      <c r="AX234" s="13" t="s">
        <v>76</v>
      </c>
      <c r="AY234" s="237" t="s">
        <v>121</v>
      </c>
    </row>
    <row r="235" s="13" customFormat="1">
      <c r="A235" s="13"/>
      <c r="B235" s="226"/>
      <c r="C235" s="227"/>
      <c r="D235" s="228" t="s">
        <v>130</v>
      </c>
      <c r="E235" s="229" t="s">
        <v>1</v>
      </c>
      <c r="F235" s="230" t="s">
        <v>333</v>
      </c>
      <c r="G235" s="227"/>
      <c r="H235" s="231">
        <v>113.84999999999999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130</v>
      </c>
      <c r="AU235" s="237" t="s">
        <v>83</v>
      </c>
      <c r="AV235" s="13" t="s">
        <v>83</v>
      </c>
      <c r="AW235" s="13" t="s">
        <v>32</v>
      </c>
      <c r="AX235" s="13" t="s">
        <v>76</v>
      </c>
      <c r="AY235" s="237" t="s">
        <v>121</v>
      </c>
    </row>
    <row r="236" s="13" customFormat="1">
      <c r="A236" s="13"/>
      <c r="B236" s="226"/>
      <c r="C236" s="227"/>
      <c r="D236" s="228" t="s">
        <v>130</v>
      </c>
      <c r="E236" s="229" t="s">
        <v>1</v>
      </c>
      <c r="F236" s="230" t="s">
        <v>334</v>
      </c>
      <c r="G236" s="227"/>
      <c r="H236" s="231">
        <v>14.49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130</v>
      </c>
      <c r="AU236" s="237" t="s">
        <v>83</v>
      </c>
      <c r="AV236" s="13" t="s">
        <v>83</v>
      </c>
      <c r="AW236" s="13" t="s">
        <v>32</v>
      </c>
      <c r="AX236" s="13" t="s">
        <v>76</v>
      </c>
      <c r="AY236" s="237" t="s">
        <v>121</v>
      </c>
    </row>
    <row r="237" s="14" customFormat="1">
      <c r="A237" s="14"/>
      <c r="B237" s="238"/>
      <c r="C237" s="239"/>
      <c r="D237" s="228" t="s">
        <v>130</v>
      </c>
      <c r="E237" s="240" t="s">
        <v>1</v>
      </c>
      <c r="F237" s="241" t="s">
        <v>133</v>
      </c>
      <c r="G237" s="239"/>
      <c r="H237" s="242">
        <v>194.57999999999998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130</v>
      </c>
      <c r="AU237" s="248" t="s">
        <v>83</v>
      </c>
      <c r="AV237" s="14" t="s">
        <v>128</v>
      </c>
      <c r="AW237" s="14" t="s">
        <v>32</v>
      </c>
      <c r="AX237" s="14" t="s">
        <v>81</v>
      </c>
      <c r="AY237" s="248" t="s">
        <v>121</v>
      </c>
    </row>
    <row r="238" s="2" customFormat="1" ht="16.30189" customHeight="1">
      <c r="A238" s="38"/>
      <c r="B238" s="39"/>
      <c r="C238" s="212" t="s">
        <v>335</v>
      </c>
      <c r="D238" s="212" t="s">
        <v>124</v>
      </c>
      <c r="E238" s="213" t="s">
        <v>336</v>
      </c>
      <c r="F238" s="214" t="s">
        <v>337</v>
      </c>
      <c r="G238" s="215" t="s">
        <v>127</v>
      </c>
      <c r="H238" s="216">
        <v>389.16000000000002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41</v>
      </c>
      <c r="O238" s="91"/>
      <c r="P238" s="222">
        <f>O238*H238</f>
        <v>0</v>
      </c>
      <c r="Q238" s="222">
        <v>0.00012</v>
      </c>
      <c r="R238" s="222">
        <f>Q238*H238</f>
        <v>0.046699200000000003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196</v>
      </c>
      <c r="AT238" s="224" t="s">
        <v>124</v>
      </c>
      <c r="AU238" s="224" t="s">
        <v>83</v>
      </c>
      <c r="AY238" s="17" t="s">
        <v>121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81</v>
      </c>
      <c r="BK238" s="225">
        <f>ROUND(I238*H238,2)</f>
        <v>0</v>
      </c>
      <c r="BL238" s="17" t="s">
        <v>196</v>
      </c>
      <c r="BM238" s="224" t="s">
        <v>338</v>
      </c>
    </row>
    <row r="239" s="13" customFormat="1">
      <c r="A239" s="13"/>
      <c r="B239" s="226"/>
      <c r="C239" s="227"/>
      <c r="D239" s="228" t="s">
        <v>130</v>
      </c>
      <c r="E239" s="229" t="s">
        <v>1</v>
      </c>
      <c r="F239" s="230" t="s">
        <v>339</v>
      </c>
      <c r="G239" s="227"/>
      <c r="H239" s="231">
        <v>389.16000000000002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130</v>
      </c>
      <c r="AU239" s="237" t="s">
        <v>83</v>
      </c>
      <c r="AV239" s="13" t="s">
        <v>83</v>
      </c>
      <c r="AW239" s="13" t="s">
        <v>32</v>
      </c>
      <c r="AX239" s="13" t="s">
        <v>81</v>
      </c>
      <c r="AY239" s="237" t="s">
        <v>121</v>
      </c>
    </row>
    <row r="240" s="12" customFormat="1" ht="25.92" customHeight="1">
      <c r="A240" s="12"/>
      <c r="B240" s="196"/>
      <c r="C240" s="197"/>
      <c r="D240" s="198" t="s">
        <v>75</v>
      </c>
      <c r="E240" s="199" t="s">
        <v>340</v>
      </c>
      <c r="F240" s="199" t="s">
        <v>341</v>
      </c>
      <c r="G240" s="197"/>
      <c r="H240" s="197"/>
      <c r="I240" s="200"/>
      <c r="J240" s="201">
        <f>BK240</f>
        <v>0</v>
      </c>
      <c r="K240" s="197"/>
      <c r="L240" s="202"/>
      <c r="M240" s="203"/>
      <c r="N240" s="204"/>
      <c r="O240" s="204"/>
      <c r="P240" s="205">
        <f>SUM(P241:P251)</f>
        <v>0</v>
      </c>
      <c r="Q240" s="204"/>
      <c r="R240" s="205">
        <f>SUM(R241:R251)</f>
        <v>0</v>
      </c>
      <c r="S240" s="204"/>
      <c r="T240" s="206">
        <f>SUM(T241:T251)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7" t="s">
        <v>128</v>
      </c>
      <c r="AT240" s="208" t="s">
        <v>75</v>
      </c>
      <c r="AU240" s="208" t="s">
        <v>76</v>
      </c>
      <c r="AY240" s="207" t="s">
        <v>121</v>
      </c>
      <c r="BK240" s="209">
        <f>SUM(BK241:BK251)</f>
        <v>0</v>
      </c>
    </row>
    <row r="241" s="2" customFormat="1" ht="21.0566" customHeight="1">
      <c r="A241" s="38"/>
      <c r="B241" s="39"/>
      <c r="C241" s="212" t="s">
        <v>342</v>
      </c>
      <c r="D241" s="212" t="s">
        <v>124</v>
      </c>
      <c r="E241" s="213" t="s">
        <v>343</v>
      </c>
      <c r="F241" s="214" t="s">
        <v>344</v>
      </c>
      <c r="G241" s="215" t="s">
        <v>257</v>
      </c>
      <c r="H241" s="216">
        <v>178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41</v>
      </c>
      <c r="O241" s="91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196</v>
      </c>
      <c r="AT241" s="224" t="s">
        <v>124</v>
      </c>
      <c r="AU241" s="224" t="s">
        <v>81</v>
      </c>
      <c r="AY241" s="17" t="s">
        <v>121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81</v>
      </c>
      <c r="BK241" s="225">
        <f>ROUND(I241*H241,2)</f>
        <v>0</v>
      </c>
      <c r="BL241" s="17" t="s">
        <v>196</v>
      </c>
      <c r="BM241" s="224" t="s">
        <v>345</v>
      </c>
    </row>
    <row r="242" s="2" customFormat="1" ht="16.30189" customHeight="1">
      <c r="A242" s="38"/>
      <c r="B242" s="39"/>
      <c r="C242" s="212" t="s">
        <v>346</v>
      </c>
      <c r="D242" s="212" t="s">
        <v>124</v>
      </c>
      <c r="E242" s="213" t="s">
        <v>347</v>
      </c>
      <c r="F242" s="214" t="s">
        <v>348</v>
      </c>
      <c r="G242" s="215" t="s">
        <v>257</v>
      </c>
      <c r="H242" s="216">
        <v>139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41</v>
      </c>
      <c r="O242" s="91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196</v>
      </c>
      <c r="AT242" s="224" t="s">
        <v>124</v>
      </c>
      <c r="AU242" s="224" t="s">
        <v>81</v>
      </c>
      <c r="AY242" s="17" t="s">
        <v>121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81</v>
      </c>
      <c r="BK242" s="225">
        <f>ROUND(I242*H242,2)</f>
        <v>0</v>
      </c>
      <c r="BL242" s="17" t="s">
        <v>196</v>
      </c>
      <c r="BM242" s="224" t="s">
        <v>349</v>
      </c>
    </row>
    <row r="243" s="2" customFormat="1" ht="16.30189" customHeight="1">
      <c r="A243" s="38"/>
      <c r="B243" s="39"/>
      <c r="C243" s="212" t="s">
        <v>350</v>
      </c>
      <c r="D243" s="212" t="s">
        <v>124</v>
      </c>
      <c r="E243" s="213" t="s">
        <v>351</v>
      </c>
      <c r="F243" s="214" t="s">
        <v>352</v>
      </c>
      <c r="G243" s="215" t="s">
        <v>257</v>
      </c>
      <c r="H243" s="216">
        <v>87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41</v>
      </c>
      <c r="O243" s="91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196</v>
      </c>
      <c r="AT243" s="224" t="s">
        <v>124</v>
      </c>
      <c r="AU243" s="224" t="s">
        <v>81</v>
      </c>
      <c r="AY243" s="17" t="s">
        <v>121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81</v>
      </c>
      <c r="BK243" s="225">
        <f>ROUND(I243*H243,2)</f>
        <v>0</v>
      </c>
      <c r="BL243" s="17" t="s">
        <v>196</v>
      </c>
      <c r="BM243" s="224" t="s">
        <v>353</v>
      </c>
    </row>
    <row r="244" s="2" customFormat="1" ht="16.30189" customHeight="1">
      <c r="A244" s="38"/>
      <c r="B244" s="39"/>
      <c r="C244" s="212" t="s">
        <v>354</v>
      </c>
      <c r="D244" s="212" t="s">
        <v>124</v>
      </c>
      <c r="E244" s="213" t="s">
        <v>355</v>
      </c>
      <c r="F244" s="214" t="s">
        <v>356</v>
      </c>
      <c r="G244" s="215" t="s">
        <v>257</v>
      </c>
      <c r="H244" s="216">
        <v>209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41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196</v>
      </c>
      <c r="AT244" s="224" t="s">
        <v>124</v>
      </c>
      <c r="AU244" s="224" t="s">
        <v>81</v>
      </c>
      <c r="AY244" s="17" t="s">
        <v>121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81</v>
      </c>
      <c r="BK244" s="225">
        <f>ROUND(I244*H244,2)</f>
        <v>0</v>
      </c>
      <c r="BL244" s="17" t="s">
        <v>196</v>
      </c>
      <c r="BM244" s="224" t="s">
        <v>357</v>
      </c>
    </row>
    <row r="245" s="13" customFormat="1">
      <c r="A245" s="13"/>
      <c r="B245" s="226"/>
      <c r="C245" s="227"/>
      <c r="D245" s="228" t="s">
        <v>130</v>
      </c>
      <c r="E245" s="229" t="s">
        <v>1</v>
      </c>
      <c r="F245" s="230" t="s">
        <v>358</v>
      </c>
      <c r="G245" s="227"/>
      <c r="H245" s="231">
        <v>209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130</v>
      </c>
      <c r="AU245" s="237" t="s">
        <v>81</v>
      </c>
      <c r="AV245" s="13" t="s">
        <v>83</v>
      </c>
      <c r="AW245" s="13" t="s">
        <v>32</v>
      </c>
      <c r="AX245" s="13" t="s">
        <v>81</v>
      </c>
      <c r="AY245" s="237" t="s">
        <v>121</v>
      </c>
    </row>
    <row r="246" s="2" customFormat="1" ht="16.30189" customHeight="1">
      <c r="A246" s="38"/>
      <c r="B246" s="39"/>
      <c r="C246" s="212" t="s">
        <v>359</v>
      </c>
      <c r="D246" s="212" t="s">
        <v>124</v>
      </c>
      <c r="E246" s="213" t="s">
        <v>360</v>
      </c>
      <c r="F246" s="214" t="s">
        <v>361</v>
      </c>
      <c r="G246" s="215" t="s">
        <v>127</v>
      </c>
      <c r="H246" s="216">
        <v>88.469999999999999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41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196</v>
      </c>
      <c r="AT246" s="224" t="s">
        <v>124</v>
      </c>
      <c r="AU246" s="224" t="s">
        <v>81</v>
      </c>
      <c r="AY246" s="17" t="s">
        <v>121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81</v>
      </c>
      <c r="BK246" s="225">
        <f>ROUND(I246*H246,2)</f>
        <v>0</v>
      </c>
      <c r="BL246" s="17" t="s">
        <v>196</v>
      </c>
      <c r="BM246" s="224" t="s">
        <v>362</v>
      </c>
    </row>
    <row r="247" s="2" customFormat="1" ht="16.30189" customHeight="1">
      <c r="A247" s="38"/>
      <c r="B247" s="39"/>
      <c r="C247" s="212" t="s">
        <v>363</v>
      </c>
      <c r="D247" s="212" t="s">
        <v>124</v>
      </c>
      <c r="E247" s="213" t="s">
        <v>364</v>
      </c>
      <c r="F247" s="214" t="s">
        <v>365</v>
      </c>
      <c r="G247" s="215" t="s">
        <v>127</v>
      </c>
      <c r="H247" s="216">
        <v>88.469999999999999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41</v>
      </c>
      <c r="O247" s="91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196</v>
      </c>
      <c r="AT247" s="224" t="s">
        <v>124</v>
      </c>
      <c r="AU247" s="224" t="s">
        <v>81</v>
      </c>
      <c r="AY247" s="17" t="s">
        <v>121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81</v>
      </c>
      <c r="BK247" s="225">
        <f>ROUND(I247*H247,2)</f>
        <v>0</v>
      </c>
      <c r="BL247" s="17" t="s">
        <v>196</v>
      </c>
      <c r="BM247" s="224" t="s">
        <v>366</v>
      </c>
    </row>
    <row r="248" s="2" customFormat="1" ht="16.30189" customHeight="1">
      <c r="A248" s="38"/>
      <c r="B248" s="39"/>
      <c r="C248" s="212" t="s">
        <v>367</v>
      </c>
      <c r="D248" s="212" t="s">
        <v>124</v>
      </c>
      <c r="E248" s="213" t="s">
        <v>368</v>
      </c>
      <c r="F248" s="214" t="s">
        <v>369</v>
      </c>
      <c r="G248" s="215" t="s">
        <v>127</v>
      </c>
      <c r="H248" s="216">
        <v>88.469999999999999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41</v>
      </c>
      <c r="O248" s="91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196</v>
      </c>
      <c r="AT248" s="224" t="s">
        <v>124</v>
      </c>
      <c r="AU248" s="224" t="s">
        <v>81</v>
      </c>
      <c r="AY248" s="17" t="s">
        <v>121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81</v>
      </c>
      <c r="BK248" s="225">
        <f>ROUND(I248*H248,2)</f>
        <v>0</v>
      </c>
      <c r="BL248" s="17" t="s">
        <v>196</v>
      </c>
      <c r="BM248" s="224" t="s">
        <v>370</v>
      </c>
    </row>
    <row r="249" s="2" customFormat="1" ht="16.30189" customHeight="1">
      <c r="A249" s="38"/>
      <c r="B249" s="39"/>
      <c r="C249" s="212" t="s">
        <v>371</v>
      </c>
      <c r="D249" s="212" t="s">
        <v>124</v>
      </c>
      <c r="E249" s="213" t="s">
        <v>372</v>
      </c>
      <c r="F249" s="214" t="s">
        <v>373</v>
      </c>
      <c r="G249" s="215" t="s">
        <v>257</v>
      </c>
      <c r="H249" s="216">
        <v>87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41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196</v>
      </c>
      <c r="AT249" s="224" t="s">
        <v>124</v>
      </c>
      <c r="AU249" s="224" t="s">
        <v>81</v>
      </c>
      <c r="AY249" s="17" t="s">
        <v>121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81</v>
      </c>
      <c r="BK249" s="225">
        <f>ROUND(I249*H249,2)</f>
        <v>0</v>
      </c>
      <c r="BL249" s="17" t="s">
        <v>196</v>
      </c>
      <c r="BM249" s="224" t="s">
        <v>374</v>
      </c>
    </row>
    <row r="250" s="2" customFormat="1" ht="16.30189" customHeight="1">
      <c r="A250" s="38"/>
      <c r="B250" s="39"/>
      <c r="C250" s="212" t="s">
        <v>375</v>
      </c>
      <c r="D250" s="212" t="s">
        <v>124</v>
      </c>
      <c r="E250" s="213" t="s">
        <v>376</v>
      </c>
      <c r="F250" s="214" t="s">
        <v>377</v>
      </c>
      <c r="G250" s="215" t="s">
        <v>127</v>
      </c>
      <c r="H250" s="216">
        <v>88.469999999999999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41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196</v>
      </c>
      <c r="AT250" s="224" t="s">
        <v>124</v>
      </c>
      <c r="AU250" s="224" t="s">
        <v>81</v>
      </c>
      <c r="AY250" s="17" t="s">
        <v>121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81</v>
      </c>
      <c r="BK250" s="225">
        <f>ROUND(I250*H250,2)</f>
        <v>0</v>
      </c>
      <c r="BL250" s="17" t="s">
        <v>196</v>
      </c>
      <c r="BM250" s="224" t="s">
        <v>378</v>
      </c>
    </row>
    <row r="251" s="2" customFormat="1" ht="16.30189" customHeight="1">
      <c r="A251" s="38"/>
      <c r="B251" s="39"/>
      <c r="C251" s="212" t="s">
        <v>379</v>
      </c>
      <c r="D251" s="212" t="s">
        <v>124</v>
      </c>
      <c r="E251" s="213" t="s">
        <v>380</v>
      </c>
      <c r="F251" s="214" t="s">
        <v>381</v>
      </c>
      <c r="G251" s="215" t="s">
        <v>127</v>
      </c>
      <c r="H251" s="216">
        <v>88.469999999999999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41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196</v>
      </c>
      <c r="AT251" s="224" t="s">
        <v>124</v>
      </c>
      <c r="AU251" s="224" t="s">
        <v>81</v>
      </c>
      <c r="AY251" s="17" t="s">
        <v>121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81</v>
      </c>
      <c r="BK251" s="225">
        <f>ROUND(I251*H251,2)</f>
        <v>0</v>
      </c>
      <c r="BL251" s="17" t="s">
        <v>196</v>
      </c>
      <c r="BM251" s="224" t="s">
        <v>382</v>
      </c>
    </row>
    <row r="252" s="12" customFormat="1" ht="25.92" customHeight="1">
      <c r="A252" s="12"/>
      <c r="B252" s="196"/>
      <c r="C252" s="197"/>
      <c r="D252" s="198" t="s">
        <v>75</v>
      </c>
      <c r="E252" s="199" t="s">
        <v>383</v>
      </c>
      <c r="F252" s="199" t="s">
        <v>384</v>
      </c>
      <c r="G252" s="197"/>
      <c r="H252" s="197"/>
      <c r="I252" s="200"/>
      <c r="J252" s="201">
        <f>BK252</f>
        <v>0</v>
      </c>
      <c r="K252" s="197"/>
      <c r="L252" s="202"/>
      <c r="M252" s="203"/>
      <c r="N252" s="204"/>
      <c r="O252" s="204"/>
      <c r="P252" s="205">
        <f>P253+P256+P258</f>
        <v>0</v>
      </c>
      <c r="Q252" s="204"/>
      <c r="R252" s="205">
        <f>R253+R256+R258</f>
        <v>0</v>
      </c>
      <c r="S252" s="204"/>
      <c r="T252" s="206">
        <f>T253+T256+T258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144</v>
      </c>
      <c r="AT252" s="208" t="s">
        <v>75</v>
      </c>
      <c r="AU252" s="208" t="s">
        <v>76</v>
      </c>
      <c r="AY252" s="207" t="s">
        <v>121</v>
      </c>
      <c r="BK252" s="209">
        <f>BK253+BK256+BK258</f>
        <v>0</v>
      </c>
    </row>
    <row r="253" s="12" customFormat="1" ht="22.8" customHeight="1">
      <c r="A253" s="12"/>
      <c r="B253" s="196"/>
      <c r="C253" s="197"/>
      <c r="D253" s="198" t="s">
        <v>75</v>
      </c>
      <c r="E253" s="210" t="s">
        <v>385</v>
      </c>
      <c r="F253" s="210" t="s">
        <v>386</v>
      </c>
      <c r="G253" s="197"/>
      <c r="H253" s="197"/>
      <c r="I253" s="200"/>
      <c r="J253" s="211">
        <f>BK253</f>
        <v>0</v>
      </c>
      <c r="K253" s="197"/>
      <c r="L253" s="202"/>
      <c r="M253" s="203"/>
      <c r="N253" s="204"/>
      <c r="O253" s="204"/>
      <c r="P253" s="205">
        <f>SUM(P254:P255)</f>
        <v>0</v>
      </c>
      <c r="Q253" s="204"/>
      <c r="R253" s="205">
        <f>SUM(R254:R255)</f>
        <v>0</v>
      </c>
      <c r="S253" s="204"/>
      <c r="T253" s="206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7" t="s">
        <v>144</v>
      </c>
      <c r="AT253" s="208" t="s">
        <v>75</v>
      </c>
      <c r="AU253" s="208" t="s">
        <v>81</v>
      </c>
      <c r="AY253" s="207" t="s">
        <v>121</v>
      </c>
      <c r="BK253" s="209">
        <f>SUM(BK254:BK255)</f>
        <v>0</v>
      </c>
    </row>
    <row r="254" s="2" customFormat="1" ht="16.30189" customHeight="1">
      <c r="A254" s="38"/>
      <c r="B254" s="39"/>
      <c r="C254" s="212" t="s">
        <v>387</v>
      </c>
      <c r="D254" s="212" t="s">
        <v>124</v>
      </c>
      <c r="E254" s="213" t="s">
        <v>388</v>
      </c>
      <c r="F254" s="214" t="s">
        <v>389</v>
      </c>
      <c r="G254" s="215" t="s">
        <v>390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41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391</v>
      </c>
      <c r="AT254" s="224" t="s">
        <v>124</v>
      </c>
      <c r="AU254" s="224" t="s">
        <v>83</v>
      </c>
      <c r="AY254" s="17" t="s">
        <v>121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81</v>
      </c>
      <c r="BK254" s="225">
        <f>ROUND(I254*H254,2)</f>
        <v>0</v>
      </c>
      <c r="BL254" s="17" t="s">
        <v>391</v>
      </c>
      <c r="BM254" s="224" t="s">
        <v>392</v>
      </c>
    </row>
    <row r="255" s="2" customFormat="1" ht="16.30189" customHeight="1">
      <c r="A255" s="38"/>
      <c r="B255" s="39"/>
      <c r="C255" s="212" t="s">
        <v>393</v>
      </c>
      <c r="D255" s="212" t="s">
        <v>124</v>
      </c>
      <c r="E255" s="213" t="s">
        <v>394</v>
      </c>
      <c r="F255" s="214" t="s">
        <v>395</v>
      </c>
      <c r="G255" s="215" t="s">
        <v>390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41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391</v>
      </c>
      <c r="AT255" s="224" t="s">
        <v>124</v>
      </c>
      <c r="AU255" s="224" t="s">
        <v>83</v>
      </c>
      <c r="AY255" s="17" t="s">
        <v>121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81</v>
      </c>
      <c r="BK255" s="225">
        <f>ROUND(I255*H255,2)</f>
        <v>0</v>
      </c>
      <c r="BL255" s="17" t="s">
        <v>391</v>
      </c>
      <c r="BM255" s="224" t="s">
        <v>396</v>
      </c>
    </row>
    <row r="256" s="12" customFormat="1" ht="22.8" customHeight="1">
      <c r="A256" s="12"/>
      <c r="B256" s="196"/>
      <c r="C256" s="197"/>
      <c r="D256" s="198" t="s">
        <v>75</v>
      </c>
      <c r="E256" s="210" t="s">
        <v>397</v>
      </c>
      <c r="F256" s="210" t="s">
        <v>398</v>
      </c>
      <c r="G256" s="197"/>
      <c r="H256" s="197"/>
      <c r="I256" s="200"/>
      <c r="J256" s="211">
        <f>BK256</f>
        <v>0</v>
      </c>
      <c r="K256" s="197"/>
      <c r="L256" s="202"/>
      <c r="M256" s="203"/>
      <c r="N256" s="204"/>
      <c r="O256" s="204"/>
      <c r="P256" s="205">
        <f>P257</f>
        <v>0</v>
      </c>
      <c r="Q256" s="204"/>
      <c r="R256" s="205">
        <f>R257</f>
        <v>0</v>
      </c>
      <c r="S256" s="204"/>
      <c r="T256" s="206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7" t="s">
        <v>144</v>
      </c>
      <c r="AT256" s="208" t="s">
        <v>75</v>
      </c>
      <c r="AU256" s="208" t="s">
        <v>81</v>
      </c>
      <c r="AY256" s="207" t="s">
        <v>121</v>
      </c>
      <c r="BK256" s="209">
        <f>BK257</f>
        <v>0</v>
      </c>
    </row>
    <row r="257" s="2" customFormat="1" ht="16.30189" customHeight="1">
      <c r="A257" s="38"/>
      <c r="B257" s="39"/>
      <c r="C257" s="212" t="s">
        <v>399</v>
      </c>
      <c r="D257" s="212" t="s">
        <v>124</v>
      </c>
      <c r="E257" s="213" t="s">
        <v>400</v>
      </c>
      <c r="F257" s="214" t="s">
        <v>398</v>
      </c>
      <c r="G257" s="215" t="s">
        <v>390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41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391</v>
      </c>
      <c r="AT257" s="224" t="s">
        <v>124</v>
      </c>
      <c r="AU257" s="224" t="s">
        <v>83</v>
      </c>
      <c r="AY257" s="17" t="s">
        <v>121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81</v>
      </c>
      <c r="BK257" s="225">
        <f>ROUND(I257*H257,2)</f>
        <v>0</v>
      </c>
      <c r="BL257" s="17" t="s">
        <v>391</v>
      </c>
      <c r="BM257" s="224" t="s">
        <v>401</v>
      </c>
    </row>
    <row r="258" s="12" customFormat="1" ht="22.8" customHeight="1">
      <c r="A258" s="12"/>
      <c r="B258" s="196"/>
      <c r="C258" s="197"/>
      <c r="D258" s="198" t="s">
        <v>75</v>
      </c>
      <c r="E258" s="210" t="s">
        <v>402</v>
      </c>
      <c r="F258" s="210" t="s">
        <v>403</v>
      </c>
      <c r="G258" s="197"/>
      <c r="H258" s="197"/>
      <c r="I258" s="200"/>
      <c r="J258" s="211">
        <f>BK258</f>
        <v>0</v>
      </c>
      <c r="K258" s="197"/>
      <c r="L258" s="202"/>
      <c r="M258" s="203"/>
      <c r="N258" s="204"/>
      <c r="O258" s="204"/>
      <c r="P258" s="205">
        <f>P259</f>
        <v>0</v>
      </c>
      <c r="Q258" s="204"/>
      <c r="R258" s="205">
        <f>R259</f>
        <v>0</v>
      </c>
      <c r="S258" s="204"/>
      <c r="T258" s="206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7" t="s">
        <v>144</v>
      </c>
      <c r="AT258" s="208" t="s">
        <v>75</v>
      </c>
      <c r="AU258" s="208" t="s">
        <v>81</v>
      </c>
      <c r="AY258" s="207" t="s">
        <v>121</v>
      </c>
      <c r="BK258" s="209">
        <f>BK259</f>
        <v>0</v>
      </c>
    </row>
    <row r="259" s="2" customFormat="1" ht="16.30189" customHeight="1">
      <c r="A259" s="38"/>
      <c r="B259" s="39"/>
      <c r="C259" s="212" t="s">
        <v>404</v>
      </c>
      <c r="D259" s="212" t="s">
        <v>124</v>
      </c>
      <c r="E259" s="213" t="s">
        <v>405</v>
      </c>
      <c r="F259" s="214" t="s">
        <v>406</v>
      </c>
      <c r="G259" s="215" t="s">
        <v>390</v>
      </c>
      <c r="H259" s="216">
        <v>1</v>
      </c>
      <c r="I259" s="217"/>
      <c r="J259" s="218">
        <f>ROUND(I259*H259,2)</f>
        <v>0</v>
      </c>
      <c r="K259" s="219"/>
      <c r="L259" s="44"/>
      <c r="M259" s="270" t="s">
        <v>1</v>
      </c>
      <c r="N259" s="271" t="s">
        <v>41</v>
      </c>
      <c r="O259" s="272"/>
      <c r="P259" s="273">
        <f>O259*H259</f>
        <v>0</v>
      </c>
      <c r="Q259" s="273">
        <v>0</v>
      </c>
      <c r="R259" s="273">
        <f>Q259*H259</f>
        <v>0</v>
      </c>
      <c r="S259" s="273">
        <v>0</v>
      </c>
      <c r="T259" s="27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391</v>
      </c>
      <c r="AT259" s="224" t="s">
        <v>124</v>
      </c>
      <c r="AU259" s="224" t="s">
        <v>83</v>
      </c>
      <c r="AY259" s="17" t="s">
        <v>121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81</v>
      </c>
      <c r="BK259" s="225">
        <f>ROUND(I259*H259,2)</f>
        <v>0</v>
      </c>
      <c r="BL259" s="17" t="s">
        <v>391</v>
      </c>
      <c r="BM259" s="224" t="s">
        <v>407</v>
      </c>
    </row>
    <row r="260" s="2" customFormat="1" ht="6.96" customHeight="1">
      <c r="A260" s="38"/>
      <c r="B260" s="66"/>
      <c r="C260" s="67"/>
      <c r="D260" s="67"/>
      <c r="E260" s="67"/>
      <c r="F260" s="67"/>
      <c r="G260" s="67"/>
      <c r="H260" s="67"/>
      <c r="I260" s="67"/>
      <c r="J260" s="67"/>
      <c r="K260" s="67"/>
      <c r="L260" s="44"/>
      <c r="M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</row>
  </sheetData>
  <sheetProtection sheet="1" autoFilter="0" formatColumns="0" formatRows="0" objects="1" scenarios="1" spinCount="100000" saltValue="s5miEu5W3tV8Ul0N4cdKOgT68Zqp4tYhWYiZSdeV6a6QGqK+9T0P95feZULLWiL3lPWY4Vf7QcoOzcanJd+cyg==" hashValue="SLIBSuWFlc/6sBFyMp/Pn7YINWjxm6k/xQ5IZ8haBuu5cKfeaw16HkJC5a55jpADAp4PBRJCXYCTkLVwlv7wvA==" algorithmName="SHA-512" password="CC35"/>
  <autoFilter ref="C127:K259"/>
  <mergeCells count="6">
    <mergeCell ref="E7:H7"/>
    <mergeCell ref="E16:H16"/>
    <mergeCell ref="E25:H25"/>
    <mergeCell ref="E85:H85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DESKTOP-6KERRGB\Dell</dc:creator>
  <cp:lastModifiedBy>DESKTOP-6KERRGB\Dell</cp:lastModifiedBy>
  <dcterms:created xsi:type="dcterms:W3CDTF">2025-06-20T12:03:05Z</dcterms:created>
  <dcterms:modified xsi:type="dcterms:W3CDTF">2025-06-20T12:03:06Z</dcterms:modified>
</cp:coreProperties>
</file>