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LS2025-047-1 - Vestavba 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'LS2025-047-1 - Vestavba v...'!$C$134:$K$471</definedName>
    <definedName name="_xlnm.Print_Area" localSheetId="1">'LS2025-047-1 - Vestavba v...'!$C$4:$J$76,'LS2025-047-1 - Vestavba v...'!$C$82:$J$118,'LS2025-047-1 - Vestavba v...'!$C$124:$K$471</definedName>
    <definedName name="_xlnm.Print_Titles" localSheetId="1">'LS2025-047-1 - Vestavba v...'!$134:$134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71"/>
  <c r="BH471"/>
  <c r="BG471"/>
  <c r="BF471"/>
  <c r="T471"/>
  <c r="T470"/>
  <c r="T469"/>
  <c r="R471"/>
  <c r="R470"/>
  <c r="R469"/>
  <c r="P471"/>
  <c r="P470"/>
  <c r="P469"/>
  <c r="BI466"/>
  <c r="BH466"/>
  <c r="BG466"/>
  <c r="BF466"/>
  <c r="T466"/>
  <c r="T465"/>
  <c r="R466"/>
  <c r="R465"/>
  <c r="P466"/>
  <c r="P465"/>
  <c r="BI464"/>
  <c r="BH464"/>
  <c r="BG464"/>
  <c r="BF464"/>
  <c r="T464"/>
  <c r="R464"/>
  <c r="P464"/>
  <c r="BI463"/>
  <c r="BH463"/>
  <c r="BG463"/>
  <c r="BF463"/>
  <c r="T463"/>
  <c r="R463"/>
  <c r="P463"/>
  <c r="BI451"/>
  <c r="BH451"/>
  <c r="BG451"/>
  <c r="BF451"/>
  <c r="T451"/>
  <c r="R451"/>
  <c r="P451"/>
  <c r="BI449"/>
  <c r="BH449"/>
  <c r="BG449"/>
  <c r="BF449"/>
  <c r="T449"/>
  <c r="R449"/>
  <c r="P449"/>
  <c r="BI448"/>
  <c r="BH448"/>
  <c r="BG448"/>
  <c r="BF448"/>
  <c r="T448"/>
  <c r="R448"/>
  <c r="P448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40"/>
  <c r="BH440"/>
  <c r="BG440"/>
  <c r="BF440"/>
  <c r="T440"/>
  <c r="R440"/>
  <c r="P440"/>
  <c r="BI439"/>
  <c r="BH439"/>
  <c r="BG439"/>
  <c r="BF439"/>
  <c r="T439"/>
  <c r="R439"/>
  <c r="P439"/>
  <c r="BI429"/>
  <c r="BH429"/>
  <c r="BG429"/>
  <c r="BF429"/>
  <c r="T429"/>
  <c r="R429"/>
  <c r="P429"/>
  <c r="BI427"/>
  <c r="BH427"/>
  <c r="BG427"/>
  <c r="BF427"/>
  <c r="T427"/>
  <c r="R427"/>
  <c r="P427"/>
  <c r="BI424"/>
  <c r="BH424"/>
  <c r="BG424"/>
  <c r="BF424"/>
  <c r="T424"/>
  <c r="R424"/>
  <c r="P424"/>
  <c r="BI422"/>
  <c r="BH422"/>
  <c r="BG422"/>
  <c r="BF422"/>
  <c r="T422"/>
  <c r="R422"/>
  <c r="P422"/>
  <c r="BI419"/>
  <c r="BH419"/>
  <c r="BG419"/>
  <c r="BF419"/>
  <c r="T419"/>
  <c r="R419"/>
  <c r="P419"/>
  <c r="BI416"/>
  <c r="BH416"/>
  <c r="BG416"/>
  <c r="BF416"/>
  <c r="T416"/>
  <c r="R416"/>
  <c r="P416"/>
  <c r="BI414"/>
  <c r="BH414"/>
  <c r="BG414"/>
  <c r="BF414"/>
  <c r="T414"/>
  <c r="R414"/>
  <c r="P414"/>
  <c r="BI411"/>
  <c r="BH411"/>
  <c r="BG411"/>
  <c r="BF411"/>
  <c r="T411"/>
  <c r="R411"/>
  <c r="P411"/>
  <c r="BI405"/>
  <c r="BH405"/>
  <c r="BG405"/>
  <c r="BF405"/>
  <c r="T405"/>
  <c r="R405"/>
  <c r="P405"/>
  <c r="BI403"/>
  <c r="BH403"/>
  <c r="BG403"/>
  <c r="BF403"/>
  <c r="T403"/>
  <c r="T402"/>
  <c r="R403"/>
  <c r="R402"/>
  <c r="P403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3"/>
  <c r="BH383"/>
  <c r="BG383"/>
  <c r="BF383"/>
  <c r="T383"/>
  <c r="T382"/>
  <c r="R383"/>
  <c r="R382"/>
  <c r="P383"/>
  <c r="P382"/>
  <c r="BI381"/>
  <c r="BH381"/>
  <c r="BG381"/>
  <c r="BF381"/>
  <c r="T381"/>
  <c r="T380"/>
  <c r="R381"/>
  <c r="R380"/>
  <c r="P381"/>
  <c r="P380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T343"/>
  <c r="R344"/>
  <c r="R343"/>
  <c r="P344"/>
  <c r="P343"/>
  <c r="BI342"/>
  <c r="BH342"/>
  <c r="BG342"/>
  <c r="BF342"/>
  <c r="T342"/>
  <c r="R342"/>
  <c r="P342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4"/>
  <c r="BH294"/>
  <c r="BG294"/>
  <c r="BF294"/>
  <c r="T294"/>
  <c r="R294"/>
  <c r="P294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0"/>
  <c r="BH270"/>
  <c r="BG270"/>
  <c r="BF270"/>
  <c r="T270"/>
  <c r="R270"/>
  <c r="P270"/>
  <c r="BI264"/>
  <c r="BH264"/>
  <c r="BG264"/>
  <c r="BF264"/>
  <c r="T264"/>
  <c r="R264"/>
  <c r="P264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6"/>
  <c r="BH246"/>
  <c r="BG246"/>
  <c r="BF246"/>
  <c r="T246"/>
  <c r="R246"/>
  <c r="P246"/>
  <c r="BI240"/>
  <c r="BH240"/>
  <c r="BG240"/>
  <c r="BF240"/>
  <c r="T240"/>
  <c r="R240"/>
  <c r="P240"/>
  <c r="BI234"/>
  <c r="BH234"/>
  <c r="BG234"/>
  <c r="BF234"/>
  <c r="T234"/>
  <c r="R234"/>
  <c r="P234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15"/>
  <c r="BH215"/>
  <c r="BG215"/>
  <c r="BF215"/>
  <c r="T215"/>
  <c r="R215"/>
  <c r="P215"/>
  <c r="BI206"/>
  <c r="BH206"/>
  <c r="BG206"/>
  <c r="BF206"/>
  <c r="T206"/>
  <c r="R206"/>
  <c r="P206"/>
  <c r="BI203"/>
  <c r="BH203"/>
  <c r="BG203"/>
  <c r="BF203"/>
  <c r="T203"/>
  <c r="R203"/>
  <c r="P203"/>
  <c r="BI195"/>
  <c r="BH195"/>
  <c r="BG195"/>
  <c r="BF195"/>
  <c r="T195"/>
  <c r="R195"/>
  <c r="P195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J132"/>
  <c r="J131"/>
  <c r="F131"/>
  <c r="F129"/>
  <c r="E127"/>
  <c r="J90"/>
  <c r="J89"/>
  <c r="F89"/>
  <c r="F87"/>
  <c r="E85"/>
  <c r="J16"/>
  <c r="E16"/>
  <c r="F90"/>
  <c r="J15"/>
  <c r="J10"/>
  <c r="J129"/>
  <c i="1" r="L90"/>
  <c r="AM90"/>
  <c r="AM89"/>
  <c r="L89"/>
  <c r="AM87"/>
  <c r="L87"/>
  <c r="L85"/>
  <c r="L84"/>
  <c i="2" r="J411"/>
  <c r="J337"/>
  <c r="J282"/>
  <c r="BK187"/>
  <c r="BK445"/>
  <c r="J340"/>
  <c r="BK252"/>
  <c r="J448"/>
  <c r="BK397"/>
  <c r="BK375"/>
  <c r="J270"/>
  <c r="J148"/>
  <c r="BK429"/>
  <c r="J370"/>
  <c r="J322"/>
  <c r="J215"/>
  <c r="J443"/>
  <c r="J335"/>
  <c r="J294"/>
  <c r="BK419"/>
  <c r="J355"/>
  <c r="J264"/>
  <c r="BK151"/>
  <c r="BK393"/>
  <c r="J315"/>
  <c r="BK246"/>
  <c r="BK449"/>
  <c r="BK398"/>
  <c r="J339"/>
  <c r="BK270"/>
  <c r="BK179"/>
  <c r="BK448"/>
  <c r="BK383"/>
  <c r="J344"/>
  <c r="BK310"/>
  <c r="J276"/>
  <c r="J164"/>
  <c r="BK441"/>
  <c r="BK386"/>
  <c r="BK279"/>
  <c r="J463"/>
  <c r="J392"/>
  <c r="J381"/>
  <c r="J357"/>
  <c r="BK167"/>
  <c r="J395"/>
  <c r="J342"/>
  <c r="J230"/>
  <c r="J449"/>
  <c r="BK370"/>
  <c r="J327"/>
  <c r="BK234"/>
  <c r="J397"/>
  <c r="BK297"/>
  <c r="BK147"/>
  <c r="J377"/>
  <c r="BK255"/>
  <c r="J138"/>
  <c r="BK422"/>
  <c r="BK340"/>
  <c r="BK300"/>
  <c i="1" r="AS94"/>
  <c i="2" r="BK427"/>
  <c r="J367"/>
  <c r="BK317"/>
  <c r="BK240"/>
  <c r="J158"/>
  <c r="BK440"/>
  <c r="BK308"/>
  <c r="J181"/>
  <c r="J424"/>
  <c r="J393"/>
  <c r="J387"/>
  <c r="BK344"/>
  <c r="BK158"/>
  <c r="BK385"/>
  <c r="J325"/>
  <c r="J252"/>
  <c r="BK471"/>
  <c r="BK400"/>
  <c r="BK322"/>
  <c r="BK181"/>
  <c r="BK381"/>
  <c r="BK327"/>
  <c r="BK288"/>
  <c r="J195"/>
  <c r="BK389"/>
  <c r="J300"/>
  <c r="BK148"/>
  <c r="J439"/>
  <c r="BK377"/>
  <c r="BK294"/>
  <c r="BK439"/>
  <c r="BK414"/>
  <c r="BK352"/>
  <c r="BK319"/>
  <c r="J246"/>
  <c r="J151"/>
  <c r="BK395"/>
  <c r="BK338"/>
  <c r="J203"/>
  <c r="BK451"/>
  <c r="J391"/>
  <c r="BK362"/>
  <c r="J234"/>
  <c r="BK154"/>
  <c r="J451"/>
  <c r="J364"/>
  <c r="J319"/>
  <c r="J147"/>
  <c r="BK416"/>
  <c r="BK337"/>
  <c r="J255"/>
  <c r="J383"/>
  <c r="J310"/>
  <c r="J240"/>
  <c r="BK401"/>
  <c r="J352"/>
  <c r="BK258"/>
  <c r="J403"/>
  <c r="J375"/>
  <c r="J309"/>
  <c r="BK203"/>
  <c r="J416"/>
  <c r="J398"/>
  <c r="J347"/>
  <c r="J227"/>
  <c r="BK388"/>
  <c r="BK282"/>
  <c r="J179"/>
  <c r="BK399"/>
  <c r="BK364"/>
  <c r="BK312"/>
  <c r="BK466"/>
  <c r="J386"/>
  <c r="BK357"/>
  <c r="BK276"/>
  <c r="BK424"/>
  <c r="J350"/>
  <c r="J317"/>
  <c r="BK146"/>
  <c r="J373"/>
  <c r="J298"/>
  <c r="J414"/>
  <c r="BK373"/>
  <c r="J290"/>
  <c r="BK215"/>
  <c r="J399"/>
  <c r="J306"/>
  <c r="BK225"/>
  <c r="BK443"/>
  <c r="BK379"/>
  <c r="BK335"/>
  <c r="BK293"/>
  <c r="BK161"/>
  <c r="J405"/>
  <c r="J288"/>
  <c r="BK143"/>
  <c r="J422"/>
  <c r="BK390"/>
  <c r="BK325"/>
  <c r="J172"/>
  <c r="J400"/>
  <c r="BK350"/>
  <c r="J313"/>
  <c r="J167"/>
  <c r="J440"/>
  <c r="J362"/>
  <c r="J312"/>
  <c r="BK227"/>
  <c r="BK405"/>
  <c r="BK313"/>
  <c r="J233"/>
  <c r="J419"/>
  <c r="J279"/>
  <c r="J143"/>
  <c r="J427"/>
  <c r="BK392"/>
  <c r="J338"/>
  <c r="BK233"/>
  <c r="J441"/>
  <c r="J388"/>
  <c r="J332"/>
  <c r="J304"/>
  <c r="BK206"/>
  <c r="J146"/>
  <c r="BK391"/>
  <c r="J329"/>
  <c r="BK464"/>
  <c r="BK411"/>
  <c r="J385"/>
  <c r="BK347"/>
  <c r="BK184"/>
  <c r="BK141"/>
  <c r="BK394"/>
  <c r="BK360"/>
  <c r="BK315"/>
  <c r="J187"/>
  <c r="BK403"/>
  <c r="BK309"/>
  <c r="BK164"/>
  <c r="BK367"/>
  <c r="J308"/>
  <c r="BK230"/>
  <c r="BK396"/>
  <c r="BK332"/>
  <c r="BK172"/>
  <c r="J466"/>
  <c r="J390"/>
  <c r="J330"/>
  <c r="J258"/>
  <c r="J429"/>
  <c r="J396"/>
  <c r="BK329"/>
  <c r="J297"/>
  <c r="BK195"/>
  <c r="J471"/>
  <c r="BK387"/>
  <c r="BK290"/>
  <c r="J154"/>
  <c r="J445"/>
  <c r="J394"/>
  <c r="J389"/>
  <c r="J360"/>
  <c r="J225"/>
  <c r="J464"/>
  <c r="J379"/>
  <c r="BK298"/>
  <c r="BK138"/>
  <c r="BK355"/>
  <c r="BK306"/>
  <c r="J184"/>
  <c r="J401"/>
  <c r="BK339"/>
  <c r="J293"/>
  <c r="J141"/>
  <c r="BK330"/>
  <c r="BK264"/>
  <c r="J161"/>
  <c r="BK463"/>
  <c r="BK342"/>
  <c r="BK304"/>
  <c r="J206"/>
  <c l="1" r="T157"/>
  <c r="R178"/>
  <c r="T239"/>
  <c r="P336"/>
  <c r="BK374"/>
  <c r="J374"/>
  <c r="J106"/>
  <c r="R157"/>
  <c r="T178"/>
  <c r="BK239"/>
  <c r="J239"/>
  <c r="J100"/>
  <c r="BK336"/>
  <c r="J336"/>
  <c r="J102"/>
  <c r="R384"/>
  <c r="BK157"/>
  <c r="J157"/>
  <c r="J97"/>
  <c r="P186"/>
  <c r="BK303"/>
  <c r="J303"/>
  <c r="J101"/>
  <c r="T346"/>
  <c r="T384"/>
  <c r="P428"/>
  <c r="BK137"/>
  <c r="J137"/>
  <c r="J96"/>
  <c r="BK178"/>
  <c r="J178"/>
  <c r="J98"/>
  <c r="R239"/>
  <c r="T336"/>
  <c r="R374"/>
  <c r="BK404"/>
  <c r="J404"/>
  <c r="J111"/>
  <c r="BK428"/>
  <c r="J428"/>
  <c r="J112"/>
  <c r="R444"/>
  <c r="T450"/>
  <c r="R137"/>
  <c r="T186"/>
  <c r="R303"/>
  <c r="R346"/>
  <c r="R345"/>
  <c r="P384"/>
  <c r="R404"/>
  <c r="BK444"/>
  <c r="J444"/>
  <c r="J113"/>
  <c r="T444"/>
  <c r="T137"/>
  <c r="BK186"/>
  <c r="J186"/>
  <c r="J99"/>
  <c r="P303"/>
  <c r="BK346"/>
  <c r="J346"/>
  <c r="J105"/>
  <c r="T374"/>
  <c r="P404"/>
  <c r="T428"/>
  <c r="P450"/>
  <c r="P157"/>
  <c r="P178"/>
  <c r="P239"/>
  <c r="R336"/>
  <c r="P374"/>
  <c r="T404"/>
  <c r="P444"/>
  <c r="R450"/>
  <c r="P137"/>
  <c r="P136"/>
  <c r="R186"/>
  <c r="T303"/>
  <c r="P346"/>
  <c r="P345"/>
  <c r="BK384"/>
  <c r="J384"/>
  <c r="J109"/>
  <c r="R428"/>
  <c r="BK450"/>
  <c r="J450"/>
  <c r="J114"/>
  <c r="BK343"/>
  <c r="J343"/>
  <c r="J103"/>
  <c r="BK382"/>
  <c r="J382"/>
  <c r="J108"/>
  <c r="BK470"/>
  <c r="J470"/>
  <c r="J117"/>
  <c r="BK380"/>
  <c r="J380"/>
  <c r="J107"/>
  <c r="BK402"/>
  <c r="J402"/>
  <c r="J110"/>
  <c r="BK465"/>
  <c r="J465"/>
  <c r="J115"/>
  <c r="BE146"/>
  <c r="BE158"/>
  <c r="BE172"/>
  <c r="BE181"/>
  <c r="BE215"/>
  <c r="BE297"/>
  <c r="BE312"/>
  <c r="BE327"/>
  <c r="BE355"/>
  <c r="BE383"/>
  <c r="BE401"/>
  <c r="BE147"/>
  <c r="BE187"/>
  <c r="BE240"/>
  <c r="BE282"/>
  <c r="BE293"/>
  <c r="BE294"/>
  <c r="BE306"/>
  <c r="BE309"/>
  <c r="BE340"/>
  <c r="BE347"/>
  <c r="BE387"/>
  <c r="BE394"/>
  <c r="BE397"/>
  <c r="BE441"/>
  <c r="F132"/>
  <c r="BE154"/>
  <c r="BE164"/>
  <c r="BE167"/>
  <c r="BE179"/>
  <c r="BE184"/>
  <c r="BE206"/>
  <c r="BE227"/>
  <c r="BE270"/>
  <c r="BE304"/>
  <c r="BE319"/>
  <c r="BE330"/>
  <c r="BE337"/>
  <c r="BE362"/>
  <c r="BE385"/>
  <c r="BE386"/>
  <c r="BE398"/>
  <c r="BE411"/>
  <c r="J87"/>
  <c r="BE138"/>
  <c r="BE141"/>
  <c r="BE151"/>
  <c r="BE195"/>
  <c r="BE252"/>
  <c r="BE258"/>
  <c r="BE264"/>
  <c r="BE276"/>
  <c r="BE279"/>
  <c r="BE288"/>
  <c r="BE290"/>
  <c r="BE338"/>
  <c r="BE342"/>
  <c r="BE344"/>
  <c r="BE357"/>
  <c r="BE360"/>
  <c r="BE379"/>
  <c r="BE381"/>
  <c r="BE388"/>
  <c r="BE389"/>
  <c r="BE392"/>
  <c r="BE393"/>
  <c r="BE395"/>
  <c r="BE419"/>
  <c r="BE448"/>
  <c r="BE143"/>
  <c r="BE148"/>
  <c r="BE203"/>
  <c r="BE300"/>
  <c r="BE310"/>
  <c r="BE317"/>
  <c r="BE335"/>
  <c r="BE339"/>
  <c r="BE375"/>
  <c r="BE377"/>
  <c r="BE391"/>
  <c r="BE396"/>
  <c r="BE422"/>
  <c r="BE424"/>
  <c r="BE440"/>
  <c r="BE445"/>
  <c r="BE463"/>
  <c r="BE230"/>
  <c r="BE308"/>
  <c r="BE329"/>
  <c r="BE350"/>
  <c r="BE367"/>
  <c r="BE373"/>
  <c r="BE403"/>
  <c r="BE429"/>
  <c r="BE439"/>
  <c r="BE443"/>
  <c r="BE161"/>
  <c r="BE225"/>
  <c r="BE233"/>
  <c r="BE246"/>
  <c r="BE298"/>
  <c r="BE315"/>
  <c r="BE325"/>
  <c r="BE332"/>
  <c r="BE352"/>
  <c r="BE364"/>
  <c r="BE414"/>
  <c r="BE416"/>
  <c r="BE427"/>
  <c r="BE464"/>
  <c r="BE466"/>
  <c r="BE234"/>
  <c r="BE255"/>
  <c r="BE313"/>
  <c r="BE322"/>
  <c r="BE370"/>
  <c r="BE390"/>
  <c r="BE399"/>
  <c r="BE400"/>
  <c r="BE405"/>
  <c r="BE449"/>
  <c r="BE451"/>
  <c r="BE471"/>
  <c r="F33"/>
  <c i="1" r="BB95"/>
  <c r="BB94"/>
  <c r="W31"/>
  <c i="2" r="F32"/>
  <c i="1" r="BA95"/>
  <c r="BA94"/>
  <c r="AW94"/>
  <c r="AK30"/>
  <c i="2" r="F34"/>
  <c i="1" r="BC95"/>
  <c r="BC94"/>
  <c r="W32"/>
  <c i="2" r="J32"/>
  <c i="1" r="AW95"/>
  <c i="2" r="F35"/>
  <c i="1" r="BD95"/>
  <c r="BD94"/>
  <c r="W33"/>
  <c i="2" l="1" r="P135"/>
  <c i="1" r="AU95"/>
  <c i="2" r="T136"/>
  <c r="R136"/>
  <c r="R135"/>
  <c r="T345"/>
  <c r="BK136"/>
  <c r="J136"/>
  <c r="J95"/>
  <c r="BK345"/>
  <c r="J345"/>
  <c r="J104"/>
  <c r="BK469"/>
  <c r="J469"/>
  <c r="J116"/>
  <c i="1" r="AU94"/>
  <c r="AY94"/>
  <c r="W30"/>
  <c r="AX94"/>
  <c i="2" r="F31"/>
  <c i="1" r="AZ95"/>
  <c r="AZ94"/>
  <c r="AV94"/>
  <c r="AK29"/>
  <c i="2" r="J31"/>
  <c i="1" r="AV95"/>
  <c r="AT95"/>
  <c i="2" l="1" r="T135"/>
  <c r="BK135"/>
  <c r="J135"/>
  <c r="J94"/>
  <c i="1" r="W29"/>
  <c r="AT94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<sst xmlns="http://schemas.openxmlformats.org/spreadsheetml/2006/main">
  <si>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</si>
  <si>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</si>
  <si>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</si>
  <si>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</si>
  <si>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</si>
  <si>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{77e85ae9-5363-4eb3-b58d-0a70ec1f7c9e}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</si>
  <si>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</si>
  <si>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</si>
  <si>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</si>
  <si>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</si>
  <si>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</si>
  <si>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</si>
  <si>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</si>
  <si>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</si>
  <si>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LS2025-047/1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</si>
  <si>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</si>
  <si>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</si>
  <si>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Vestavba výtahu v budově GOAML - revize1</t>
  </si>
  <si>
    <t>KSO:</t>
  </si>
  <si>
    <t>CC-CZ:</t>
  </si>
  <si>
    <t>Místo:</t>
  </si>
  <si>
    <t>Mariánské Lázně</t>
  </si>
  <si>
    <t>Datum:</t>
  </si>
  <si>
    <t>29. 3. 2025</t>
  </si>
  <si>
    <t>Zadavatel:</t>
  </si>
  <si>
    <t>IČ:</t>
  </si>
  <si>
    <t>Gymnázium a obchodní akademie Mariánské Lázně p.o</t>
  </si>
  <si>
    <t>DIČ:</t>
  </si>
  <si>
    <t>Uchazeč:</t>
  </si>
  <si>
    <t>Vyplň údaj</t>
  </si>
  <si>
    <t>Projektant:</t>
  </si>
  <si>
    <t>ing.Pavel Kodýtek</t>
  </si>
  <si>
    <t>True</t>
  </si>
  <si>
    <t>Zpracovatel:</t>
  </si>
  <si>
    <t>15759491</t>
  </si>
  <si>
    <t>Sadílek Ladislav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</si>
  <si>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</si>
  <si>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</si>
  <si>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</si>
  <si>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</si>
  <si>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</si>
  <si>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</si>
  <si>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</si>
  <si>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</si>
  <si>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</si>
  <si>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</si>
  <si>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</si>
  <si>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</si>
  <si>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</si>
  <si>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</si>
  <si>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</si>
  <si>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</si>
  <si>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</si>
  <si>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</si>
  <si>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</si>
  <si>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</si>
  <si>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</si>
  <si>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</si>
  <si>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</si>
  <si>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</si>
  <si>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</si>
  <si>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</si>
  <si>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</si>
  <si>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</si>
  <si>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</si>
  <si>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</si>
  <si>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</si>
  <si>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</si>
  <si>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</si>
  <si>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</si>
  <si>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</si>
  <si>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</si>
  <si>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</si>
  <si>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</si>
  <si>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</si>
  <si>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</si>
  <si>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</si>
  <si>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</si>
  <si>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</si>
  <si>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</si>
  <si>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</si>
  <si>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</si>
  <si>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</si>
  <si>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</si>
  <si>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</si>
  <si>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</si>
  <si>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</si>
  <si>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</si>
  <si>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</si>
  <si>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</si>
  <si>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</si>
  <si>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</si>
  <si>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</si>
  <si>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</si>
  <si>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</si>
  <si>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</si>
  <si>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</si>
  <si>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</si>
  <si>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</si>
  <si>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</si>
  <si>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</si>
  <si>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</si>
  <si>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</si>
  <si>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</si>
  <si>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733 - Ústřední vytápění - rozvodné potrubí</t>
  </si>
  <si>
    <t xml:space="preserve">    741 - Elektroinstalace</t>
  </si>
  <si>
    <t xml:space="preserve">    755 - Dopravní zařízení</t>
  </si>
  <si>
    <t xml:space="preserve">    763 - Konstrukce suché výstavby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</si>
  <si>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</si>
  <si>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</si>
  <si>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</si>
  <si>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</si>
  <si>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</si>
  <si>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</si>
  <si>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</si>
  <si>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</si>
  <si>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</si>
  <si>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</si>
  <si>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</si>
  <si>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</si>
  <si>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</si>
  <si>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</si>
  <si>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</si>
  <si>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</si>
  <si>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</si>
  <si>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</si>
  <si>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</si>
  <si>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</si>
  <si>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</si>
  <si>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</si>
  <si>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</si>
  <si>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</si>
  <si>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</si>
  <si>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Vykopávky v uzavřených prostorech v hornině třídy těžitelnosti I skupiny 1 až 3 ručně</t>
  </si>
  <si>
    <t>m3</t>
  </si>
  <si>
    <t>CS ÚRS 2025 01</t>
  </si>
  <si>
    <t>4</t>
  </si>
  <si>
    <t>179443459</t>
  </si>
  <si>
    <t>VV</t>
  </si>
  <si>
    <t>1.pp pro zákl.desku</t>
  </si>
  <si>
    <t>3,025*2,45*1,425</t>
  </si>
  <si>
    <t>162211311</t>
  </si>
  <si>
    <t>Vodorovné přemístění výkopku z horniny třídy těžitelnosti I skupiny 1 až 3 stavebním kolečkem do 10 m</t>
  </si>
  <si>
    <t>708172498</t>
  </si>
  <si>
    <t>10,561-1,267</t>
  </si>
  <si>
    <t>3</t>
  </si>
  <si>
    <t>162211319</t>
  </si>
  <si>
    <t>Příplatek k vodorovnému přemístění výkopku z horniny třídy těžitelnosti I skupiny 1 až 3 stavebním kolečkem za každých dalších 10 m</t>
  </si>
  <si>
    <t>-832482872</t>
  </si>
  <si>
    <t>9,294</t>
  </si>
  <si>
    <t>9,294*5 'Přepočtené koeficientem množství</t>
  </si>
  <si>
    <t>162751115</t>
  </si>
  <si>
    <t>Vodorovné přemístění přes 7 000 do 8000 m výkopku/sypaniny z horniny třídy těžitelnosti I skupiny 1 až 3</t>
  </si>
  <si>
    <t>-1699115209</t>
  </si>
  <si>
    <t>5</t>
  </si>
  <si>
    <t>167111101</t>
  </si>
  <si>
    <t>Nakládání výkopku z hornin třídy těžitelnosti I skupiny 1 až 3 ručně</t>
  </si>
  <si>
    <t>-1912483533</t>
  </si>
  <si>
    <t>6</t>
  </si>
  <si>
    <t>171201221</t>
  </si>
  <si>
    <t>Poplatek za uložení na skládce (skládkovné) zeminy a kamení kód odpadu 17 05 04</t>
  </si>
  <si>
    <t>t</t>
  </si>
  <si>
    <t>1329179475</t>
  </si>
  <si>
    <t>9,294*2 'Přepočtené koeficientem množství</t>
  </si>
  <si>
    <t>7</t>
  </si>
  <si>
    <t>174111101</t>
  </si>
  <si>
    <t>Zásyp jam, šachet rýh nebo kolem objektů sypaninou se zhutněním ručně</t>
  </si>
  <si>
    <t>1529388193</t>
  </si>
  <si>
    <t>zásyp 1.pp</t>
  </si>
  <si>
    <t>((1,925*2)+1,95)*1,1*0,2</t>
  </si>
  <si>
    <t>8</t>
  </si>
  <si>
    <t>181912112</t>
  </si>
  <si>
    <t>Úprava pláně v hornině třídy těžitelnosti I skupiny 3 se zhutněním ručně</t>
  </si>
  <si>
    <t>m2</t>
  </si>
  <si>
    <t>-346077463</t>
  </si>
  <si>
    <t>2,3*2,75</t>
  </si>
  <si>
    <t>Zakládání</t>
  </si>
  <si>
    <t>9</t>
  </si>
  <si>
    <t>273313511</t>
  </si>
  <si>
    <t>Základové desky z betonu tř. C 12/15</t>
  </si>
  <si>
    <t>-1080413944</t>
  </si>
  <si>
    <t>1.pp zákl.deska</t>
  </si>
  <si>
    <t>2,3*2,75*0,075</t>
  </si>
  <si>
    <t>10</t>
  </si>
  <si>
    <t>273321611</t>
  </si>
  <si>
    <t>Základové desky ze ŽB bez zvýšených nároků na prostředí tř. C 30/37</t>
  </si>
  <si>
    <t>-1324874498</t>
  </si>
  <si>
    <t>2,3*2,75*0,3</t>
  </si>
  <si>
    <t>11</t>
  </si>
  <si>
    <t>273361821</t>
  </si>
  <si>
    <t>Výztuž základových desek betonářskou ocelí 10 505 (R)</t>
  </si>
  <si>
    <t>-938302302</t>
  </si>
  <si>
    <t>1.pp zákl.deska R14</t>
  </si>
  <si>
    <t>(((16*2,75*2)+(19*2,3*2))*0,00121*1,05)+(1,6*41*0,00121*1,05)</t>
  </si>
  <si>
    <t>279113142</t>
  </si>
  <si>
    <t>Základová zeď tl přes 150 do 200 mm z tvárnic ztraceného bednění včetně výplně z betonu tř. C 20/25</t>
  </si>
  <si>
    <t>1261206820</t>
  </si>
  <si>
    <t xml:space="preserve">1.pp </t>
  </si>
  <si>
    <t>(1,9+2,75+1,9)*1,05</t>
  </si>
  <si>
    <t>2,5*4,3</t>
  </si>
  <si>
    <t>Součet</t>
  </si>
  <si>
    <t>13</t>
  </si>
  <si>
    <t>279361821</t>
  </si>
  <si>
    <t>Výztuž základových zdí nosných betonářskou ocelí 10 505</t>
  </si>
  <si>
    <t>-75290662</t>
  </si>
  <si>
    <t>vodorovná R8</t>
  </si>
  <si>
    <t>((2,3+2,75+2,3)*2*4*0,0004*1,05)+(2,75*2*18*0,0004*1,05)</t>
  </si>
  <si>
    <t>svislá R12</t>
  </si>
  <si>
    <t>(11*4,9*0,00089*1,05)+(30*1,45*0,00089*1,05)</t>
  </si>
  <si>
    <t>Svislé a kompletní konstrukce</t>
  </si>
  <si>
    <t>14</t>
  </si>
  <si>
    <t>311236331</t>
  </si>
  <si>
    <t>Zdivo jednovrstvé zvukově izolační na tenkovrstvou maltu z cihel děrovaných broušených do P15 tl 300 mm</t>
  </si>
  <si>
    <t>1472386560</t>
  </si>
  <si>
    <t>((2,35*2)+(1,6*2))*(1,1+2,15+0,93+2,32+1,68+2,37+1,68+2,37+1+0,25)-(1,18*2,22*4)-(2,35*3,5)</t>
  </si>
  <si>
    <t>15</t>
  </si>
  <si>
    <t>317941123</t>
  </si>
  <si>
    <t>Osazování ocelových válcovaných nosníků na zdivu I, IE, U, UE nebo L přes č. 14 do č. 22 nebo výšky do 220 mm</t>
  </si>
  <si>
    <t>1010171924</t>
  </si>
  <si>
    <t>montážní nosník IPE180</t>
  </si>
  <si>
    <t>2*0,01881</t>
  </si>
  <si>
    <t>16</t>
  </si>
  <si>
    <t>M</t>
  </si>
  <si>
    <t>13010750</t>
  </si>
  <si>
    <t>ocel profilová jakost S235JR (11 375) průřez IPE 180</t>
  </si>
  <si>
    <t>690143008</t>
  </si>
  <si>
    <t>0,038*1,1 'Přepočtené koeficientem množství</t>
  </si>
  <si>
    <t>Vodorovné konstrukce</t>
  </si>
  <si>
    <t>17</t>
  </si>
  <si>
    <t>411321414</t>
  </si>
  <si>
    <t>Stropy deskové ze ŽB tř. C 25/30</t>
  </si>
  <si>
    <t>-122304103</t>
  </si>
  <si>
    <t>nad 1.pp</t>
  </si>
  <si>
    <t>2,175*1,3*2*0,06</t>
  </si>
  <si>
    <t>nad 1.np</t>
  </si>
  <si>
    <t>((2,175*1,3)+(2,175*0,575))*0,06</t>
  </si>
  <si>
    <t>nad 2.np</t>
  </si>
  <si>
    <t>((2,175*1,3)+(2,175*0,875))*0,06</t>
  </si>
  <si>
    <t>18</t>
  </si>
  <si>
    <t>411354249</t>
  </si>
  <si>
    <t>Bednění stropů ztracené z hraněných trapézových vln v 60 mm plech pozinkovaný tl 1,0 mm</t>
  </si>
  <si>
    <t>1604355798</t>
  </si>
  <si>
    <t>2,175*1,3*2</t>
  </si>
  <si>
    <t>(2,175*1,3)+(2,175*0,575)</t>
  </si>
  <si>
    <t>(2,175*1,3)+(2,175*0,875)</t>
  </si>
  <si>
    <t>19</t>
  </si>
  <si>
    <t>411362021</t>
  </si>
  <si>
    <t>Výztuž stropů svařovanými sítěmi Kari</t>
  </si>
  <si>
    <t>1366813930</t>
  </si>
  <si>
    <t>doplnění stropů</t>
  </si>
  <si>
    <t>(14,464*0,00444*1,15)</t>
  </si>
  <si>
    <t>20</t>
  </si>
  <si>
    <t>413941123</t>
  </si>
  <si>
    <t>Osazování ocelových válcovaných nosníků stropů I, IE, U, UE nebo L č. 14 až 22 nebo výšky přes 120 do 220 mm</t>
  </si>
  <si>
    <t>-1127470641</t>
  </si>
  <si>
    <t>Ipe 14</t>
  </si>
  <si>
    <t>(1,5*6*0,0134)</t>
  </si>
  <si>
    <t>((1,5*3)+(0,78*3))*0,0134</t>
  </si>
  <si>
    <t>((1,5*3)+(1,08*3))*0,0134</t>
  </si>
  <si>
    <t>13010746</t>
  </si>
  <si>
    <t>ocel profilová jakost S235JR (11 375) průřez IPE 140</t>
  </si>
  <si>
    <t>-1532998381</t>
  </si>
  <si>
    <t>0,317*1,1 'Přepočtené koeficientem množství</t>
  </si>
  <si>
    <t>22</t>
  </si>
  <si>
    <t>341941001</t>
  </si>
  <si>
    <t xml:space="preserve">Nosné nebo spojovací svary tl do 10 mm ocelových doplňkových konstrukcí </t>
  </si>
  <si>
    <t>m</t>
  </si>
  <si>
    <t>-1127427193</t>
  </si>
  <si>
    <t>0,56*21</t>
  </si>
  <si>
    <t>23</t>
  </si>
  <si>
    <t>417321515</t>
  </si>
  <si>
    <t>Ztužující pásy a věnce ze ŽB tř. C 25/30</t>
  </si>
  <si>
    <t>1612824814</t>
  </si>
  <si>
    <t>věnec - 8x</t>
  </si>
  <si>
    <t>((2,35+1,6)*2*0,3*0,25)*8</t>
  </si>
  <si>
    <t>24</t>
  </si>
  <si>
    <t>417351115</t>
  </si>
  <si>
    <t>Zřízení bednění ztužujících věnců</t>
  </si>
  <si>
    <t>1971738413</t>
  </si>
  <si>
    <t>(((2,2+2,35+2,2)*0,25)*8)+((1,75+1,6)*2*0,25*8)</t>
  </si>
  <si>
    <t>25</t>
  </si>
  <si>
    <t>417351116</t>
  </si>
  <si>
    <t>Odstranění bednění ztužujících věnců</t>
  </si>
  <si>
    <t>1373475847</t>
  </si>
  <si>
    <t>26</t>
  </si>
  <si>
    <t>417361821</t>
  </si>
  <si>
    <t>Výztuž ztužujících pásů a věnců betonářskou ocelí 10 505</t>
  </si>
  <si>
    <t>-1472715735</t>
  </si>
  <si>
    <t>((2,35+1,6)*2*4*0,00089)*8*1,05</t>
  </si>
  <si>
    <t>64*0,00022*1,05*8</t>
  </si>
  <si>
    <t>Úpravy povrchů, podlahy a osazování výplní</t>
  </si>
  <si>
    <t>27</t>
  </si>
  <si>
    <t>612131121</t>
  </si>
  <si>
    <t>Penetrační disperzní nátěr vnitřních stěn nanášený ručně</t>
  </si>
  <si>
    <t>-1955281791</t>
  </si>
  <si>
    <t>1.pp skladba G</t>
  </si>
  <si>
    <t>((2,125+2,35+2,125)*1,1)+((1,75+1,6)*2*1,1)</t>
  </si>
  <si>
    <t>1.pp-3.np skladba D</t>
  </si>
  <si>
    <t>((1,75+1,6)*2*16,8)+((2,275+2,35+2,275)*16,8)</t>
  </si>
  <si>
    <t>28</t>
  </si>
  <si>
    <t>612142001</t>
  </si>
  <si>
    <t>Pletivo sklovláknité vnitřních stěn vtlačené do tmelu</t>
  </si>
  <si>
    <t>202415236</t>
  </si>
  <si>
    <t>((1,75+1,6)*2*1,1)</t>
  </si>
  <si>
    <t>29</t>
  </si>
  <si>
    <t>612311131</t>
  </si>
  <si>
    <t>Vápenný štuk vnitřních stěn tloušťky do 3 mm</t>
  </si>
  <si>
    <t>210408750</t>
  </si>
  <si>
    <t>((2,275+2,35+2,275)*16,8)</t>
  </si>
  <si>
    <t>30</t>
  </si>
  <si>
    <t>612315222</t>
  </si>
  <si>
    <t>Vápenná štuková omítka malých ploch přes 0,09 do 0,25 m2 na stěnách</t>
  </si>
  <si>
    <t>kus</t>
  </si>
  <si>
    <t>1387092637</t>
  </si>
  <si>
    <t>pro nosníky</t>
  </si>
  <si>
    <t>14*3</t>
  </si>
  <si>
    <t>31</t>
  </si>
  <si>
    <t>612321121</t>
  </si>
  <si>
    <t>Vápenocementová omítka hladká jednovrstvá vnitřních stěn nanášená ručně</t>
  </si>
  <si>
    <t>173148177</t>
  </si>
  <si>
    <t>(2,125+2,35+2,125)*1,1</t>
  </si>
  <si>
    <t>32</t>
  </si>
  <si>
    <t>617311131</t>
  </si>
  <si>
    <t>Vápenný štuk vnitřních světlíků nebo výtahových šachet tloušťky do 3 mm</t>
  </si>
  <si>
    <t>-1048325319</t>
  </si>
  <si>
    <t>((1,75+1,6)*2*16,8)</t>
  </si>
  <si>
    <t>33</t>
  </si>
  <si>
    <t>617321121</t>
  </si>
  <si>
    <t>Vápenocementová omítka hladká jednovrstvá světlíků nebo výtahových šachet nanášená ručně</t>
  </si>
  <si>
    <t>1090394962</t>
  </si>
  <si>
    <t>34</t>
  </si>
  <si>
    <t>619996137</t>
  </si>
  <si>
    <t>Ochrana samostatných konstrukcí a prvků obedněním z OSB desek</t>
  </si>
  <si>
    <t>1555450594</t>
  </si>
  <si>
    <t>oddělení pracoviště do v. 250cm s dveřmi s OSB v každém patře</t>
  </si>
  <si>
    <t>(3,95+4,45+3,95)*2,5*4</t>
  </si>
  <si>
    <t>35</t>
  </si>
  <si>
    <t>619996145</t>
  </si>
  <si>
    <t>Ochrana samostatných konstrukcí a prvků geotextilií</t>
  </si>
  <si>
    <t>740979207</t>
  </si>
  <si>
    <t>oddělení a zabezpečení staveniště</t>
  </si>
  <si>
    <t>(3,9*3,9*2*4)+(3,85*3,5*4)</t>
  </si>
  <si>
    <t>36</t>
  </si>
  <si>
    <t>622143003</t>
  </si>
  <si>
    <t>Montáž omítkových plastových nebo pozinkovaných rohových profilů</t>
  </si>
  <si>
    <t>1643154948</t>
  </si>
  <si>
    <t>dveře výtahu</t>
  </si>
  <si>
    <t>(5,62*4)</t>
  </si>
  <si>
    <t>rohy šachty</t>
  </si>
  <si>
    <t>(3,2*2)+(3,95*6)</t>
  </si>
  <si>
    <t>37</t>
  </si>
  <si>
    <t>55343021</t>
  </si>
  <si>
    <t>profil rohový Pz s kulatou hlavou pro vnitřní omítky tl 12mm</t>
  </si>
  <si>
    <t>1670794755</t>
  </si>
  <si>
    <t>52,58*1,05 'Přepočtené koeficientem množství</t>
  </si>
  <si>
    <t>38</t>
  </si>
  <si>
    <t>631311125</t>
  </si>
  <si>
    <t>Mazanina tl přes 80 do 120 mm z betonu prostého bez zvýšených nároků na prostředí tř. C 20/25</t>
  </si>
  <si>
    <t>-966182128</t>
  </si>
  <si>
    <t>výtah.šachta - dno</t>
  </si>
  <si>
    <t>1,75*1,6*0,09</t>
  </si>
  <si>
    <t>39</t>
  </si>
  <si>
    <t>631319022</t>
  </si>
  <si>
    <t>Příplatek k mazanině tl přes 80 do 120 mm za přehlazení s poprášením cementem</t>
  </si>
  <si>
    <t>746036889</t>
  </si>
  <si>
    <t>40</t>
  </si>
  <si>
    <t>631362021</t>
  </si>
  <si>
    <t>Výztuž mazanin svařovanými sítěmi Kari</t>
  </si>
  <si>
    <t>-1822043347</t>
  </si>
  <si>
    <t>výtah.šachta - dno, kari 150/150/6</t>
  </si>
  <si>
    <t>1,75*1,6*0,003033*1,15</t>
  </si>
  <si>
    <t>41</t>
  </si>
  <si>
    <t>56284746</t>
  </si>
  <si>
    <t>distanční kroužek pro výztuž 30mm</t>
  </si>
  <si>
    <t>100 kus</t>
  </si>
  <si>
    <t>-967524794</t>
  </si>
  <si>
    <t>42</t>
  </si>
  <si>
    <t>632451234</t>
  </si>
  <si>
    <t>Potěr cementový samonivelační litý C25 tl přes 45 do 50 mm</t>
  </si>
  <si>
    <t>-2017671413</t>
  </si>
  <si>
    <t>14,464</t>
  </si>
  <si>
    <t>43</t>
  </si>
  <si>
    <t>632451292</t>
  </si>
  <si>
    <t>Příplatek k cementovému samonivelačnímu litému potěru C25 ZKD 5 mm tl přes 50 mm</t>
  </si>
  <si>
    <t>1480802859</t>
  </si>
  <si>
    <t>14,464*2 'Přepočtené koeficientem množství</t>
  </si>
  <si>
    <t>Ostatní konstrukce a práce, bourání</t>
  </si>
  <si>
    <t>44</t>
  </si>
  <si>
    <t>943221111</t>
  </si>
  <si>
    <t>Montáž lešení prostorového rámového těžkého s podlahami zatížení do 300 kg/m2 v do 10 m</t>
  </si>
  <si>
    <t>-810072098</t>
  </si>
  <si>
    <t>3,5*3,5*2,5*4</t>
  </si>
  <si>
    <t>45</t>
  </si>
  <si>
    <t>943221211</t>
  </si>
  <si>
    <t>Příplatek k lešení prostorovému rámovému těžkému s podlahami do 300 kg/m2 v 10 m za každý den použití</t>
  </si>
  <si>
    <t>-101736227</t>
  </si>
  <si>
    <t>122,5*30 'Přepočtené koeficientem množství</t>
  </si>
  <si>
    <t>46</t>
  </si>
  <si>
    <t>943221811</t>
  </si>
  <si>
    <t>Demontáž lešení prostorového rámového těžkého s podlahami zatížení do 300 kg/m2 v do 10 m</t>
  </si>
  <si>
    <t>-1101122344</t>
  </si>
  <si>
    <t>47</t>
  </si>
  <si>
    <t>949321112</t>
  </si>
  <si>
    <t>Montáž lešení dílcového do šachet o půdorysné ploše do 6 m2 v přes 10 do 20 m</t>
  </si>
  <si>
    <t>-1994509244</t>
  </si>
  <si>
    <t>48</t>
  </si>
  <si>
    <t>949321212</t>
  </si>
  <si>
    <t>Příplatek k lešení dílcovému do šachet do 6 m2 v přes 10 do 20 m za každý den použití</t>
  </si>
  <si>
    <t>359656206</t>
  </si>
  <si>
    <t>17,8*60 'Přepočtené koeficientem množství</t>
  </si>
  <si>
    <t>49</t>
  </si>
  <si>
    <t>949321812</t>
  </si>
  <si>
    <t>Demontáž lešení dílcového do šachet o půdorysné ploše do 6 m2 v přes 10 do 20 m</t>
  </si>
  <si>
    <t>1991929258</t>
  </si>
  <si>
    <t>50</t>
  </si>
  <si>
    <t>952901111</t>
  </si>
  <si>
    <t>Vyčištění budov bytové a občanské výstavby při výšce podlaží do 4 m</t>
  </si>
  <si>
    <t>-173177926</t>
  </si>
  <si>
    <t>3,8*7*4</t>
  </si>
  <si>
    <t>51</t>
  </si>
  <si>
    <t>953312125</t>
  </si>
  <si>
    <t>Vložky do svislých dilatačních spár z extrudovaných polystyrénových desek tl. přes 40 do 50 mm</t>
  </si>
  <si>
    <t>-694548912</t>
  </si>
  <si>
    <t>2,35*17,9</t>
  </si>
  <si>
    <t>52</t>
  </si>
  <si>
    <t>963013530</t>
  </si>
  <si>
    <t>Bourání stropů s keramickou výplní</t>
  </si>
  <si>
    <t>-1576992728</t>
  </si>
  <si>
    <t>2,3*4,125*0,45*3</t>
  </si>
  <si>
    <t>53</t>
  </si>
  <si>
    <t>965043441</t>
  </si>
  <si>
    <t>Bourání podkladů pod dlažby betonových s potěrem nebo teracem tl do 150 mm pl přes 4 m2</t>
  </si>
  <si>
    <t>-544396110</t>
  </si>
  <si>
    <t>podlaha 1.pp</t>
  </si>
  <si>
    <t>3,3*2,6*0,15</t>
  </si>
  <si>
    <t>54</t>
  </si>
  <si>
    <t>965081213</t>
  </si>
  <si>
    <t>Bourání podlah z dlaždic keramických nebo xylolitových tl do 10 mm plochy přes 1 m2</t>
  </si>
  <si>
    <t>633464618</t>
  </si>
  <si>
    <t>3,3*2,6</t>
  </si>
  <si>
    <t>56</t>
  </si>
  <si>
    <t>975121111</t>
  </si>
  <si>
    <t>Zřízení jednořadého podchycení konstrukcí systémovými samostatnými stojkami v do 4 m zatížení do 750 kg/m</t>
  </si>
  <si>
    <t>-212654894</t>
  </si>
  <si>
    <t>((3,8*2)+4,5)*3</t>
  </si>
  <si>
    <t>57</t>
  </si>
  <si>
    <t>975121112</t>
  </si>
  <si>
    <t>Příplatek k jednořadému podchycení konstrukcí systémovými samostatnými stojkami v do 4 m zatížení do 750 kg/m za první a ZKD den použití</t>
  </si>
  <si>
    <t>-1190079895</t>
  </si>
  <si>
    <t>36,3*30 'Přepočtené koeficientem množství</t>
  </si>
  <si>
    <t>58</t>
  </si>
  <si>
    <t>975121113</t>
  </si>
  <si>
    <t>Odstranění jednořadého podchycení konstrukcí systémovými samostatnými stojkami v do 4 m zatížení do 750 kg/m</t>
  </si>
  <si>
    <t>2134666950</t>
  </si>
  <si>
    <t>59</t>
  </si>
  <si>
    <t>993121111</t>
  </si>
  <si>
    <t>Dovoz a odvoz lešení prostorového lehkého do 10 km včetně naložení a složení</t>
  </si>
  <si>
    <t>-406472412</t>
  </si>
  <si>
    <t>49,84+122,5</t>
  </si>
  <si>
    <t>60</t>
  </si>
  <si>
    <t>993121119</t>
  </si>
  <si>
    <t>Příplatek k ceně dovozu a odvozu lešení prostorového lehkého ZKD 10 km přes 10 km</t>
  </si>
  <si>
    <t>-872816358</t>
  </si>
  <si>
    <t>172,34</t>
  </si>
  <si>
    <t>172,34*5 'Přepočtené koeficientem množství</t>
  </si>
  <si>
    <t>61</t>
  </si>
  <si>
    <t>996000001R</t>
  </si>
  <si>
    <t>Sondy zdí 1.pp</t>
  </si>
  <si>
    <t>sou</t>
  </si>
  <si>
    <t>512</t>
  </si>
  <si>
    <t>128711925</t>
  </si>
  <si>
    <t>997</t>
  </si>
  <si>
    <t>Doprava suti a vybouraných hmot</t>
  </si>
  <si>
    <t>62</t>
  </si>
  <si>
    <t>997002611</t>
  </si>
  <si>
    <t>Nakládání suti a vybouraných hmot</t>
  </si>
  <si>
    <t>792620299</t>
  </si>
  <si>
    <t>63</t>
  </si>
  <si>
    <t>997013154</t>
  </si>
  <si>
    <t>Vnitrostaveništní doprava suti a vybouraných hmot pro budovy v přes 12 do 15 m s omezením mechanizace</t>
  </si>
  <si>
    <t>-103344113</t>
  </si>
  <si>
    <t>64</t>
  </si>
  <si>
    <t>997013501</t>
  </si>
  <si>
    <t>Odvoz suti a vybouraných hmot na skládku nebo meziskládku do 1 km se složením</t>
  </si>
  <si>
    <t>1949903867</t>
  </si>
  <si>
    <t>65</t>
  </si>
  <si>
    <t>997013509</t>
  </si>
  <si>
    <t>Příplatek k odvozu suti a vybouraných hmot na skládku ZKD 1 km přes 1 km</t>
  </si>
  <si>
    <t>-2024498630</t>
  </si>
  <si>
    <t>28,751*7 'Přepočtené koeficientem množství</t>
  </si>
  <si>
    <t>66</t>
  </si>
  <si>
    <t>997013609</t>
  </si>
  <si>
    <t>Poplatek za uložení na skládce (skládkovné) stavebního odpadu ze směsí nebo oddělených frakcí betonu, cihel a keramických výrobků kód odpadu 17 01 07</t>
  </si>
  <si>
    <t>2017815173</t>
  </si>
  <si>
    <t>998</t>
  </si>
  <si>
    <t>Přesun hmot</t>
  </si>
  <si>
    <t>67</t>
  </si>
  <si>
    <t>998011009</t>
  </si>
  <si>
    <t>Přesun hmot pro budovy zděné s omezením mechanizace pro budovy v přes 6 do 12 m</t>
  </si>
  <si>
    <t>-1153656569</t>
  </si>
  <si>
    <t>PSV</t>
  </si>
  <si>
    <t>Práce a dodávky PSV</t>
  </si>
  <si>
    <t>711</t>
  </si>
  <si>
    <t>Izolace proti vodě, vlhkosti a plynům</t>
  </si>
  <si>
    <t>68</t>
  </si>
  <si>
    <t>711111001</t>
  </si>
  <si>
    <t>Provedení izolace proti zemní vlhkosti vodorovné za studena nátěrem penetračním</t>
  </si>
  <si>
    <t>-1398657764</t>
  </si>
  <si>
    <t>69</t>
  </si>
  <si>
    <t>11163150</t>
  </si>
  <si>
    <t>lak penetrační asfaltový</t>
  </si>
  <si>
    <t>212721618</t>
  </si>
  <si>
    <t>6,325*0,0003 'Přepočtené koeficientem množství</t>
  </si>
  <si>
    <t>70</t>
  </si>
  <si>
    <t>711112001</t>
  </si>
  <si>
    <t>Provedení izolace proti zemní vlhkosti svislé za studena nátěrem penetračním</t>
  </si>
  <si>
    <t>-967236659</t>
  </si>
  <si>
    <t>((2,125*2)+2,35)*1,1</t>
  </si>
  <si>
    <t>71</t>
  </si>
  <si>
    <t>938697330</t>
  </si>
  <si>
    <t>7,26*0,00034 'Přepočtené koeficientem množství</t>
  </si>
  <si>
    <t>72</t>
  </si>
  <si>
    <t>711141559</t>
  </si>
  <si>
    <t>Provedení izolace proti zemní vlhkosti pásy přitavením vodorovné NAIP</t>
  </si>
  <si>
    <t>-769484229</t>
  </si>
  <si>
    <t>2,3*2,75*2</t>
  </si>
  <si>
    <t>73</t>
  </si>
  <si>
    <t>62832002</t>
  </si>
  <si>
    <t>pás asfaltový natavitelný oxidovaný s vložkou ze skleněné rohože typu V60 s hrubozrnným posypem tl 4,2mm</t>
  </si>
  <si>
    <t>669534575</t>
  </si>
  <si>
    <t>6,325*1,1655 'Přepočtené koeficientem množství</t>
  </si>
  <si>
    <t>74</t>
  </si>
  <si>
    <t>62853004</t>
  </si>
  <si>
    <t>pás asfaltový natavitelný modifikovaný SBS s vložkou ze skleněné tkaniny a spalitelnou PE fólií nebo jemnozrnným minerálním posypem na horním povrchu tl 4,0mm</t>
  </si>
  <si>
    <t>91685369</t>
  </si>
  <si>
    <t>75</t>
  </si>
  <si>
    <t>711142559</t>
  </si>
  <si>
    <t>Provedení izolace proti zemní vlhkosti pásy přitavením svislé NAIP</t>
  </si>
  <si>
    <t>-2055247727</t>
  </si>
  <si>
    <t>76</t>
  </si>
  <si>
    <t>1830125961</t>
  </si>
  <si>
    <t>7,26</t>
  </si>
  <si>
    <t>7,26*1,221 'Přepočtené koeficientem množství</t>
  </si>
  <si>
    <t>77</t>
  </si>
  <si>
    <t>-1871545488</t>
  </si>
  <si>
    <t>78</t>
  </si>
  <si>
    <t>998711122</t>
  </si>
  <si>
    <t>Přesun hmot tonážní pro izolace proti vodě, vlhkosti a plynům ruční v objektech v přes 6 do 12 m</t>
  </si>
  <si>
    <t>-2099548070</t>
  </si>
  <si>
    <t>713</t>
  </si>
  <si>
    <t>Izolace tepelné</t>
  </si>
  <si>
    <t>79</t>
  </si>
  <si>
    <t>713121122</t>
  </si>
  <si>
    <t>Montáž izolace tepelné podlah volně kladenými mezi trámy nebo rošt rohožemi, pásy, dílci, deskami 2 vrstvy</t>
  </si>
  <si>
    <t>1874030089</t>
  </si>
  <si>
    <t>14,64</t>
  </si>
  <si>
    <t>80</t>
  </si>
  <si>
    <t>28372321</t>
  </si>
  <si>
    <t>deska EPS 100 pro konstrukce s běžným zatížením λ=0,037 tl 200mm</t>
  </si>
  <si>
    <t>-1793021541</t>
  </si>
  <si>
    <t>14,64*2,1 'Přepočtené koeficientem množství</t>
  </si>
  <si>
    <t>81</t>
  </si>
  <si>
    <t>998713122</t>
  </si>
  <si>
    <t>Přesun hmot tonážní pro izolace tepelné ruční v objektech v přes 6 do 12 m</t>
  </si>
  <si>
    <t>156724096</t>
  </si>
  <si>
    <t>721</t>
  </si>
  <si>
    <t>Zdravotechnika - vnitřní kanalizace</t>
  </si>
  <si>
    <t>82</t>
  </si>
  <si>
    <t>721000001R</t>
  </si>
  <si>
    <t>Předělání tras rozvodu kanalizace</t>
  </si>
  <si>
    <t>175370025</t>
  </si>
  <si>
    <t>733</t>
  </si>
  <si>
    <t>Ústřední vytápění - rozvodné potrubí</t>
  </si>
  <si>
    <t>83</t>
  </si>
  <si>
    <t>733000001R</t>
  </si>
  <si>
    <t xml:space="preserve">Předělání tras rozvodů topení vč.izolací </t>
  </si>
  <si>
    <t>2005916205</t>
  </si>
  <si>
    <t>741</t>
  </si>
  <si>
    <t>Elektroinstalace</t>
  </si>
  <si>
    <t>84</t>
  </si>
  <si>
    <t>Pol1</t>
  </si>
  <si>
    <t>CYKYm J4x6 mm2 750V (PU)</t>
  </si>
  <si>
    <t>1863531596</t>
  </si>
  <si>
    <t>85</t>
  </si>
  <si>
    <t>Pol2</t>
  </si>
  <si>
    <t>CYKY-CYKYm 3Cx2.5 mm2 750V (PU)</t>
  </si>
  <si>
    <t>2041776962</t>
  </si>
  <si>
    <t>86</t>
  </si>
  <si>
    <t>Pol3</t>
  </si>
  <si>
    <t>CYKY-CYKYm 3Cx1.5 mm2 750V (PU)</t>
  </si>
  <si>
    <t>62577296</t>
  </si>
  <si>
    <t>87</t>
  </si>
  <si>
    <t>Pol4</t>
  </si>
  <si>
    <t>UTP Cat.6 (PU)</t>
  </si>
  <si>
    <t>-74484724</t>
  </si>
  <si>
    <t>88</t>
  </si>
  <si>
    <t>Pol5</t>
  </si>
  <si>
    <t>Cyzž 10mm2 (PU)</t>
  </si>
  <si>
    <t>381013254</t>
  </si>
  <si>
    <t>89</t>
  </si>
  <si>
    <t>Pol6</t>
  </si>
  <si>
    <t>zás.polozap./zapuštěné 10/16A 250V 2P+Z .</t>
  </si>
  <si>
    <t>ks</t>
  </si>
  <si>
    <t>228074931</t>
  </si>
  <si>
    <t>90</t>
  </si>
  <si>
    <t>Pol7</t>
  </si>
  <si>
    <t>spín.nást.prost.obyč. 1-pólový - řazení 1</t>
  </si>
  <si>
    <t>-757535466</t>
  </si>
  <si>
    <t>91</t>
  </si>
  <si>
    <t>Pol8</t>
  </si>
  <si>
    <t>zás.polozap./zapuštěné DATOVÁ</t>
  </si>
  <si>
    <t>881028149</t>
  </si>
  <si>
    <t>92</t>
  </si>
  <si>
    <t>Pol9</t>
  </si>
  <si>
    <t>kabelový kanál/lišta 50x50mm</t>
  </si>
  <si>
    <t>-455307704</t>
  </si>
  <si>
    <t>93</t>
  </si>
  <si>
    <t>Pol10</t>
  </si>
  <si>
    <t>sv. MODUS BRS3KO375V2/NDNZ</t>
  </si>
  <si>
    <t>-971906218</t>
  </si>
  <si>
    <t>94</t>
  </si>
  <si>
    <t>Pol11</t>
  </si>
  <si>
    <t>sv. MODUS BRS3KO375V2/ND výtahová šachta</t>
  </si>
  <si>
    <t>1161665545</t>
  </si>
  <si>
    <t>95</t>
  </si>
  <si>
    <t>Pol12</t>
  </si>
  <si>
    <t>rozvaděč RH doplnění jističe výtahu 10A/3/C</t>
  </si>
  <si>
    <t>817812241</t>
  </si>
  <si>
    <t>96</t>
  </si>
  <si>
    <t>Pol13</t>
  </si>
  <si>
    <t>RH doplnění jističe 16A/2/003B</t>
  </si>
  <si>
    <t>-222114559</t>
  </si>
  <si>
    <t>97</t>
  </si>
  <si>
    <t>Pol14</t>
  </si>
  <si>
    <t>RH doplnění jističe 10A/2/003B</t>
  </si>
  <si>
    <t>2007009641</t>
  </si>
  <si>
    <t>98</t>
  </si>
  <si>
    <t>Pol15</t>
  </si>
  <si>
    <t>demontáž a zpětná montáž kazetového podhledu</t>
  </si>
  <si>
    <t>hod</t>
  </si>
  <si>
    <t>120622177</t>
  </si>
  <si>
    <t>99</t>
  </si>
  <si>
    <t>Pol16</t>
  </si>
  <si>
    <t>revize elektro</t>
  </si>
  <si>
    <t>-1933701180</t>
  </si>
  <si>
    <t>100</t>
  </si>
  <si>
    <t>Pol17</t>
  </si>
  <si>
    <t>dokumentace skutečného provedení stavby</t>
  </si>
  <si>
    <t>963561377</t>
  </si>
  <si>
    <t>755</t>
  </si>
  <si>
    <t>Dopravní zařízení</t>
  </si>
  <si>
    <t>101</t>
  </si>
  <si>
    <t>755000001</t>
  </si>
  <si>
    <t>Dodávka a montáž výtahu, 4 stanice, nosnost 680 kg</t>
  </si>
  <si>
    <t>967738832</t>
  </si>
  <si>
    <t>763</t>
  </si>
  <si>
    <t>Konstrukce suché výstavby</t>
  </si>
  <si>
    <t>102</t>
  </si>
  <si>
    <t>763131431</t>
  </si>
  <si>
    <t>SDK podhled deska 1xDF 12,5 bez izolace dvouvrstvá spodní kce profil CD+UD REI do 90</t>
  </si>
  <si>
    <t>-1377630714</t>
  </si>
  <si>
    <t>výt.šachta</t>
  </si>
  <si>
    <t>1,75*1,6</t>
  </si>
  <si>
    <t>1. - 3..np</t>
  </si>
  <si>
    <t>((3,95*5,5)-(2,35*2,275))*3</t>
  </si>
  <si>
    <t>103</t>
  </si>
  <si>
    <t>763131752</t>
  </si>
  <si>
    <t>Montáž jedné vrstvy tepelné izolace do SDK podhledu</t>
  </si>
  <si>
    <t>-2049564328</t>
  </si>
  <si>
    <t>104</t>
  </si>
  <si>
    <t>63152099</t>
  </si>
  <si>
    <t>pás tepelně izolační univerzální λ=0,032-0,033 tl 100mm</t>
  </si>
  <si>
    <t>-441070003</t>
  </si>
  <si>
    <t>2,8*1,02 'Přepočtené koeficientem množství</t>
  </si>
  <si>
    <t>105</t>
  </si>
  <si>
    <t>763131821</t>
  </si>
  <si>
    <t>Demontáž SDK podhledu s dvouvrstvou nosnou kcí z ocelových profilů opláštění jednoduché</t>
  </si>
  <si>
    <t>74224970</t>
  </si>
  <si>
    <t>(3,95*5,5)*3</t>
  </si>
  <si>
    <t>106</t>
  </si>
  <si>
    <t>763135102</t>
  </si>
  <si>
    <t>Montáž SDK kazetového podhledu z kazet 600x600 mm na zavěšenou polozapuštěnou nosnou konstrukci</t>
  </si>
  <si>
    <t>1266586027</t>
  </si>
  <si>
    <t>1.pp</t>
  </si>
  <si>
    <t>(3,8*5,5)-(2,35*2,125)</t>
  </si>
  <si>
    <t>107</t>
  </si>
  <si>
    <t>59030571</t>
  </si>
  <si>
    <t>podhled kazetový bez děrování polozapuštěná hrana tl 10mm 600x600mm</t>
  </si>
  <si>
    <t>296120304</t>
  </si>
  <si>
    <t>15,906*1,05 'Přepočtené koeficientem množství</t>
  </si>
  <si>
    <t>108</t>
  </si>
  <si>
    <t>763135812</t>
  </si>
  <si>
    <t>Demontáž podhledu sádrokartonového kazetového na roštu polozapuštěném</t>
  </si>
  <si>
    <t>-156587573</t>
  </si>
  <si>
    <t>3,8*5,5</t>
  </si>
  <si>
    <t>109</t>
  </si>
  <si>
    <t>998763121</t>
  </si>
  <si>
    <t>Přesun hmot tonážní pro dřevostavby ruční v objektech v přes 6 do 12 m</t>
  </si>
  <si>
    <t>199175436</t>
  </si>
  <si>
    <t>771</t>
  </si>
  <si>
    <t>Podlahy z dlaždic</t>
  </si>
  <si>
    <t>110</t>
  </si>
  <si>
    <t>771111011</t>
  </si>
  <si>
    <t>Vysátí podkladu před pokládkou dlažby</t>
  </si>
  <si>
    <t>722787822</t>
  </si>
  <si>
    <t>rezerva každé patro</t>
  </si>
  <si>
    <t>3*2</t>
  </si>
  <si>
    <t>111</t>
  </si>
  <si>
    <t>771121011</t>
  </si>
  <si>
    <t>Nátěr penetrační na podlahu</t>
  </si>
  <si>
    <t>-1995264239</t>
  </si>
  <si>
    <t>112</t>
  </si>
  <si>
    <t>771574415</t>
  </si>
  <si>
    <t>Montáž podlah keramických hladkých lepených cementovým flexibilním lepidlem přes 6 do 9 ks/m2</t>
  </si>
  <si>
    <t>-2116983357</t>
  </si>
  <si>
    <t>113</t>
  </si>
  <si>
    <t>59761137</t>
  </si>
  <si>
    <t>dlažba keramická slinutá mrazuvzdorná povrch hladký/matný tl do 10mm přes 6 do 9ks/m2</t>
  </si>
  <si>
    <t>-257709248</t>
  </si>
  <si>
    <t>20,464*1,1 'Přepočtené koeficientem množství</t>
  </si>
  <si>
    <t>114</t>
  </si>
  <si>
    <t>998771122</t>
  </si>
  <si>
    <t>Přesun hmot tonážní pro podlahy z dlaždic ruční v objektech v přes 6 do 12 m</t>
  </si>
  <si>
    <t>1061738541</t>
  </si>
  <si>
    <t>783</t>
  </si>
  <si>
    <t>Dokončovací práce - nátěry</t>
  </si>
  <si>
    <t>115</t>
  </si>
  <si>
    <t>783301401</t>
  </si>
  <si>
    <t>Ometení zámečnických konstrukcí</t>
  </si>
  <si>
    <t>1398057242</t>
  </si>
  <si>
    <t>4*0,18*2</t>
  </si>
  <si>
    <t>116</t>
  </si>
  <si>
    <t>783314201</t>
  </si>
  <si>
    <t>Základní antikorozní jednonásobný syntetický standardní nátěr zámečnických konstrukcí</t>
  </si>
  <si>
    <t>599625131</t>
  </si>
  <si>
    <t>117</t>
  </si>
  <si>
    <t>783317101</t>
  </si>
  <si>
    <t>Krycí jednonásobný syntetický standardní nátěr zámečnických konstrukcí</t>
  </si>
  <si>
    <t>-848078845</t>
  </si>
  <si>
    <t>784</t>
  </si>
  <si>
    <t>Dokončovací práce - malby a tapety</t>
  </si>
  <si>
    <t>118</t>
  </si>
  <si>
    <t>784111001</t>
  </si>
  <si>
    <t>Oprášení (ometení ) podkladu v místnostech v do 3,80 m</t>
  </si>
  <si>
    <t>-2138485147</t>
  </si>
  <si>
    <t>skladba C</t>
  </si>
  <si>
    <t>2,8</t>
  </si>
  <si>
    <t>stropy nové SDK</t>
  </si>
  <si>
    <t>49,136</t>
  </si>
  <si>
    <t>dotčené plochy okolo výtahu</t>
  </si>
  <si>
    <t>28*2*4</t>
  </si>
  <si>
    <t>119</t>
  </si>
  <si>
    <t>784181101</t>
  </si>
  <si>
    <t>Základní akrylátová jednonásobná bezbarvá penetrace podkladu v místnostech v do 3,80 m</t>
  </si>
  <si>
    <t>1689973079</t>
  </si>
  <si>
    <t>120</t>
  </si>
  <si>
    <t>784211111</t>
  </si>
  <si>
    <t>Dvojnásobné bílé malby ze směsí za mokra velmi dobře oděruvzdorných v místnostech v do 3,80 m</t>
  </si>
  <si>
    <t>99053129</t>
  </si>
  <si>
    <t>HZS</t>
  </si>
  <si>
    <t>Hodinové zúčtovací sazby</t>
  </si>
  <si>
    <t>121</t>
  </si>
  <si>
    <t>HZS1302</t>
  </si>
  <si>
    <t>Hodinová zúčtovací sazba zedník specialista</t>
  </si>
  <si>
    <t>1626288299</t>
  </si>
  <si>
    <t>drobné nezměřitelné práce + přípomoce k ÚT a elektro</t>
  </si>
  <si>
    <t>VRN</t>
  </si>
  <si>
    <t>Vedlejší rozpočtové náklady</t>
  </si>
  <si>
    <t>VRN3</t>
  </si>
  <si>
    <t>Zařízení staveniště</t>
  </si>
  <si>
    <t>122</t>
  </si>
  <si>
    <t>030001000</t>
  </si>
  <si>
    <t>Zařízení staveniště, čištění přístupových cest, BOZP</t>
  </si>
  <si>
    <t>1024</t>
  </si>
  <si>
    <t>721988893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</si>
</sst>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34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LS2025-047/1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Vestavba výtahu v budově GOAML - revize1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Mariánské Lázně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29. 3. 2025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Gymnázium a obchodní akademie Mariánské Lázně p.o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ing.Pavel Kodýtek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Sadílek Ladislav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76</v>
      </c>
      <c r="BT94" s="117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'LS2025-047-1 - Vestavba v...'!J28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'LS2025-047-1 - Vestavba v...'!P135</f>
        <v>0</v>
      </c>
      <c r="AV95" s="127">
        <f>'LS2025-047-1 - Vestavba v...'!J31</f>
        <v>0</v>
      </c>
      <c r="AW95" s="127">
        <f>'LS2025-047-1 - Vestavba v...'!J32</f>
        <v>0</v>
      </c>
      <c r="AX95" s="127">
        <f>'LS2025-047-1 - Vestavba v...'!J33</f>
        <v>0</v>
      </c>
      <c r="AY95" s="127">
        <f>'LS2025-047-1 - Vestavba v...'!J34</f>
        <v>0</v>
      </c>
      <c r="AZ95" s="127">
        <f>'LS2025-047-1 - Vestavba v...'!F31</f>
        <v>0</v>
      </c>
      <c r="BA95" s="127">
        <f>'LS2025-047-1 - Vestavba v...'!F32</f>
        <v>0</v>
      </c>
      <c r="BB95" s="127">
        <f>'LS2025-047-1 - Vestavba v...'!F33</f>
        <v>0</v>
      </c>
      <c r="BC95" s="127">
        <f>'LS2025-047-1 - Vestavba v...'!F34</f>
        <v>0</v>
      </c>
      <c r="BD95" s="129">
        <f>'LS2025-047-1 - Vestavba v...'!F35</f>
        <v>0</v>
      </c>
      <c r="BE95" s="7"/>
      <c r="BT95" s="130" t="s">
        <v>82</v>
      </c>
      <c r="BU95" s="130" t="s">
        <v>83</v>
      </c>
      <c r="BV95" s="130" t="s">
        <v>78</v>
      </c>
      <c r="BW95" s="130" t="s">
        <v>5</v>
      </c>
      <c r="BX95" s="130" t="s">
        <v>79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noZHgnRc/jATPS3iH+Y2plG4vJCwjhj14ghedJ5bQHHOvNaupRqxL+ppDnlHWlwdLpujfAuCWHW5k7os4mg37g==" hashValue="GKqzx5AaoP7vHw5Tb7jQUfCppaBMkVOCvWbsWskcL/XORNAlVfAyJa7QFvBljt2z8+ROajAL0MC1rdqAhwFKc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LS2025-047-1 - Vestavba 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84</v>
      </c>
    </row>
    <row r="4" s="1" customFormat="1" ht="24.96" customHeight="1">
      <c r="B4" s="20"/>
      <c r="D4" s="133" t="s">
        <v>85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29. 3. 2025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35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36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37</v>
      </c>
      <c r="E28" s="38"/>
      <c r="F28" s="38"/>
      <c r="G28" s="38"/>
      <c r="H28" s="38"/>
      <c r="I28" s="38"/>
      <c r="J28" s="145">
        <f>ROUND(J135,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39</v>
      </c>
      <c r="G30" s="38"/>
      <c r="H30" s="38"/>
      <c r="I30" s="146" t="s">
        <v>38</v>
      </c>
      <c r="J30" s="146" t="s">
        <v>40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41</v>
      </c>
      <c r="E31" s="135" t="s">
        <v>42</v>
      </c>
      <c r="F31" s="148">
        <f>ROUND((SUM(BE135:BE471)),  2)</f>
        <v>0</v>
      </c>
      <c r="G31" s="38"/>
      <c r="H31" s="38"/>
      <c r="I31" s="149">
        <v>0.20999999999999999</v>
      </c>
      <c r="J31" s="148">
        <f>ROUND(((SUM(BE135:BE471))*I31),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43</v>
      </c>
      <c r="F32" s="148">
        <f>ROUND((SUM(BF135:BF471)),  2)</f>
        <v>0</v>
      </c>
      <c r="G32" s="38"/>
      <c r="H32" s="38"/>
      <c r="I32" s="149">
        <v>0.12</v>
      </c>
      <c r="J32" s="148">
        <f>ROUND(((SUM(BF135:BF471))*I32),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44</v>
      </c>
      <c r="F33" s="148">
        <f>ROUND((SUM(BG135:BG471)),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45</v>
      </c>
      <c r="F34" s="148">
        <f>ROUND((SUM(BH135:BH471)),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46</v>
      </c>
      <c r="F35" s="148">
        <f>ROUND((SUM(BI135:BI471)),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47</v>
      </c>
      <c r="E37" s="152"/>
      <c r="F37" s="152"/>
      <c r="G37" s="153" t="s">
        <v>48</v>
      </c>
      <c r="H37" s="154" t="s">
        <v>49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50</v>
      </c>
      <c r="E50" s="158"/>
      <c r="F50" s="158"/>
      <c r="G50" s="157" t="s">
        <v>51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52</v>
      </c>
      <c r="E61" s="160"/>
      <c r="F61" s="161" t="s">
        <v>53</v>
      </c>
      <c r="G61" s="159" t="s">
        <v>52</v>
      </c>
      <c r="H61" s="160"/>
      <c r="I61" s="160"/>
      <c r="J61" s="162" t="s">
        <v>53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54</v>
      </c>
      <c r="E65" s="163"/>
      <c r="F65" s="163"/>
      <c r="G65" s="157" t="s">
        <v>55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52</v>
      </c>
      <c r="E76" s="160"/>
      <c r="F76" s="161" t="s">
        <v>53</v>
      </c>
      <c r="G76" s="159" t="s">
        <v>52</v>
      </c>
      <c r="H76" s="160"/>
      <c r="I76" s="160"/>
      <c r="J76" s="162" t="s">
        <v>53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Vestavba výtahu v budově GOAML - revize1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Mariánské Lázně</v>
      </c>
      <c r="G87" s="40"/>
      <c r="H87" s="40"/>
      <c r="I87" s="32" t="s">
        <v>22</v>
      </c>
      <c r="J87" s="79" t="str">
        <f>IF(J10="","",J10)</f>
        <v>29. 3. 2025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Gymnázium a obchodní akademie Mariánské Lázně p.o</v>
      </c>
      <c r="G89" s="40"/>
      <c r="H89" s="40"/>
      <c r="I89" s="32" t="s">
        <v>30</v>
      </c>
      <c r="J89" s="36" t="str">
        <f>E19</f>
        <v>ing.Pavel Kodýtek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Sadílek Ladislav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87</v>
      </c>
      <c r="D92" s="169"/>
      <c r="E92" s="169"/>
      <c r="F92" s="169"/>
      <c r="G92" s="169"/>
      <c r="H92" s="169"/>
      <c r="I92" s="169"/>
      <c r="J92" s="170" t="s">
        <v>88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89</v>
      </c>
      <c r="D94" s="40"/>
      <c r="E94" s="40"/>
      <c r="F94" s="40"/>
      <c r="G94" s="40"/>
      <c r="H94" s="40"/>
      <c r="I94" s="40"/>
      <c r="J94" s="110">
        <f>J135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90</v>
      </c>
    </row>
    <row r="95" s="9" customFormat="1" ht="24.96" customHeight="1">
      <c r="A95" s="9"/>
      <c r="B95" s="172"/>
      <c r="C95" s="173"/>
      <c r="D95" s="174" t="s">
        <v>91</v>
      </c>
      <c r="E95" s="175"/>
      <c r="F95" s="175"/>
      <c r="G95" s="175"/>
      <c r="H95" s="175"/>
      <c r="I95" s="175"/>
      <c r="J95" s="176">
        <f>J136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92</v>
      </c>
      <c r="E96" s="181"/>
      <c r="F96" s="181"/>
      <c r="G96" s="181"/>
      <c r="H96" s="181"/>
      <c r="I96" s="181"/>
      <c r="J96" s="182">
        <f>J137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93</v>
      </c>
      <c r="E97" s="181"/>
      <c r="F97" s="181"/>
      <c r="G97" s="181"/>
      <c r="H97" s="181"/>
      <c r="I97" s="181"/>
      <c r="J97" s="182">
        <f>J157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94</v>
      </c>
      <c r="E98" s="181"/>
      <c r="F98" s="181"/>
      <c r="G98" s="181"/>
      <c r="H98" s="181"/>
      <c r="I98" s="181"/>
      <c r="J98" s="182">
        <f>J178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95</v>
      </c>
      <c r="E99" s="181"/>
      <c r="F99" s="181"/>
      <c r="G99" s="181"/>
      <c r="H99" s="181"/>
      <c r="I99" s="181"/>
      <c r="J99" s="182">
        <f>J186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96</v>
      </c>
      <c r="E100" s="181"/>
      <c r="F100" s="181"/>
      <c r="G100" s="181"/>
      <c r="H100" s="181"/>
      <c r="I100" s="181"/>
      <c r="J100" s="182">
        <f>J239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97</v>
      </c>
      <c r="E101" s="181"/>
      <c r="F101" s="181"/>
      <c r="G101" s="181"/>
      <c r="H101" s="181"/>
      <c r="I101" s="181"/>
      <c r="J101" s="182">
        <f>J303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98</v>
      </c>
      <c r="E102" s="181"/>
      <c r="F102" s="181"/>
      <c r="G102" s="181"/>
      <c r="H102" s="181"/>
      <c r="I102" s="181"/>
      <c r="J102" s="182">
        <f>J336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99</v>
      </c>
      <c r="E103" s="181"/>
      <c r="F103" s="181"/>
      <c r="G103" s="181"/>
      <c r="H103" s="181"/>
      <c r="I103" s="181"/>
      <c r="J103" s="182">
        <f>J343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2"/>
      <c r="C104" s="173"/>
      <c r="D104" s="174" t="s">
        <v>100</v>
      </c>
      <c r="E104" s="175"/>
      <c r="F104" s="175"/>
      <c r="G104" s="175"/>
      <c r="H104" s="175"/>
      <c r="I104" s="175"/>
      <c r="J104" s="176">
        <f>J345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8"/>
      <c r="C105" s="179"/>
      <c r="D105" s="180" t="s">
        <v>101</v>
      </c>
      <c r="E105" s="181"/>
      <c r="F105" s="181"/>
      <c r="G105" s="181"/>
      <c r="H105" s="181"/>
      <c r="I105" s="181"/>
      <c r="J105" s="182">
        <f>J346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102</v>
      </c>
      <c r="E106" s="181"/>
      <c r="F106" s="181"/>
      <c r="G106" s="181"/>
      <c r="H106" s="181"/>
      <c r="I106" s="181"/>
      <c r="J106" s="182">
        <f>J374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103</v>
      </c>
      <c r="E107" s="181"/>
      <c r="F107" s="181"/>
      <c r="G107" s="181"/>
      <c r="H107" s="181"/>
      <c r="I107" s="181"/>
      <c r="J107" s="182">
        <f>J380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104</v>
      </c>
      <c r="E108" s="181"/>
      <c r="F108" s="181"/>
      <c r="G108" s="181"/>
      <c r="H108" s="181"/>
      <c r="I108" s="181"/>
      <c r="J108" s="182">
        <f>J382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105</v>
      </c>
      <c r="E109" s="181"/>
      <c r="F109" s="181"/>
      <c r="G109" s="181"/>
      <c r="H109" s="181"/>
      <c r="I109" s="181"/>
      <c r="J109" s="182">
        <f>J384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106</v>
      </c>
      <c r="E110" s="181"/>
      <c r="F110" s="181"/>
      <c r="G110" s="181"/>
      <c r="H110" s="181"/>
      <c r="I110" s="181"/>
      <c r="J110" s="182">
        <f>J402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107</v>
      </c>
      <c r="E111" s="181"/>
      <c r="F111" s="181"/>
      <c r="G111" s="181"/>
      <c r="H111" s="181"/>
      <c r="I111" s="181"/>
      <c r="J111" s="182">
        <f>J404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108</v>
      </c>
      <c r="E112" s="181"/>
      <c r="F112" s="181"/>
      <c r="G112" s="181"/>
      <c r="H112" s="181"/>
      <c r="I112" s="181"/>
      <c r="J112" s="182">
        <f>J428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109</v>
      </c>
      <c r="E113" s="181"/>
      <c r="F113" s="181"/>
      <c r="G113" s="181"/>
      <c r="H113" s="181"/>
      <c r="I113" s="181"/>
      <c r="J113" s="182">
        <f>J444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8"/>
      <c r="C114" s="179"/>
      <c r="D114" s="180" t="s">
        <v>110</v>
      </c>
      <c r="E114" s="181"/>
      <c r="F114" s="181"/>
      <c r="G114" s="181"/>
      <c r="H114" s="181"/>
      <c r="I114" s="181"/>
      <c r="J114" s="182">
        <f>J450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72"/>
      <c r="C115" s="173"/>
      <c r="D115" s="174" t="s">
        <v>111</v>
      </c>
      <c r="E115" s="175"/>
      <c r="F115" s="175"/>
      <c r="G115" s="175"/>
      <c r="H115" s="175"/>
      <c r="I115" s="175"/>
      <c r="J115" s="176">
        <f>J465</f>
        <v>0</v>
      </c>
      <c r="K115" s="173"/>
      <c r="L115" s="177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9" customFormat="1" ht="24.96" customHeight="1">
      <c r="A116" s="9"/>
      <c r="B116" s="172"/>
      <c r="C116" s="173"/>
      <c r="D116" s="174" t="s">
        <v>112</v>
      </c>
      <c r="E116" s="175"/>
      <c r="F116" s="175"/>
      <c r="G116" s="175"/>
      <c r="H116" s="175"/>
      <c r="I116" s="175"/>
      <c r="J116" s="176">
        <f>J469</f>
        <v>0</v>
      </c>
      <c r="K116" s="173"/>
      <c r="L116" s="177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78"/>
      <c r="C117" s="179"/>
      <c r="D117" s="180" t="s">
        <v>113</v>
      </c>
      <c r="E117" s="181"/>
      <c r="F117" s="181"/>
      <c r="G117" s="181"/>
      <c r="H117" s="181"/>
      <c r="I117" s="181"/>
      <c r="J117" s="182">
        <f>J470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3" s="2" customFormat="1" ht="6.96" customHeight="1">
      <c r="A123" s="38"/>
      <c r="B123" s="68"/>
      <c r="C123" s="69"/>
      <c r="D123" s="69"/>
      <c r="E123" s="69"/>
      <c r="F123" s="69"/>
      <c r="G123" s="69"/>
      <c r="H123" s="69"/>
      <c r="I123" s="69"/>
      <c r="J123" s="69"/>
      <c r="K123" s="69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4.96" customHeight="1">
      <c r="A124" s="38"/>
      <c r="B124" s="39"/>
      <c r="C124" s="23" t="s">
        <v>114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16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E7</f>
        <v>Vestavba výtahu v budově GOAML - revize1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F10</f>
        <v>Mariánské Lázně</v>
      </c>
      <c r="G129" s="40"/>
      <c r="H129" s="40"/>
      <c r="I129" s="32" t="s">
        <v>22</v>
      </c>
      <c r="J129" s="79" t="str">
        <f>IF(J10="","",J10)</f>
        <v>29. 3. 2025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24</v>
      </c>
      <c r="D131" s="40"/>
      <c r="E131" s="40"/>
      <c r="F131" s="27" t="str">
        <f>E13</f>
        <v>Gymnázium a obchodní akademie Mariánské Lázně p.o</v>
      </c>
      <c r="G131" s="40"/>
      <c r="H131" s="40"/>
      <c r="I131" s="32" t="s">
        <v>30</v>
      </c>
      <c r="J131" s="36" t="str">
        <f>E19</f>
        <v>ing.Pavel Kodýtek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28</v>
      </c>
      <c r="D132" s="40"/>
      <c r="E132" s="40"/>
      <c r="F132" s="27" t="str">
        <f>IF(E16="","",E16)</f>
        <v>Vyplň údaj</v>
      </c>
      <c r="G132" s="40"/>
      <c r="H132" s="40"/>
      <c r="I132" s="32" t="s">
        <v>33</v>
      </c>
      <c r="J132" s="36" t="str">
        <f>E22</f>
        <v>Sadílek Ladislav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84"/>
      <c r="B134" s="185"/>
      <c r="C134" s="186" t="s">
        <v>115</v>
      </c>
      <c r="D134" s="187" t="s">
        <v>62</v>
      </c>
      <c r="E134" s="187" t="s">
        <v>58</v>
      </c>
      <c r="F134" s="187" t="s">
        <v>59</v>
      </c>
      <c r="G134" s="187" t="s">
        <v>116</v>
      </c>
      <c r="H134" s="187" t="s">
        <v>117</v>
      </c>
      <c r="I134" s="187" t="s">
        <v>118</v>
      </c>
      <c r="J134" s="187" t="s">
        <v>88</v>
      </c>
      <c r="K134" s="188" t="s">
        <v>119</v>
      </c>
      <c r="L134" s="189"/>
      <c r="M134" s="100" t="s">
        <v>1</v>
      </c>
      <c r="N134" s="101" t="s">
        <v>41</v>
      </c>
      <c r="O134" s="101" t="s">
        <v>120</v>
      </c>
      <c r="P134" s="101" t="s">
        <v>121</v>
      </c>
      <c r="Q134" s="101" t="s">
        <v>122</v>
      </c>
      <c r="R134" s="101" t="s">
        <v>123</v>
      </c>
      <c r="S134" s="101" t="s">
        <v>124</v>
      </c>
      <c r="T134" s="102" t="s">
        <v>125</v>
      </c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</row>
    <row r="135" s="2" customFormat="1" ht="22.8" customHeight="1">
      <c r="A135" s="38"/>
      <c r="B135" s="39"/>
      <c r="C135" s="107" t="s">
        <v>126</v>
      </c>
      <c r="D135" s="40"/>
      <c r="E135" s="40"/>
      <c r="F135" s="40"/>
      <c r="G135" s="40"/>
      <c r="H135" s="40"/>
      <c r="I135" s="40"/>
      <c r="J135" s="190">
        <f>BK135</f>
        <v>0</v>
      </c>
      <c r="K135" s="40"/>
      <c r="L135" s="44"/>
      <c r="M135" s="103"/>
      <c r="N135" s="191"/>
      <c r="O135" s="104"/>
      <c r="P135" s="192">
        <f>P136+P345+P465+P469</f>
        <v>0</v>
      </c>
      <c r="Q135" s="104"/>
      <c r="R135" s="192">
        <f>R136+R345+R465+R469</f>
        <v>77.615179709999992</v>
      </c>
      <c r="S135" s="104"/>
      <c r="T135" s="193">
        <f>T136+T345+T465+T469</f>
        <v>28.751318749999999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76</v>
      </c>
      <c r="AU135" s="17" t="s">
        <v>90</v>
      </c>
      <c r="BK135" s="194">
        <f>BK136+BK345+BK465+BK469</f>
        <v>0</v>
      </c>
    </row>
    <row r="136" s="12" customFormat="1" ht="25.92" customHeight="1">
      <c r="A136" s="12"/>
      <c r="B136" s="195"/>
      <c r="C136" s="196"/>
      <c r="D136" s="197" t="s">
        <v>76</v>
      </c>
      <c r="E136" s="198" t="s">
        <v>127</v>
      </c>
      <c r="F136" s="198" t="s">
        <v>128</v>
      </c>
      <c r="G136" s="196"/>
      <c r="H136" s="196"/>
      <c r="I136" s="199"/>
      <c r="J136" s="200">
        <f>BK136</f>
        <v>0</v>
      </c>
      <c r="K136" s="196"/>
      <c r="L136" s="201"/>
      <c r="M136" s="202"/>
      <c r="N136" s="203"/>
      <c r="O136" s="203"/>
      <c r="P136" s="204">
        <f>P137+P157+P178+P186+P239+P303+P336+P343</f>
        <v>0</v>
      </c>
      <c r="Q136" s="203"/>
      <c r="R136" s="204">
        <f>R137+R157+R178+R186+R239+R303+R336+R343</f>
        <v>75.477159389999997</v>
      </c>
      <c r="S136" s="203"/>
      <c r="T136" s="205">
        <f>T137+T157+T178+T186+T239+T303+T336+T343</f>
        <v>27.410415999999998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6" t="s">
        <v>82</v>
      </c>
      <c r="AT136" s="207" t="s">
        <v>76</v>
      </c>
      <c r="AU136" s="207" t="s">
        <v>77</v>
      </c>
      <c r="AY136" s="206" t="s">
        <v>129</v>
      </c>
      <c r="BK136" s="208">
        <f>BK137+BK157+BK178+BK186+BK239+BK303+BK336+BK343</f>
        <v>0</v>
      </c>
    </row>
    <row r="137" s="12" customFormat="1" ht="22.8" customHeight="1">
      <c r="A137" s="12"/>
      <c r="B137" s="195"/>
      <c r="C137" s="196"/>
      <c r="D137" s="197" t="s">
        <v>76</v>
      </c>
      <c r="E137" s="209" t="s">
        <v>82</v>
      </c>
      <c r="F137" s="209" t="s">
        <v>130</v>
      </c>
      <c r="G137" s="196"/>
      <c r="H137" s="196"/>
      <c r="I137" s="199"/>
      <c r="J137" s="210">
        <f>BK137</f>
        <v>0</v>
      </c>
      <c r="K137" s="196"/>
      <c r="L137" s="201"/>
      <c r="M137" s="202"/>
      <c r="N137" s="203"/>
      <c r="O137" s="203"/>
      <c r="P137" s="204">
        <f>SUM(P138:P156)</f>
        <v>0</v>
      </c>
      <c r="Q137" s="203"/>
      <c r="R137" s="204">
        <f>SUM(R138:R156)</f>
        <v>0</v>
      </c>
      <c r="S137" s="203"/>
      <c r="T137" s="205">
        <f>SUM(T138:T156)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6" t="s">
        <v>82</v>
      </c>
      <c r="AT137" s="207" t="s">
        <v>76</v>
      </c>
      <c r="AU137" s="207" t="s">
        <v>82</v>
      </c>
      <c r="AY137" s="206" t="s">
        <v>129</v>
      </c>
      <c r="BK137" s="208">
        <f>SUM(BK138:BK156)</f>
        <v>0</v>
      </c>
    </row>
    <row r="138" s="2" customFormat="1" ht="24.15" customHeight="1">
      <c r="A138" s="38"/>
      <c r="B138" s="39"/>
      <c r="C138" s="211" t="s">
        <v>82</v>
      </c>
      <c r="D138" s="211" t="s">
        <v>131</v>
      </c>
      <c r="E138" s="212" t="s">
        <v>132</v>
      </c>
      <c r="F138" s="213" t="s">
        <v>133</v>
      </c>
      <c r="G138" s="214" t="s">
        <v>134</v>
      </c>
      <c r="H138" s="215">
        <v>10.561</v>
      </c>
      <c r="I138" s="216"/>
      <c r="J138" s="217">
        <f>ROUND(I138*H138,2)</f>
        <v>0</v>
      </c>
      <c r="K138" s="213" t="s">
        <v>135</v>
      </c>
      <c r="L138" s="44"/>
      <c r="M138" s="218" t="s">
        <v>1</v>
      </c>
      <c r="N138" s="219" t="s">
        <v>42</v>
      </c>
      <c r="O138" s="91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2" t="s">
        <v>136</v>
      </c>
      <c r="AT138" s="222" t="s">
        <v>131</v>
      </c>
      <c r="AU138" s="222" t="s">
        <v>84</v>
      </c>
      <c r="AY138" s="17" t="s">
        <v>129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7" t="s">
        <v>82</v>
      </c>
      <c r="BK138" s="223">
        <f>ROUND(I138*H138,2)</f>
        <v>0</v>
      </c>
      <c r="BL138" s="17" t="s">
        <v>136</v>
      </c>
      <c r="BM138" s="222" t="s">
        <v>137</v>
      </c>
    </row>
    <row r="139" s="13" customFormat="1">
      <c r="A139" s="13"/>
      <c r="B139" s="224"/>
      <c r="C139" s="225"/>
      <c r="D139" s="226" t="s">
        <v>138</v>
      </c>
      <c r="E139" s="227" t="s">
        <v>1</v>
      </c>
      <c r="F139" s="228" t="s">
        <v>139</v>
      </c>
      <c r="G139" s="225"/>
      <c r="H139" s="227" t="s">
        <v>1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138</v>
      </c>
      <c r="AU139" s="234" t="s">
        <v>84</v>
      </c>
      <c r="AV139" s="13" t="s">
        <v>82</v>
      </c>
      <c r="AW139" s="13" t="s">
        <v>32</v>
      </c>
      <c r="AX139" s="13" t="s">
        <v>77</v>
      </c>
      <c r="AY139" s="234" t="s">
        <v>129</v>
      </c>
    </row>
    <row r="140" s="14" customFormat="1">
      <c r="A140" s="14"/>
      <c r="B140" s="235"/>
      <c r="C140" s="236"/>
      <c r="D140" s="226" t="s">
        <v>138</v>
      </c>
      <c r="E140" s="237" t="s">
        <v>1</v>
      </c>
      <c r="F140" s="238" t="s">
        <v>140</v>
      </c>
      <c r="G140" s="236"/>
      <c r="H140" s="239">
        <v>10.561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138</v>
      </c>
      <c r="AU140" s="245" t="s">
        <v>84</v>
      </c>
      <c r="AV140" s="14" t="s">
        <v>84</v>
      </c>
      <c r="AW140" s="14" t="s">
        <v>32</v>
      </c>
      <c r="AX140" s="14" t="s">
        <v>82</v>
      </c>
      <c r="AY140" s="245" t="s">
        <v>129</v>
      </c>
    </row>
    <row r="141" s="2" customFormat="1" ht="37.8" customHeight="1">
      <c r="A141" s="38"/>
      <c r="B141" s="39"/>
      <c r="C141" s="211" t="s">
        <v>84</v>
      </c>
      <c r="D141" s="211" t="s">
        <v>131</v>
      </c>
      <c r="E141" s="212" t="s">
        <v>141</v>
      </c>
      <c r="F141" s="213" t="s">
        <v>142</v>
      </c>
      <c r="G141" s="214" t="s">
        <v>134</v>
      </c>
      <c r="H141" s="215">
        <v>9.2940000000000005</v>
      </c>
      <c r="I141" s="216"/>
      <c r="J141" s="217">
        <f>ROUND(I141*H141,2)</f>
        <v>0</v>
      </c>
      <c r="K141" s="213" t="s">
        <v>135</v>
      </c>
      <c r="L141" s="44"/>
      <c r="M141" s="218" t="s">
        <v>1</v>
      </c>
      <c r="N141" s="219" t="s">
        <v>42</v>
      </c>
      <c r="O141" s="91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2" t="s">
        <v>136</v>
      </c>
      <c r="AT141" s="222" t="s">
        <v>131</v>
      </c>
      <c r="AU141" s="222" t="s">
        <v>84</v>
      </c>
      <c r="AY141" s="17" t="s">
        <v>129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7" t="s">
        <v>82</v>
      </c>
      <c r="BK141" s="223">
        <f>ROUND(I141*H141,2)</f>
        <v>0</v>
      </c>
      <c r="BL141" s="17" t="s">
        <v>136</v>
      </c>
      <c r="BM141" s="222" t="s">
        <v>143</v>
      </c>
    </row>
    <row r="142" s="14" customFormat="1">
      <c r="A142" s="14"/>
      <c r="B142" s="235"/>
      <c r="C142" s="236"/>
      <c r="D142" s="226" t="s">
        <v>138</v>
      </c>
      <c r="E142" s="237" t="s">
        <v>1</v>
      </c>
      <c r="F142" s="238" t="s">
        <v>144</v>
      </c>
      <c r="G142" s="236"/>
      <c r="H142" s="239">
        <v>9.2940000000000005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138</v>
      </c>
      <c r="AU142" s="245" t="s">
        <v>84</v>
      </c>
      <c r="AV142" s="14" t="s">
        <v>84</v>
      </c>
      <c r="AW142" s="14" t="s">
        <v>32</v>
      </c>
      <c r="AX142" s="14" t="s">
        <v>82</v>
      </c>
      <c r="AY142" s="245" t="s">
        <v>129</v>
      </c>
    </row>
    <row r="143" s="2" customFormat="1" ht="37.8" customHeight="1">
      <c r="A143" s="38"/>
      <c r="B143" s="39"/>
      <c r="C143" s="211" t="s">
        <v>145</v>
      </c>
      <c r="D143" s="211" t="s">
        <v>131</v>
      </c>
      <c r="E143" s="212" t="s">
        <v>146</v>
      </c>
      <c r="F143" s="213" t="s">
        <v>147</v>
      </c>
      <c r="G143" s="214" t="s">
        <v>134</v>
      </c>
      <c r="H143" s="215">
        <v>46.469999999999999</v>
      </c>
      <c r="I143" s="216"/>
      <c r="J143" s="217">
        <f>ROUND(I143*H143,2)</f>
        <v>0</v>
      </c>
      <c r="K143" s="213" t="s">
        <v>135</v>
      </c>
      <c r="L143" s="44"/>
      <c r="M143" s="218" t="s">
        <v>1</v>
      </c>
      <c r="N143" s="219" t="s">
        <v>42</v>
      </c>
      <c r="O143" s="91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2" t="s">
        <v>136</v>
      </c>
      <c r="AT143" s="222" t="s">
        <v>131</v>
      </c>
      <c r="AU143" s="222" t="s">
        <v>84</v>
      </c>
      <c r="AY143" s="17" t="s">
        <v>129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7" t="s">
        <v>82</v>
      </c>
      <c r="BK143" s="223">
        <f>ROUND(I143*H143,2)</f>
        <v>0</v>
      </c>
      <c r="BL143" s="17" t="s">
        <v>136</v>
      </c>
      <c r="BM143" s="222" t="s">
        <v>148</v>
      </c>
    </row>
    <row r="144" s="14" customFormat="1">
      <c r="A144" s="14"/>
      <c r="B144" s="235"/>
      <c r="C144" s="236"/>
      <c r="D144" s="226" t="s">
        <v>138</v>
      </c>
      <c r="E144" s="237" t="s">
        <v>1</v>
      </c>
      <c r="F144" s="238" t="s">
        <v>149</v>
      </c>
      <c r="G144" s="236"/>
      <c r="H144" s="239">
        <v>9.2940000000000005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138</v>
      </c>
      <c r="AU144" s="245" t="s">
        <v>84</v>
      </c>
      <c r="AV144" s="14" t="s">
        <v>84</v>
      </c>
      <c r="AW144" s="14" t="s">
        <v>32</v>
      </c>
      <c r="AX144" s="14" t="s">
        <v>82</v>
      </c>
      <c r="AY144" s="245" t="s">
        <v>129</v>
      </c>
    </row>
    <row r="145" s="14" customFormat="1">
      <c r="A145" s="14"/>
      <c r="B145" s="235"/>
      <c r="C145" s="236"/>
      <c r="D145" s="226" t="s">
        <v>138</v>
      </c>
      <c r="E145" s="236"/>
      <c r="F145" s="238" t="s">
        <v>150</v>
      </c>
      <c r="G145" s="236"/>
      <c r="H145" s="239">
        <v>46.469999999999999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138</v>
      </c>
      <c r="AU145" s="245" t="s">
        <v>84</v>
      </c>
      <c r="AV145" s="14" t="s">
        <v>84</v>
      </c>
      <c r="AW145" s="14" t="s">
        <v>4</v>
      </c>
      <c r="AX145" s="14" t="s">
        <v>82</v>
      </c>
      <c r="AY145" s="245" t="s">
        <v>129</v>
      </c>
    </row>
    <row r="146" s="2" customFormat="1" ht="37.8" customHeight="1">
      <c r="A146" s="38"/>
      <c r="B146" s="39"/>
      <c r="C146" s="211" t="s">
        <v>136</v>
      </c>
      <c r="D146" s="211" t="s">
        <v>131</v>
      </c>
      <c r="E146" s="212" t="s">
        <v>151</v>
      </c>
      <c r="F146" s="213" t="s">
        <v>152</v>
      </c>
      <c r="G146" s="214" t="s">
        <v>134</v>
      </c>
      <c r="H146" s="215">
        <v>9.2940000000000005</v>
      </c>
      <c r="I146" s="216"/>
      <c r="J146" s="217">
        <f>ROUND(I146*H146,2)</f>
        <v>0</v>
      </c>
      <c r="K146" s="213" t="s">
        <v>135</v>
      </c>
      <c r="L146" s="44"/>
      <c r="M146" s="218" t="s">
        <v>1</v>
      </c>
      <c r="N146" s="219" t="s">
        <v>42</v>
      </c>
      <c r="O146" s="91"/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2" t="s">
        <v>136</v>
      </c>
      <c r="AT146" s="222" t="s">
        <v>131</v>
      </c>
      <c r="AU146" s="222" t="s">
        <v>84</v>
      </c>
      <c r="AY146" s="17" t="s">
        <v>129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7" t="s">
        <v>82</v>
      </c>
      <c r="BK146" s="223">
        <f>ROUND(I146*H146,2)</f>
        <v>0</v>
      </c>
      <c r="BL146" s="17" t="s">
        <v>136</v>
      </c>
      <c r="BM146" s="222" t="s">
        <v>153</v>
      </c>
    </row>
    <row r="147" s="2" customFormat="1" ht="24.15" customHeight="1">
      <c r="A147" s="38"/>
      <c r="B147" s="39"/>
      <c r="C147" s="211" t="s">
        <v>154</v>
      </c>
      <c r="D147" s="211" t="s">
        <v>131</v>
      </c>
      <c r="E147" s="212" t="s">
        <v>155</v>
      </c>
      <c r="F147" s="213" t="s">
        <v>156</v>
      </c>
      <c r="G147" s="214" t="s">
        <v>134</v>
      </c>
      <c r="H147" s="215">
        <v>9.2940000000000005</v>
      </c>
      <c r="I147" s="216"/>
      <c r="J147" s="217">
        <f>ROUND(I147*H147,2)</f>
        <v>0</v>
      </c>
      <c r="K147" s="213" t="s">
        <v>135</v>
      </c>
      <c r="L147" s="44"/>
      <c r="M147" s="218" t="s">
        <v>1</v>
      </c>
      <c r="N147" s="219" t="s">
        <v>42</v>
      </c>
      <c r="O147" s="91"/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2" t="s">
        <v>136</v>
      </c>
      <c r="AT147" s="222" t="s">
        <v>131</v>
      </c>
      <c r="AU147" s="222" t="s">
        <v>84</v>
      </c>
      <c r="AY147" s="17" t="s">
        <v>129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7" t="s">
        <v>82</v>
      </c>
      <c r="BK147" s="223">
        <f>ROUND(I147*H147,2)</f>
        <v>0</v>
      </c>
      <c r="BL147" s="17" t="s">
        <v>136</v>
      </c>
      <c r="BM147" s="222" t="s">
        <v>157</v>
      </c>
    </row>
    <row r="148" s="2" customFormat="1" ht="24.15" customHeight="1">
      <c r="A148" s="38"/>
      <c r="B148" s="39"/>
      <c r="C148" s="211" t="s">
        <v>158</v>
      </c>
      <c r="D148" s="211" t="s">
        <v>131</v>
      </c>
      <c r="E148" s="212" t="s">
        <v>159</v>
      </c>
      <c r="F148" s="213" t="s">
        <v>160</v>
      </c>
      <c r="G148" s="214" t="s">
        <v>161</v>
      </c>
      <c r="H148" s="215">
        <v>18.588000000000001</v>
      </c>
      <c r="I148" s="216"/>
      <c r="J148" s="217">
        <f>ROUND(I148*H148,2)</f>
        <v>0</v>
      </c>
      <c r="K148" s="213" t="s">
        <v>135</v>
      </c>
      <c r="L148" s="44"/>
      <c r="M148" s="218" t="s">
        <v>1</v>
      </c>
      <c r="N148" s="219" t="s">
        <v>42</v>
      </c>
      <c r="O148" s="91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2" t="s">
        <v>136</v>
      </c>
      <c r="AT148" s="222" t="s">
        <v>131</v>
      </c>
      <c r="AU148" s="222" t="s">
        <v>84</v>
      </c>
      <c r="AY148" s="17" t="s">
        <v>129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7" t="s">
        <v>82</v>
      </c>
      <c r="BK148" s="223">
        <f>ROUND(I148*H148,2)</f>
        <v>0</v>
      </c>
      <c r="BL148" s="17" t="s">
        <v>136</v>
      </c>
      <c r="BM148" s="222" t="s">
        <v>162</v>
      </c>
    </row>
    <row r="149" s="14" customFormat="1">
      <c r="A149" s="14"/>
      <c r="B149" s="235"/>
      <c r="C149" s="236"/>
      <c r="D149" s="226" t="s">
        <v>138</v>
      </c>
      <c r="E149" s="237" t="s">
        <v>1</v>
      </c>
      <c r="F149" s="238" t="s">
        <v>149</v>
      </c>
      <c r="G149" s="236"/>
      <c r="H149" s="239">
        <v>9.2940000000000005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138</v>
      </c>
      <c r="AU149" s="245" t="s">
        <v>84</v>
      </c>
      <c r="AV149" s="14" t="s">
        <v>84</v>
      </c>
      <c r="AW149" s="14" t="s">
        <v>32</v>
      </c>
      <c r="AX149" s="14" t="s">
        <v>82</v>
      </c>
      <c r="AY149" s="245" t="s">
        <v>129</v>
      </c>
    </row>
    <row r="150" s="14" customFormat="1">
      <c r="A150" s="14"/>
      <c r="B150" s="235"/>
      <c r="C150" s="236"/>
      <c r="D150" s="226" t="s">
        <v>138</v>
      </c>
      <c r="E150" s="236"/>
      <c r="F150" s="238" t="s">
        <v>163</v>
      </c>
      <c r="G150" s="236"/>
      <c r="H150" s="239">
        <v>18.588000000000001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138</v>
      </c>
      <c r="AU150" s="245" t="s">
        <v>84</v>
      </c>
      <c r="AV150" s="14" t="s">
        <v>84</v>
      </c>
      <c r="AW150" s="14" t="s">
        <v>4</v>
      </c>
      <c r="AX150" s="14" t="s">
        <v>82</v>
      </c>
      <c r="AY150" s="245" t="s">
        <v>129</v>
      </c>
    </row>
    <row r="151" s="2" customFormat="1" ht="24.15" customHeight="1">
      <c r="A151" s="38"/>
      <c r="B151" s="39"/>
      <c r="C151" s="211" t="s">
        <v>164</v>
      </c>
      <c r="D151" s="211" t="s">
        <v>131</v>
      </c>
      <c r="E151" s="212" t="s">
        <v>165</v>
      </c>
      <c r="F151" s="213" t="s">
        <v>166</v>
      </c>
      <c r="G151" s="214" t="s">
        <v>134</v>
      </c>
      <c r="H151" s="215">
        <v>1.276</v>
      </c>
      <c r="I151" s="216"/>
      <c r="J151" s="217">
        <f>ROUND(I151*H151,2)</f>
        <v>0</v>
      </c>
      <c r="K151" s="213" t="s">
        <v>135</v>
      </c>
      <c r="L151" s="44"/>
      <c r="M151" s="218" t="s">
        <v>1</v>
      </c>
      <c r="N151" s="219" t="s">
        <v>42</v>
      </c>
      <c r="O151" s="91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2" t="s">
        <v>136</v>
      </c>
      <c r="AT151" s="222" t="s">
        <v>131</v>
      </c>
      <c r="AU151" s="222" t="s">
        <v>84</v>
      </c>
      <c r="AY151" s="17" t="s">
        <v>129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7" t="s">
        <v>82</v>
      </c>
      <c r="BK151" s="223">
        <f>ROUND(I151*H151,2)</f>
        <v>0</v>
      </c>
      <c r="BL151" s="17" t="s">
        <v>136</v>
      </c>
      <c r="BM151" s="222" t="s">
        <v>167</v>
      </c>
    </row>
    <row r="152" s="13" customFormat="1">
      <c r="A152" s="13"/>
      <c r="B152" s="224"/>
      <c r="C152" s="225"/>
      <c r="D152" s="226" t="s">
        <v>138</v>
      </c>
      <c r="E152" s="227" t="s">
        <v>1</v>
      </c>
      <c r="F152" s="228" t="s">
        <v>168</v>
      </c>
      <c r="G152" s="225"/>
      <c r="H152" s="227" t="s">
        <v>1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138</v>
      </c>
      <c r="AU152" s="234" t="s">
        <v>84</v>
      </c>
      <c r="AV152" s="13" t="s">
        <v>82</v>
      </c>
      <c r="AW152" s="13" t="s">
        <v>32</v>
      </c>
      <c r="AX152" s="13" t="s">
        <v>77</v>
      </c>
      <c r="AY152" s="234" t="s">
        <v>129</v>
      </c>
    </row>
    <row r="153" s="14" customFormat="1">
      <c r="A153" s="14"/>
      <c r="B153" s="235"/>
      <c r="C153" s="236"/>
      <c r="D153" s="226" t="s">
        <v>138</v>
      </c>
      <c r="E153" s="237" t="s">
        <v>1</v>
      </c>
      <c r="F153" s="238" t="s">
        <v>169</v>
      </c>
      <c r="G153" s="236"/>
      <c r="H153" s="239">
        <v>1.276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138</v>
      </c>
      <c r="AU153" s="245" t="s">
        <v>84</v>
      </c>
      <c r="AV153" s="14" t="s">
        <v>84</v>
      </c>
      <c r="AW153" s="14" t="s">
        <v>32</v>
      </c>
      <c r="AX153" s="14" t="s">
        <v>82</v>
      </c>
      <c r="AY153" s="245" t="s">
        <v>129</v>
      </c>
    </row>
    <row r="154" s="2" customFormat="1" ht="24.15" customHeight="1">
      <c r="A154" s="38"/>
      <c r="B154" s="39"/>
      <c r="C154" s="211" t="s">
        <v>170</v>
      </c>
      <c r="D154" s="211" t="s">
        <v>131</v>
      </c>
      <c r="E154" s="212" t="s">
        <v>171</v>
      </c>
      <c r="F154" s="213" t="s">
        <v>172</v>
      </c>
      <c r="G154" s="214" t="s">
        <v>173</v>
      </c>
      <c r="H154" s="215">
        <v>6.3250000000000002</v>
      </c>
      <c r="I154" s="216"/>
      <c r="J154" s="217">
        <f>ROUND(I154*H154,2)</f>
        <v>0</v>
      </c>
      <c r="K154" s="213" t="s">
        <v>135</v>
      </c>
      <c r="L154" s="44"/>
      <c r="M154" s="218" t="s">
        <v>1</v>
      </c>
      <c r="N154" s="219" t="s">
        <v>42</v>
      </c>
      <c r="O154" s="91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2" t="s">
        <v>136</v>
      </c>
      <c r="AT154" s="222" t="s">
        <v>131</v>
      </c>
      <c r="AU154" s="222" t="s">
        <v>84</v>
      </c>
      <c r="AY154" s="17" t="s">
        <v>129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7" t="s">
        <v>82</v>
      </c>
      <c r="BK154" s="223">
        <f>ROUND(I154*H154,2)</f>
        <v>0</v>
      </c>
      <c r="BL154" s="17" t="s">
        <v>136</v>
      </c>
      <c r="BM154" s="222" t="s">
        <v>174</v>
      </c>
    </row>
    <row r="155" s="13" customFormat="1">
      <c r="A155" s="13"/>
      <c r="B155" s="224"/>
      <c r="C155" s="225"/>
      <c r="D155" s="226" t="s">
        <v>138</v>
      </c>
      <c r="E155" s="227" t="s">
        <v>1</v>
      </c>
      <c r="F155" s="228" t="s">
        <v>139</v>
      </c>
      <c r="G155" s="225"/>
      <c r="H155" s="227" t="s">
        <v>1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138</v>
      </c>
      <c r="AU155" s="234" t="s">
        <v>84</v>
      </c>
      <c r="AV155" s="13" t="s">
        <v>82</v>
      </c>
      <c r="AW155" s="13" t="s">
        <v>32</v>
      </c>
      <c r="AX155" s="13" t="s">
        <v>77</v>
      </c>
      <c r="AY155" s="234" t="s">
        <v>129</v>
      </c>
    </row>
    <row r="156" s="14" customFormat="1">
      <c r="A156" s="14"/>
      <c r="B156" s="235"/>
      <c r="C156" s="236"/>
      <c r="D156" s="226" t="s">
        <v>138</v>
      </c>
      <c r="E156" s="237" t="s">
        <v>1</v>
      </c>
      <c r="F156" s="238" t="s">
        <v>175</v>
      </c>
      <c r="G156" s="236"/>
      <c r="H156" s="239">
        <v>6.3250000000000002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138</v>
      </c>
      <c r="AU156" s="245" t="s">
        <v>84</v>
      </c>
      <c r="AV156" s="14" t="s">
        <v>84</v>
      </c>
      <c r="AW156" s="14" t="s">
        <v>32</v>
      </c>
      <c r="AX156" s="14" t="s">
        <v>82</v>
      </c>
      <c r="AY156" s="245" t="s">
        <v>129</v>
      </c>
    </row>
    <row r="157" s="12" customFormat="1" ht="22.8" customHeight="1">
      <c r="A157" s="12"/>
      <c r="B157" s="195"/>
      <c r="C157" s="196"/>
      <c r="D157" s="197" t="s">
        <v>76</v>
      </c>
      <c r="E157" s="209" t="s">
        <v>84</v>
      </c>
      <c r="F157" s="209" t="s">
        <v>176</v>
      </c>
      <c r="G157" s="196"/>
      <c r="H157" s="196"/>
      <c r="I157" s="199"/>
      <c r="J157" s="210">
        <f>BK157</f>
        <v>0</v>
      </c>
      <c r="K157" s="196"/>
      <c r="L157" s="201"/>
      <c r="M157" s="202"/>
      <c r="N157" s="203"/>
      <c r="O157" s="203"/>
      <c r="P157" s="204">
        <f>SUM(P158:P177)</f>
        <v>0</v>
      </c>
      <c r="Q157" s="203"/>
      <c r="R157" s="204">
        <f>SUM(R158:R177)</f>
        <v>15.161912539999998</v>
      </c>
      <c r="S157" s="203"/>
      <c r="T157" s="205">
        <f>SUM(T158:T177)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6" t="s">
        <v>82</v>
      </c>
      <c r="AT157" s="207" t="s">
        <v>76</v>
      </c>
      <c r="AU157" s="207" t="s">
        <v>82</v>
      </c>
      <c r="AY157" s="206" t="s">
        <v>129</v>
      </c>
      <c r="BK157" s="208">
        <f>SUM(BK158:BK177)</f>
        <v>0</v>
      </c>
    </row>
    <row r="158" s="2" customFormat="1" ht="16.5" customHeight="1">
      <c r="A158" s="38"/>
      <c r="B158" s="39"/>
      <c r="C158" s="211" t="s">
        <v>177</v>
      </c>
      <c r="D158" s="211" t="s">
        <v>131</v>
      </c>
      <c r="E158" s="212" t="s">
        <v>178</v>
      </c>
      <c r="F158" s="213" t="s">
        <v>179</v>
      </c>
      <c r="G158" s="214" t="s">
        <v>134</v>
      </c>
      <c r="H158" s="215">
        <v>0.47399999999999998</v>
      </c>
      <c r="I158" s="216"/>
      <c r="J158" s="217">
        <f>ROUND(I158*H158,2)</f>
        <v>0</v>
      </c>
      <c r="K158" s="213" t="s">
        <v>135</v>
      </c>
      <c r="L158" s="44"/>
      <c r="M158" s="218" t="s">
        <v>1</v>
      </c>
      <c r="N158" s="219" t="s">
        <v>42</v>
      </c>
      <c r="O158" s="91"/>
      <c r="P158" s="220">
        <f>O158*H158</f>
        <v>0</v>
      </c>
      <c r="Q158" s="220">
        <v>2.3010199999999998</v>
      </c>
      <c r="R158" s="220">
        <f>Q158*H158</f>
        <v>1.0906834799999998</v>
      </c>
      <c r="S158" s="220">
        <v>0</v>
      </c>
      <c r="T158" s="22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2" t="s">
        <v>136</v>
      </c>
      <c r="AT158" s="222" t="s">
        <v>131</v>
      </c>
      <c r="AU158" s="222" t="s">
        <v>84</v>
      </c>
      <c r="AY158" s="17" t="s">
        <v>129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7" t="s">
        <v>82</v>
      </c>
      <c r="BK158" s="223">
        <f>ROUND(I158*H158,2)</f>
        <v>0</v>
      </c>
      <c r="BL158" s="17" t="s">
        <v>136</v>
      </c>
      <c r="BM158" s="222" t="s">
        <v>180</v>
      </c>
    </row>
    <row r="159" s="13" customFormat="1">
      <c r="A159" s="13"/>
      <c r="B159" s="224"/>
      <c r="C159" s="225"/>
      <c r="D159" s="226" t="s">
        <v>138</v>
      </c>
      <c r="E159" s="227" t="s">
        <v>1</v>
      </c>
      <c r="F159" s="228" t="s">
        <v>181</v>
      </c>
      <c r="G159" s="225"/>
      <c r="H159" s="227" t="s">
        <v>1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138</v>
      </c>
      <c r="AU159" s="234" t="s">
        <v>84</v>
      </c>
      <c r="AV159" s="13" t="s">
        <v>82</v>
      </c>
      <c r="AW159" s="13" t="s">
        <v>32</v>
      </c>
      <c r="AX159" s="13" t="s">
        <v>77</v>
      </c>
      <c r="AY159" s="234" t="s">
        <v>129</v>
      </c>
    </row>
    <row r="160" s="14" customFormat="1">
      <c r="A160" s="14"/>
      <c r="B160" s="235"/>
      <c r="C160" s="236"/>
      <c r="D160" s="226" t="s">
        <v>138</v>
      </c>
      <c r="E160" s="237" t="s">
        <v>1</v>
      </c>
      <c r="F160" s="238" t="s">
        <v>182</v>
      </c>
      <c r="G160" s="236"/>
      <c r="H160" s="239">
        <v>0.47399999999999998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138</v>
      </c>
      <c r="AU160" s="245" t="s">
        <v>84</v>
      </c>
      <c r="AV160" s="14" t="s">
        <v>84</v>
      </c>
      <c r="AW160" s="14" t="s">
        <v>32</v>
      </c>
      <c r="AX160" s="14" t="s">
        <v>82</v>
      </c>
      <c r="AY160" s="245" t="s">
        <v>129</v>
      </c>
    </row>
    <row r="161" s="2" customFormat="1" ht="24.15" customHeight="1">
      <c r="A161" s="38"/>
      <c r="B161" s="39"/>
      <c r="C161" s="211" t="s">
        <v>183</v>
      </c>
      <c r="D161" s="211" t="s">
        <v>131</v>
      </c>
      <c r="E161" s="212" t="s">
        <v>184</v>
      </c>
      <c r="F161" s="213" t="s">
        <v>185</v>
      </c>
      <c r="G161" s="214" t="s">
        <v>134</v>
      </c>
      <c r="H161" s="215">
        <v>1.8979999999999999</v>
      </c>
      <c r="I161" s="216"/>
      <c r="J161" s="217">
        <f>ROUND(I161*H161,2)</f>
        <v>0</v>
      </c>
      <c r="K161" s="213" t="s">
        <v>135</v>
      </c>
      <c r="L161" s="44"/>
      <c r="M161" s="218" t="s">
        <v>1</v>
      </c>
      <c r="N161" s="219" t="s">
        <v>42</v>
      </c>
      <c r="O161" s="91"/>
      <c r="P161" s="220">
        <f>O161*H161</f>
        <v>0</v>
      </c>
      <c r="Q161" s="220">
        <v>2.5018699999999998</v>
      </c>
      <c r="R161" s="220">
        <f>Q161*H161</f>
        <v>4.748549259999999</v>
      </c>
      <c r="S161" s="220">
        <v>0</v>
      </c>
      <c r="T161" s="22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2" t="s">
        <v>136</v>
      </c>
      <c r="AT161" s="222" t="s">
        <v>131</v>
      </c>
      <c r="AU161" s="222" t="s">
        <v>84</v>
      </c>
      <c r="AY161" s="17" t="s">
        <v>129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7" t="s">
        <v>82</v>
      </c>
      <c r="BK161" s="223">
        <f>ROUND(I161*H161,2)</f>
        <v>0</v>
      </c>
      <c r="BL161" s="17" t="s">
        <v>136</v>
      </c>
      <c r="BM161" s="222" t="s">
        <v>186</v>
      </c>
    </row>
    <row r="162" s="13" customFormat="1">
      <c r="A162" s="13"/>
      <c r="B162" s="224"/>
      <c r="C162" s="225"/>
      <c r="D162" s="226" t="s">
        <v>138</v>
      </c>
      <c r="E162" s="227" t="s">
        <v>1</v>
      </c>
      <c r="F162" s="228" t="s">
        <v>181</v>
      </c>
      <c r="G162" s="225"/>
      <c r="H162" s="227" t="s">
        <v>1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138</v>
      </c>
      <c r="AU162" s="234" t="s">
        <v>84</v>
      </c>
      <c r="AV162" s="13" t="s">
        <v>82</v>
      </c>
      <c r="AW162" s="13" t="s">
        <v>32</v>
      </c>
      <c r="AX162" s="13" t="s">
        <v>77</v>
      </c>
      <c r="AY162" s="234" t="s">
        <v>129</v>
      </c>
    </row>
    <row r="163" s="14" customFormat="1">
      <c r="A163" s="14"/>
      <c r="B163" s="235"/>
      <c r="C163" s="236"/>
      <c r="D163" s="226" t="s">
        <v>138</v>
      </c>
      <c r="E163" s="237" t="s">
        <v>1</v>
      </c>
      <c r="F163" s="238" t="s">
        <v>187</v>
      </c>
      <c r="G163" s="236"/>
      <c r="H163" s="239">
        <v>1.8979999999999999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138</v>
      </c>
      <c r="AU163" s="245" t="s">
        <v>84</v>
      </c>
      <c r="AV163" s="14" t="s">
        <v>84</v>
      </c>
      <c r="AW163" s="14" t="s">
        <v>32</v>
      </c>
      <c r="AX163" s="14" t="s">
        <v>82</v>
      </c>
      <c r="AY163" s="245" t="s">
        <v>129</v>
      </c>
    </row>
    <row r="164" s="2" customFormat="1" ht="21.75" customHeight="1">
      <c r="A164" s="38"/>
      <c r="B164" s="39"/>
      <c r="C164" s="211" t="s">
        <v>188</v>
      </c>
      <c r="D164" s="211" t="s">
        <v>131</v>
      </c>
      <c r="E164" s="212" t="s">
        <v>189</v>
      </c>
      <c r="F164" s="213" t="s">
        <v>190</v>
      </c>
      <c r="G164" s="214" t="s">
        <v>161</v>
      </c>
      <c r="H164" s="215">
        <v>0.30599999999999999</v>
      </c>
      <c r="I164" s="216"/>
      <c r="J164" s="217">
        <f>ROUND(I164*H164,2)</f>
        <v>0</v>
      </c>
      <c r="K164" s="213" t="s">
        <v>135</v>
      </c>
      <c r="L164" s="44"/>
      <c r="M164" s="218" t="s">
        <v>1</v>
      </c>
      <c r="N164" s="219" t="s">
        <v>42</v>
      </c>
      <c r="O164" s="91"/>
      <c r="P164" s="220">
        <f>O164*H164</f>
        <v>0</v>
      </c>
      <c r="Q164" s="220">
        <v>1.0606199999999999</v>
      </c>
      <c r="R164" s="220">
        <f>Q164*H164</f>
        <v>0.32454971999999999</v>
      </c>
      <c r="S164" s="220">
        <v>0</v>
      </c>
      <c r="T164" s="22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2" t="s">
        <v>136</v>
      </c>
      <c r="AT164" s="222" t="s">
        <v>131</v>
      </c>
      <c r="AU164" s="222" t="s">
        <v>84</v>
      </c>
      <c r="AY164" s="17" t="s">
        <v>129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7" t="s">
        <v>82</v>
      </c>
      <c r="BK164" s="223">
        <f>ROUND(I164*H164,2)</f>
        <v>0</v>
      </c>
      <c r="BL164" s="17" t="s">
        <v>136</v>
      </c>
      <c r="BM164" s="222" t="s">
        <v>191</v>
      </c>
    </row>
    <row r="165" s="13" customFormat="1">
      <c r="A165" s="13"/>
      <c r="B165" s="224"/>
      <c r="C165" s="225"/>
      <c r="D165" s="226" t="s">
        <v>138</v>
      </c>
      <c r="E165" s="227" t="s">
        <v>1</v>
      </c>
      <c r="F165" s="228" t="s">
        <v>192</v>
      </c>
      <c r="G165" s="225"/>
      <c r="H165" s="227" t="s">
        <v>1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138</v>
      </c>
      <c r="AU165" s="234" t="s">
        <v>84</v>
      </c>
      <c r="AV165" s="13" t="s">
        <v>82</v>
      </c>
      <c r="AW165" s="13" t="s">
        <v>32</v>
      </c>
      <c r="AX165" s="13" t="s">
        <v>77</v>
      </c>
      <c r="AY165" s="234" t="s">
        <v>129</v>
      </c>
    </row>
    <row r="166" s="14" customFormat="1">
      <c r="A166" s="14"/>
      <c r="B166" s="235"/>
      <c r="C166" s="236"/>
      <c r="D166" s="226" t="s">
        <v>138</v>
      </c>
      <c r="E166" s="237" t="s">
        <v>1</v>
      </c>
      <c r="F166" s="238" t="s">
        <v>193</v>
      </c>
      <c r="G166" s="236"/>
      <c r="H166" s="239">
        <v>0.30599999999999999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138</v>
      </c>
      <c r="AU166" s="245" t="s">
        <v>84</v>
      </c>
      <c r="AV166" s="14" t="s">
        <v>84</v>
      </c>
      <c r="AW166" s="14" t="s">
        <v>32</v>
      </c>
      <c r="AX166" s="14" t="s">
        <v>82</v>
      </c>
      <c r="AY166" s="245" t="s">
        <v>129</v>
      </c>
    </row>
    <row r="167" s="2" customFormat="1" ht="33" customHeight="1">
      <c r="A167" s="38"/>
      <c r="B167" s="39"/>
      <c r="C167" s="211" t="s">
        <v>8</v>
      </c>
      <c r="D167" s="211" t="s">
        <v>131</v>
      </c>
      <c r="E167" s="212" t="s">
        <v>194</v>
      </c>
      <c r="F167" s="213" t="s">
        <v>195</v>
      </c>
      <c r="G167" s="214" t="s">
        <v>173</v>
      </c>
      <c r="H167" s="215">
        <v>17.628</v>
      </c>
      <c r="I167" s="216"/>
      <c r="J167" s="217">
        <f>ROUND(I167*H167,2)</f>
        <v>0</v>
      </c>
      <c r="K167" s="213" t="s">
        <v>135</v>
      </c>
      <c r="L167" s="44"/>
      <c r="M167" s="218" t="s">
        <v>1</v>
      </c>
      <c r="N167" s="219" t="s">
        <v>42</v>
      </c>
      <c r="O167" s="91"/>
      <c r="P167" s="220">
        <f>O167*H167</f>
        <v>0</v>
      </c>
      <c r="Q167" s="220">
        <v>0.50100999999999996</v>
      </c>
      <c r="R167" s="220">
        <f>Q167*H167</f>
        <v>8.8318042800000001</v>
      </c>
      <c r="S167" s="220">
        <v>0</v>
      </c>
      <c r="T167" s="22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2" t="s">
        <v>136</v>
      </c>
      <c r="AT167" s="222" t="s">
        <v>131</v>
      </c>
      <c r="AU167" s="222" t="s">
        <v>84</v>
      </c>
      <c r="AY167" s="17" t="s">
        <v>129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7" t="s">
        <v>82</v>
      </c>
      <c r="BK167" s="223">
        <f>ROUND(I167*H167,2)</f>
        <v>0</v>
      </c>
      <c r="BL167" s="17" t="s">
        <v>136</v>
      </c>
      <c r="BM167" s="222" t="s">
        <v>196</v>
      </c>
    </row>
    <row r="168" s="13" customFormat="1">
      <c r="A168" s="13"/>
      <c r="B168" s="224"/>
      <c r="C168" s="225"/>
      <c r="D168" s="226" t="s">
        <v>138</v>
      </c>
      <c r="E168" s="227" t="s">
        <v>1</v>
      </c>
      <c r="F168" s="228" t="s">
        <v>197</v>
      </c>
      <c r="G168" s="225"/>
      <c r="H168" s="227" t="s">
        <v>1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138</v>
      </c>
      <c r="AU168" s="234" t="s">
        <v>84</v>
      </c>
      <c r="AV168" s="13" t="s">
        <v>82</v>
      </c>
      <c r="AW168" s="13" t="s">
        <v>32</v>
      </c>
      <c r="AX168" s="13" t="s">
        <v>77</v>
      </c>
      <c r="AY168" s="234" t="s">
        <v>129</v>
      </c>
    </row>
    <row r="169" s="14" customFormat="1">
      <c r="A169" s="14"/>
      <c r="B169" s="235"/>
      <c r="C169" s="236"/>
      <c r="D169" s="226" t="s">
        <v>138</v>
      </c>
      <c r="E169" s="237" t="s">
        <v>1</v>
      </c>
      <c r="F169" s="238" t="s">
        <v>198</v>
      </c>
      <c r="G169" s="236"/>
      <c r="H169" s="239">
        <v>6.8780000000000001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138</v>
      </c>
      <c r="AU169" s="245" t="s">
        <v>84</v>
      </c>
      <c r="AV169" s="14" t="s">
        <v>84</v>
      </c>
      <c r="AW169" s="14" t="s">
        <v>32</v>
      </c>
      <c r="AX169" s="14" t="s">
        <v>77</v>
      </c>
      <c r="AY169" s="245" t="s">
        <v>129</v>
      </c>
    </row>
    <row r="170" s="14" customFormat="1">
      <c r="A170" s="14"/>
      <c r="B170" s="235"/>
      <c r="C170" s="236"/>
      <c r="D170" s="226" t="s">
        <v>138</v>
      </c>
      <c r="E170" s="237" t="s">
        <v>1</v>
      </c>
      <c r="F170" s="238" t="s">
        <v>199</v>
      </c>
      <c r="G170" s="236"/>
      <c r="H170" s="239">
        <v>10.75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138</v>
      </c>
      <c r="AU170" s="245" t="s">
        <v>84</v>
      </c>
      <c r="AV170" s="14" t="s">
        <v>84</v>
      </c>
      <c r="AW170" s="14" t="s">
        <v>32</v>
      </c>
      <c r="AX170" s="14" t="s">
        <v>77</v>
      </c>
      <c r="AY170" s="245" t="s">
        <v>129</v>
      </c>
    </row>
    <row r="171" s="15" customFormat="1">
      <c r="A171" s="15"/>
      <c r="B171" s="246"/>
      <c r="C171" s="247"/>
      <c r="D171" s="226" t="s">
        <v>138</v>
      </c>
      <c r="E171" s="248" t="s">
        <v>1</v>
      </c>
      <c r="F171" s="249" t="s">
        <v>200</v>
      </c>
      <c r="G171" s="247"/>
      <c r="H171" s="250">
        <v>17.628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6" t="s">
        <v>138</v>
      </c>
      <c r="AU171" s="256" t="s">
        <v>84</v>
      </c>
      <c r="AV171" s="15" t="s">
        <v>136</v>
      </c>
      <c r="AW171" s="15" t="s">
        <v>32</v>
      </c>
      <c r="AX171" s="15" t="s">
        <v>82</v>
      </c>
      <c r="AY171" s="256" t="s">
        <v>129</v>
      </c>
    </row>
    <row r="172" s="2" customFormat="1" ht="24.15" customHeight="1">
      <c r="A172" s="38"/>
      <c r="B172" s="39"/>
      <c r="C172" s="211" t="s">
        <v>201</v>
      </c>
      <c r="D172" s="211" t="s">
        <v>131</v>
      </c>
      <c r="E172" s="212" t="s">
        <v>202</v>
      </c>
      <c r="F172" s="213" t="s">
        <v>203</v>
      </c>
      <c r="G172" s="214" t="s">
        <v>161</v>
      </c>
      <c r="H172" s="215">
        <v>0.157</v>
      </c>
      <c r="I172" s="216"/>
      <c r="J172" s="217">
        <f>ROUND(I172*H172,2)</f>
        <v>0</v>
      </c>
      <c r="K172" s="213" t="s">
        <v>135</v>
      </c>
      <c r="L172" s="44"/>
      <c r="M172" s="218" t="s">
        <v>1</v>
      </c>
      <c r="N172" s="219" t="s">
        <v>42</v>
      </c>
      <c r="O172" s="91"/>
      <c r="P172" s="220">
        <f>O172*H172</f>
        <v>0</v>
      </c>
      <c r="Q172" s="220">
        <v>1.0593999999999999</v>
      </c>
      <c r="R172" s="220">
        <f>Q172*H172</f>
        <v>0.1663258</v>
      </c>
      <c r="S172" s="220">
        <v>0</v>
      </c>
      <c r="T172" s="22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2" t="s">
        <v>136</v>
      </c>
      <c r="AT172" s="222" t="s">
        <v>131</v>
      </c>
      <c r="AU172" s="222" t="s">
        <v>84</v>
      </c>
      <c r="AY172" s="17" t="s">
        <v>129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7" t="s">
        <v>82</v>
      </c>
      <c r="BK172" s="223">
        <f>ROUND(I172*H172,2)</f>
        <v>0</v>
      </c>
      <c r="BL172" s="17" t="s">
        <v>136</v>
      </c>
      <c r="BM172" s="222" t="s">
        <v>204</v>
      </c>
    </row>
    <row r="173" s="13" customFormat="1">
      <c r="A173" s="13"/>
      <c r="B173" s="224"/>
      <c r="C173" s="225"/>
      <c r="D173" s="226" t="s">
        <v>138</v>
      </c>
      <c r="E173" s="227" t="s">
        <v>1</v>
      </c>
      <c r="F173" s="228" t="s">
        <v>205</v>
      </c>
      <c r="G173" s="225"/>
      <c r="H173" s="227" t="s">
        <v>1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138</v>
      </c>
      <c r="AU173" s="234" t="s">
        <v>84</v>
      </c>
      <c r="AV173" s="13" t="s">
        <v>82</v>
      </c>
      <c r="AW173" s="13" t="s">
        <v>32</v>
      </c>
      <c r="AX173" s="13" t="s">
        <v>77</v>
      </c>
      <c r="AY173" s="234" t="s">
        <v>129</v>
      </c>
    </row>
    <row r="174" s="14" customFormat="1">
      <c r="A174" s="14"/>
      <c r="B174" s="235"/>
      <c r="C174" s="236"/>
      <c r="D174" s="226" t="s">
        <v>138</v>
      </c>
      <c r="E174" s="237" t="s">
        <v>1</v>
      </c>
      <c r="F174" s="238" t="s">
        <v>206</v>
      </c>
      <c r="G174" s="236"/>
      <c r="H174" s="239">
        <v>0.066000000000000003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138</v>
      </c>
      <c r="AU174" s="245" t="s">
        <v>84</v>
      </c>
      <c r="AV174" s="14" t="s">
        <v>84</v>
      </c>
      <c r="AW174" s="14" t="s">
        <v>32</v>
      </c>
      <c r="AX174" s="14" t="s">
        <v>77</v>
      </c>
      <c r="AY174" s="245" t="s">
        <v>129</v>
      </c>
    </row>
    <row r="175" s="13" customFormat="1">
      <c r="A175" s="13"/>
      <c r="B175" s="224"/>
      <c r="C175" s="225"/>
      <c r="D175" s="226" t="s">
        <v>138</v>
      </c>
      <c r="E175" s="227" t="s">
        <v>1</v>
      </c>
      <c r="F175" s="228" t="s">
        <v>207</v>
      </c>
      <c r="G175" s="225"/>
      <c r="H175" s="227" t="s">
        <v>1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138</v>
      </c>
      <c r="AU175" s="234" t="s">
        <v>84</v>
      </c>
      <c r="AV175" s="13" t="s">
        <v>82</v>
      </c>
      <c r="AW175" s="13" t="s">
        <v>32</v>
      </c>
      <c r="AX175" s="13" t="s">
        <v>77</v>
      </c>
      <c r="AY175" s="234" t="s">
        <v>129</v>
      </c>
    </row>
    <row r="176" s="14" customFormat="1">
      <c r="A176" s="14"/>
      <c r="B176" s="235"/>
      <c r="C176" s="236"/>
      <c r="D176" s="226" t="s">
        <v>138</v>
      </c>
      <c r="E176" s="237" t="s">
        <v>1</v>
      </c>
      <c r="F176" s="238" t="s">
        <v>208</v>
      </c>
      <c r="G176" s="236"/>
      <c r="H176" s="239">
        <v>0.090999999999999998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138</v>
      </c>
      <c r="AU176" s="245" t="s">
        <v>84</v>
      </c>
      <c r="AV176" s="14" t="s">
        <v>84</v>
      </c>
      <c r="AW176" s="14" t="s">
        <v>32</v>
      </c>
      <c r="AX176" s="14" t="s">
        <v>77</v>
      </c>
      <c r="AY176" s="245" t="s">
        <v>129</v>
      </c>
    </row>
    <row r="177" s="15" customFormat="1">
      <c r="A177" s="15"/>
      <c r="B177" s="246"/>
      <c r="C177" s="247"/>
      <c r="D177" s="226" t="s">
        <v>138</v>
      </c>
      <c r="E177" s="248" t="s">
        <v>1</v>
      </c>
      <c r="F177" s="249" t="s">
        <v>200</v>
      </c>
      <c r="G177" s="247"/>
      <c r="H177" s="250">
        <v>0.157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6" t="s">
        <v>138</v>
      </c>
      <c r="AU177" s="256" t="s">
        <v>84</v>
      </c>
      <c r="AV177" s="15" t="s">
        <v>136</v>
      </c>
      <c r="AW177" s="15" t="s">
        <v>32</v>
      </c>
      <c r="AX177" s="15" t="s">
        <v>82</v>
      </c>
      <c r="AY177" s="256" t="s">
        <v>129</v>
      </c>
    </row>
    <row r="178" s="12" customFormat="1" ht="22.8" customHeight="1">
      <c r="A178" s="12"/>
      <c r="B178" s="195"/>
      <c r="C178" s="196"/>
      <c r="D178" s="197" t="s">
        <v>76</v>
      </c>
      <c r="E178" s="209" t="s">
        <v>145</v>
      </c>
      <c r="F178" s="209" t="s">
        <v>209</v>
      </c>
      <c r="G178" s="196"/>
      <c r="H178" s="196"/>
      <c r="I178" s="199"/>
      <c r="J178" s="210">
        <f>BK178</f>
        <v>0</v>
      </c>
      <c r="K178" s="196"/>
      <c r="L178" s="201"/>
      <c r="M178" s="202"/>
      <c r="N178" s="203"/>
      <c r="O178" s="203"/>
      <c r="P178" s="204">
        <f>SUM(P179:P185)</f>
        <v>0</v>
      </c>
      <c r="Q178" s="203"/>
      <c r="R178" s="204">
        <f>SUM(R179:R185)</f>
        <v>33.777130060000005</v>
      </c>
      <c r="S178" s="203"/>
      <c r="T178" s="205">
        <f>SUM(T179:T185)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6" t="s">
        <v>82</v>
      </c>
      <c r="AT178" s="207" t="s">
        <v>76</v>
      </c>
      <c r="AU178" s="207" t="s">
        <v>82</v>
      </c>
      <c r="AY178" s="206" t="s">
        <v>129</v>
      </c>
      <c r="BK178" s="208">
        <f>SUM(BK179:BK185)</f>
        <v>0</v>
      </c>
    </row>
    <row r="179" s="2" customFormat="1" ht="33" customHeight="1">
      <c r="A179" s="38"/>
      <c r="B179" s="39"/>
      <c r="C179" s="211" t="s">
        <v>210</v>
      </c>
      <c r="D179" s="211" t="s">
        <v>131</v>
      </c>
      <c r="E179" s="212" t="s">
        <v>211</v>
      </c>
      <c r="F179" s="213" t="s">
        <v>212</v>
      </c>
      <c r="G179" s="214" t="s">
        <v>173</v>
      </c>
      <c r="H179" s="215">
        <v>106.512</v>
      </c>
      <c r="I179" s="216"/>
      <c r="J179" s="217">
        <f>ROUND(I179*H179,2)</f>
        <v>0</v>
      </c>
      <c r="K179" s="213" t="s">
        <v>135</v>
      </c>
      <c r="L179" s="44"/>
      <c r="M179" s="218" t="s">
        <v>1</v>
      </c>
      <c r="N179" s="219" t="s">
        <v>42</v>
      </c>
      <c r="O179" s="91"/>
      <c r="P179" s="220">
        <f>O179*H179</f>
        <v>0</v>
      </c>
      <c r="Q179" s="220">
        <v>0.31672</v>
      </c>
      <c r="R179" s="220">
        <f>Q179*H179</f>
        <v>33.734480640000001</v>
      </c>
      <c r="S179" s="220">
        <v>0</v>
      </c>
      <c r="T179" s="22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2" t="s">
        <v>136</v>
      </c>
      <c r="AT179" s="222" t="s">
        <v>131</v>
      </c>
      <c r="AU179" s="222" t="s">
        <v>84</v>
      </c>
      <c r="AY179" s="17" t="s">
        <v>129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7" t="s">
        <v>82</v>
      </c>
      <c r="BK179" s="223">
        <f>ROUND(I179*H179,2)</f>
        <v>0</v>
      </c>
      <c r="BL179" s="17" t="s">
        <v>136</v>
      </c>
      <c r="BM179" s="222" t="s">
        <v>213</v>
      </c>
    </row>
    <row r="180" s="14" customFormat="1">
      <c r="A180" s="14"/>
      <c r="B180" s="235"/>
      <c r="C180" s="236"/>
      <c r="D180" s="226" t="s">
        <v>138</v>
      </c>
      <c r="E180" s="237" t="s">
        <v>1</v>
      </c>
      <c r="F180" s="238" t="s">
        <v>214</v>
      </c>
      <c r="G180" s="236"/>
      <c r="H180" s="239">
        <v>106.512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138</v>
      </c>
      <c r="AU180" s="245" t="s">
        <v>84</v>
      </c>
      <c r="AV180" s="14" t="s">
        <v>84</v>
      </c>
      <c r="AW180" s="14" t="s">
        <v>32</v>
      </c>
      <c r="AX180" s="14" t="s">
        <v>82</v>
      </c>
      <c r="AY180" s="245" t="s">
        <v>129</v>
      </c>
    </row>
    <row r="181" s="2" customFormat="1" ht="37.8" customHeight="1">
      <c r="A181" s="38"/>
      <c r="B181" s="39"/>
      <c r="C181" s="211" t="s">
        <v>215</v>
      </c>
      <c r="D181" s="211" t="s">
        <v>131</v>
      </c>
      <c r="E181" s="212" t="s">
        <v>216</v>
      </c>
      <c r="F181" s="213" t="s">
        <v>217</v>
      </c>
      <c r="G181" s="214" t="s">
        <v>161</v>
      </c>
      <c r="H181" s="215">
        <v>0.037999999999999999</v>
      </c>
      <c r="I181" s="216"/>
      <c r="J181" s="217">
        <f>ROUND(I181*H181,2)</f>
        <v>0</v>
      </c>
      <c r="K181" s="213" t="s">
        <v>135</v>
      </c>
      <c r="L181" s="44"/>
      <c r="M181" s="218" t="s">
        <v>1</v>
      </c>
      <c r="N181" s="219" t="s">
        <v>42</v>
      </c>
      <c r="O181" s="91"/>
      <c r="P181" s="220">
        <f>O181*H181</f>
        <v>0</v>
      </c>
      <c r="Q181" s="220">
        <v>0.017090000000000001</v>
      </c>
      <c r="R181" s="220">
        <f>Q181*H181</f>
        <v>0.00064942000000000005</v>
      </c>
      <c r="S181" s="220">
        <v>0</v>
      </c>
      <c r="T181" s="22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2" t="s">
        <v>136</v>
      </c>
      <c r="AT181" s="222" t="s">
        <v>131</v>
      </c>
      <c r="AU181" s="222" t="s">
        <v>84</v>
      </c>
      <c r="AY181" s="17" t="s">
        <v>129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7" t="s">
        <v>82</v>
      </c>
      <c r="BK181" s="223">
        <f>ROUND(I181*H181,2)</f>
        <v>0</v>
      </c>
      <c r="BL181" s="17" t="s">
        <v>136</v>
      </c>
      <c r="BM181" s="222" t="s">
        <v>218</v>
      </c>
    </row>
    <row r="182" s="13" customFormat="1">
      <c r="A182" s="13"/>
      <c r="B182" s="224"/>
      <c r="C182" s="225"/>
      <c r="D182" s="226" t="s">
        <v>138</v>
      </c>
      <c r="E182" s="227" t="s">
        <v>1</v>
      </c>
      <c r="F182" s="228" t="s">
        <v>219</v>
      </c>
      <c r="G182" s="225"/>
      <c r="H182" s="227" t="s">
        <v>1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138</v>
      </c>
      <c r="AU182" s="234" t="s">
        <v>84</v>
      </c>
      <c r="AV182" s="13" t="s">
        <v>82</v>
      </c>
      <c r="AW182" s="13" t="s">
        <v>32</v>
      </c>
      <c r="AX182" s="13" t="s">
        <v>77</v>
      </c>
      <c r="AY182" s="234" t="s">
        <v>129</v>
      </c>
    </row>
    <row r="183" s="14" customFormat="1">
      <c r="A183" s="14"/>
      <c r="B183" s="235"/>
      <c r="C183" s="236"/>
      <c r="D183" s="226" t="s">
        <v>138</v>
      </c>
      <c r="E183" s="237" t="s">
        <v>1</v>
      </c>
      <c r="F183" s="238" t="s">
        <v>220</v>
      </c>
      <c r="G183" s="236"/>
      <c r="H183" s="239">
        <v>0.037999999999999999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138</v>
      </c>
      <c r="AU183" s="245" t="s">
        <v>84</v>
      </c>
      <c r="AV183" s="14" t="s">
        <v>84</v>
      </c>
      <c r="AW183" s="14" t="s">
        <v>32</v>
      </c>
      <c r="AX183" s="14" t="s">
        <v>82</v>
      </c>
      <c r="AY183" s="245" t="s">
        <v>129</v>
      </c>
    </row>
    <row r="184" s="2" customFormat="1" ht="21.75" customHeight="1">
      <c r="A184" s="38"/>
      <c r="B184" s="39"/>
      <c r="C184" s="257" t="s">
        <v>221</v>
      </c>
      <c r="D184" s="257" t="s">
        <v>222</v>
      </c>
      <c r="E184" s="258" t="s">
        <v>223</v>
      </c>
      <c r="F184" s="259" t="s">
        <v>224</v>
      </c>
      <c r="G184" s="260" t="s">
        <v>161</v>
      </c>
      <c r="H184" s="261">
        <v>0.042000000000000003</v>
      </c>
      <c r="I184" s="262"/>
      <c r="J184" s="263">
        <f>ROUND(I184*H184,2)</f>
        <v>0</v>
      </c>
      <c r="K184" s="259" t="s">
        <v>135</v>
      </c>
      <c r="L184" s="264"/>
      <c r="M184" s="265" t="s">
        <v>1</v>
      </c>
      <c r="N184" s="266" t="s">
        <v>42</v>
      </c>
      <c r="O184" s="91"/>
      <c r="P184" s="220">
        <f>O184*H184</f>
        <v>0</v>
      </c>
      <c r="Q184" s="220">
        <v>1</v>
      </c>
      <c r="R184" s="220">
        <f>Q184*H184</f>
        <v>0.042000000000000003</v>
      </c>
      <c r="S184" s="220">
        <v>0</v>
      </c>
      <c r="T184" s="221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2" t="s">
        <v>170</v>
      </c>
      <c r="AT184" s="222" t="s">
        <v>222</v>
      </c>
      <c r="AU184" s="222" t="s">
        <v>84</v>
      </c>
      <c r="AY184" s="17" t="s">
        <v>129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7" t="s">
        <v>82</v>
      </c>
      <c r="BK184" s="223">
        <f>ROUND(I184*H184,2)</f>
        <v>0</v>
      </c>
      <c r="BL184" s="17" t="s">
        <v>136</v>
      </c>
      <c r="BM184" s="222" t="s">
        <v>225</v>
      </c>
    </row>
    <row r="185" s="14" customFormat="1">
      <c r="A185" s="14"/>
      <c r="B185" s="235"/>
      <c r="C185" s="236"/>
      <c r="D185" s="226" t="s">
        <v>138</v>
      </c>
      <c r="E185" s="236"/>
      <c r="F185" s="238" t="s">
        <v>226</v>
      </c>
      <c r="G185" s="236"/>
      <c r="H185" s="239">
        <v>0.042000000000000003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138</v>
      </c>
      <c r="AU185" s="245" t="s">
        <v>84</v>
      </c>
      <c r="AV185" s="14" t="s">
        <v>84</v>
      </c>
      <c r="AW185" s="14" t="s">
        <v>4</v>
      </c>
      <c r="AX185" s="14" t="s">
        <v>82</v>
      </c>
      <c r="AY185" s="245" t="s">
        <v>129</v>
      </c>
    </row>
    <row r="186" s="12" customFormat="1" ht="22.8" customHeight="1">
      <c r="A186" s="12"/>
      <c r="B186" s="195"/>
      <c r="C186" s="196"/>
      <c r="D186" s="197" t="s">
        <v>76</v>
      </c>
      <c r="E186" s="209" t="s">
        <v>136</v>
      </c>
      <c r="F186" s="209" t="s">
        <v>227</v>
      </c>
      <c r="G186" s="196"/>
      <c r="H186" s="196"/>
      <c r="I186" s="199"/>
      <c r="J186" s="210">
        <f>BK186</f>
        <v>0</v>
      </c>
      <c r="K186" s="196"/>
      <c r="L186" s="201"/>
      <c r="M186" s="202"/>
      <c r="N186" s="203"/>
      <c r="O186" s="203"/>
      <c r="P186" s="204">
        <f>SUM(P187:P238)</f>
        <v>0</v>
      </c>
      <c r="Q186" s="203"/>
      <c r="R186" s="204">
        <f>SUM(R187:R238)</f>
        <v>15.29534625</v>
      </c>
      <c r="S186" s="203"/>
      <c r="T186" s="205">
        <f>SUM(T187:T238)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6" t="s">
        <v>82</v>
      </c>
      <c r="AT186" s="207" t="s">
        <v>76</v>
      </c>
      <c r="AU186" s="207" t="s">
        <v>82</v>
      </c>
      <c r="AY186" s="206" t="s">
        <v>129</v>
      </c>
      <c r="BK186" s="208">
        <f>SUM(BK187:BK238)</f>
        <v>0</v>
      </c>
    </row>
    <row r="187" s="2" customFormat="1" ht="16.5" customHeight="1">
      <c r="A187" s="38"/>
      <c r="B187" s="39"/>
      <c r="C187" s="211" t="s">
        <v>228</v>
      </c>
      <c r="D187" s="211" t="s">
        <v>131</v>
      </c>
      <c r="E187" s="212" t="s">
        <v>229</v>
      </c>
      <c r="F187" s="213" t="s">
        <v>230</v>
      </c>
      <c r="G187" s="214" t="s">
        <v>134</v>
      </c>
      <c r="H187" s="215">
        <v>0.86799999999999999</v>
      </c>
      <c r="I187" s="216"/>
      <c r="J187" s="217">
        <f>ROUND(I187*H187,2)</f>
        <v>0</v>
      </c>
      <c r="K187" s="213" t="s">
        <v>135</v>
      </c>
      <c r="L187" s="44"/>
      <c r="M187" s="218" t="s">
        <v>1</v>
      </c>
      <c r="N187" s="219" t="s">
        <v>42</v>
      </c>
      <c r="O187" s="91"/>
      <c r="P187" s="220">
        <f>O187*H187</f>
        <v>0</v>
      </c>
      <c r="Q187" s="220">
        <v>2.5020099999999998</v>
      </c>
      <c r="R187" s="220">
        <f>Q187*H187</f>
        <v>2.1717446799999998</v>
      </c>
      <c r="S187" s="220">
        <v>0</v>
      </c>
      <c r="T187" s="22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2" t="s">
        <v>136</v>
      </c>
      <c r="AT187" s="222" t="s">
        <v>131</v>
      </c>
      <c r="AU187" s="222" t="s">
        <v>84</v>
      </c>
      <c r="AY187" s="17" t="s">
        <v>129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7" t="s">
        <v>82</v>
      </c>
      <c r="BK187" s="223">
        <f>ROUND(I187*H187,2)</f>
        <v>0</v>
      </c>
      <c r="BL187" s="17" t="s">
        <v>136</v>
      </c>
      <c r="BM187" s="222" t="s">
        <v>231</v>
      </c>
    </row>
    <row r="188" s="13" customFormat="1">
      <c r="A188" s="13"/>
      <c r="B188" s="224"/>
      <c r="C188" s="225"/>
      <c r="D188" s="226" t="s">
        <v>138</v>
      </c>
      <c r="E188" s="227" t="s">
        <v>1</v>
      </c>
      <c r="F188" s="228" t="s">
        <v>232</v>
      </c>
      <c r="G188" s="225"/>
      <c r="H188" s="227" t="s">
        <v>1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138</v>
      </c>
      <c r="AU188" s="234" t="s">
        <v>84</v>
      </c>
      <c r="AV188" s="13" t="s">
        <v>82</v>
      </c>
      <c r="AW188" s="13" t="s">
        <v>32</v>
      </c>
      <c r="AX188" s="13" t="s">
        <v>77</v>
      </c>
      <c r="AY188" s="234" t="s">
        <v>129</v>
      </c>
    </row>
    <row r="189" s="14" customFormat="1">
      <c r="A189" s="14"/>
      <c r="B189" s="235"/>
      <c r="C189" s="236"/>
      <c r="D189" s="226" t="s">
        <v>138</v>
      </c>
      <c r="E189" s="237" t="s">
        <v>1</v>
      </c>
      <c r="F189" s="238" t="s">
        <v>233</v>
      </c>
      <c r="G189" s="236"/>
      <c r="H189" s="239">
        <v>0.33900000000000002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138</v>
      </c>
      <c r="AU189" s="245" t="s">
        <v>84</v>
      </c>
      <c r="AV189" s="14" t="s">
        <v>84</v>
      </c>
      <c r="AW189" s="14" t="s">
        <v>32</v>
      </c>
      <c r="AX189" s="14" t="s">
        <v>77</v>
      </c>
      <c r="AY189" s="245" t="s">
        <v>129</v>
      </c>
    </row>
    <row r="190" s="13" customFormat="1">
      <c r="A190" s="13"/>
      <c r="B190" s="224"/>
      <c r="C190" s="225"/>
      <c r="D190" s="226" t="s">
        <v>138</v>
      </c>
      <c r="E190" s="227" t="s">
        <v>1</v>
      </c>
      <c r="F190" s="228" t="s">
        <v>234</v>
      </c>
      <c r="G190" s="225"/>
      <c r="H190" s="227" t="s">
        <v>1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138</v>
      </c>
      <c r="AU190" s="234" t="s">
        <v>84</v>
      </c>
      <c r="AV190" s="13" t="s">
        <v>82</v>
      </c>
      <c r="AW190" s="13" t="s">
        <v>32</v>
      </c>
      <c r="AX190" s="13" t="s">
        <v>77</v>
      </c>
      <c r="AY190" s="234" t="s">
        <v>129</v>
      </c>
    </row>
    <row r="191" s="14" customFormat="1">
      <c r="A191" s="14"/>
      <c r="B191" s="235"/>
      <c r="C191" s="236"/>
      <c r="D191" s="226" t="s">
        <v>138</v>
      </c>
      <c r="E191" s="237" t="s">
        <v>1</v>
      </c>
      <c r="F191" s="238" t="s">
        <v>235</v>
      </c>
      <c r="G191" s="236"/>
      <c r="H191" s="239">
        <v>0.245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138</v>
      </c>
      <c r="AU191" s="245" t="s">
        <v>84</v>
      </c>
      <c r="AV191" s="14" t="s">
        <v>84</v>
      </c>
      <c r="AW191" s="14" t="s">
        <v>32</v>
      </c>
      <c r="AX191" s="14" t="s">
        <v>77</v>
      </c>
      <c r="AY191" s="245" t="s">
        <v>129</v>
      </c>
    </row>
    <row r="192" s="13" customFormat="1">
      <c r="A192" s="13"/>
      <c r="B192" s="224"/>
      <c r="C192" s="225"/>
      <c r="D192" s="226" t="s">
        <v>138</v>
      </c>
      <c r="E192" s="227" t="s">
        <v>1</v>
      </c>
      <c r="F192" s="228" t="s">
        <v>236</v>
      </c>
      <c r="G192" s="225"/>
      <c r="H192" s="227" t="s">
        <v>1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138</v>
      </c>
      <c r="AU192" s="234" t="s">
        <v>84</v>
      </c>
      <c r="AV192" s="13" t="s">
        <v>82</v>
      </c>
      <c r="AW192" s="13" t="s">
        <v>32</v>
      </c>
      <c r="AX192" s="13" t="s">
        <v>77</v>
      </c>
      <c r="AY192" s="234" t="s">
        <v>129</v>
      </c>
    </row>
    <row r="193" s="14" customFormat="1">
      <c r="A193" s="14"/>
      <c r="B193" s="235"/>
      <c r="C193" s="236"/>
      <c r="D193" s="226" t="s">
        <v>138</v>
      </c>
      <c r="E193" s="237" t="s">
        <v>1</v>
      </c>
      <c r="F193" s="238" t="s">
        <v>237</v>
      </c>
      <c r="G193" s="236"/>
      <c r="H193" s="239">
        <v>0.28399999999999997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138</v>
      </c>
      <c r="AU193" s="245" t="s">
        <v>84</v>
      </c>
      <c r="AV193" s="14" t="s">
        <v>84</v>
      </c>
      <c r="AW193" s="14" t="s">
        <v>32</v>
      </c>
      <c r="AX193" s="14" t="s">
        <v>77</v>
      </c>
      <c r="AY193" s="245" t="s">
        <v>129</v>
      </c>
    </row>
    <row r="194" s="15" customFormat="1">
      <c r="A194" s="15"/>
      <c r="B194" s="246"/>
      <c r="C194" s="247"/>
      <c r="D194" s="226" t="s">
        <v>138</v>
      </c>
      <c r="E194" s="248" t="s">
        <v>1</v>
      </c>
      <c r="F194" s="249" t="s">
        <v>200</v>
      </c>
      <c r="G194" s="247"/>
      <c r="H194" s="250">
        <v>0.8680000000000001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6" t="s">
        <v>138</v>
      </c>
      <c r="AU194" s="256" t="s">
        <v>84</v>
      </c>
      <c r="AV194" s="15" t="s">
        <v>136</v>
      </c>
      <c r="AW194" s="15" t="s">
        <v>32</v>
      </c>
      <c r="AX194" s="15" t="s">
        <v>82</v>
      </c>
      <c r="AY194" s="256" t="s">
        <v>129</v>
      </c>
    </row>
    <row r="195" s="2" customFormat="1" ht="24.15" customHeight="1">
      <c r="A195" s="38"/>
      <c r="B195" s="39"/>
      <c r="C195" s="211" t="s">
        <v>238</v>
      </c>
      <c r="D195" s="211" t="s">
        <v>131</v>
      </c>
      <c r="E195" s="212" t="s">
        <v>239</v>
      </c>
      <c r="F195" s="213" t="s">
        <v>240</v>
      </c>
      <c r="G195" s="214" t="s">
        <v>173</v>
      </c>
      <c r="H195" s="215">
        <v>14.464</v>
      </c>
      <c r="I195" s="216"/>
      <c r="J195" s="217">
        <f>ROUND(I195*H195,2)</f>
        <v>0</v>
      </c>
      <c r="K195" s="213" t="s">
        <v>135</v>
      </c>
      <c r="L195" s="44"/>
      <c r="M195" s="218" t="s">
        <v>1</v>
      </c>
      <c r="N195" s="219" t="s">
        <v>42</v>
      </c>
      <c r="O195" s="91"/>
      <c r="P195" s="220">
        <f>O195*H195</f>
        <v>0</v>
      </c>
      <c r="Q195" s="220">
        <v>0.010529999999999999</v>
      </c>
      <c r="R195" s="220">
        <f>Q195*H195</f>
        <v>0.15230591999999998</v>
      </c>
      <c r="S195" s="220">
        <v>0</v>
      </c>
      <c r="T195" s="22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2" t="s">
        <v>136</v>
      </c>
      <c r="AT195" s="222" t="s">
        <v>131</v>
      </c>
      <c r="AU195" s="222" t="s">
        <v>84</v>
      </c>
      <c r="AY195" s="17" t="s">
        <v>129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7" t="s">
        <v>82</v>
      </c>
      <c r="BK195" s="223">
        <f>ROUND(I195*H195,2)</f>
        <v>0</v>
      </c>
      <c r="BL195" s="17" t="s">
        <v>136</v>
      </c>
      <c r="BM195" s="222" t="s">
        <v>241</v>
      </c>
    </row>
    <row r="196" s="13" customFormat="1">
      <c r="A196" s="13"/>
      <c r="B196" s="224"/>
      <c r="C196" s="225"/>
      <c r="D196" s="226" t="s">
        <v>138</v>
      </c>
      <c r="E196" s="227" t="s">
        <v>1</v>
      </c>
      <c r="F196" s="228" t="s">
        <v>232</v>
      </c>
      <c r="G196" s="225"/>
      <c r="H196" s="227" t="s">
        <v>1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138</v>
      </c>
      <c r="AU196" s="234" t="s">
        <v>84</v>
      </c>
      <c r="AV196" s="13" t="s">
        <v>82</v>
      </c>
      <c r="AW196" s="13" t="s">
        <v>32</v>
      </c>
      <c r="AX196" s="13" t="s">
        <v>77</v>
      </c>
      <c r="AY196" s="234" t="s">
        <v>129</v>
      </c>
    </row>
    <row r="197" s="14" customFormat="1">
      <c r="A197" s="14"/>
      <c r="B197" s="235"/>
      <c r="C197" s="236"/>
      <c r="D197" s="226" t="s">
        <v>138</v>
      </c>
      <c r="E197" s="237" t="s">
        <v>1</v>
      </c>
      <c r="F197" s="238" t="s">
        <v>242</v>
      </c>
      <c r="G197" s="236"/>
      <c r="H197" s="239">
        <v>5.6550000000000002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138</v>
      </c>
      <c r="AU197" s="245" t="s">
        <v>84</v>
      </c>
      <c r="AV197" s="14" t="s">
        <v>84</v>
      </c>
      <c r="AW197" s="14" t="s">
        <v>32</v>
      </c>
      <c r="AX197" s="14" t="s">
        <v>77</v>
      </c>
      <c r="AY197" s="245" t="s">
        <v>129</v>
      </c>
    </row>
    <row r="198" s="13" customFormat="1">
      <c r="A198" s="13"/>
      <c r="B198" s="224"/>
      <c r="C198" s="225"/>
      <c r="D198" s="226" t="s">
        <v>138</v>
      </c>
      <c r="E198" s="227" t="s">
        <v>1</v>
      </c>
      <c r="F198" s="228" t="s">
        <v>234</v>
      </c>
      <c r="G198" s="225"/>
      <c r="H198" s="227" t="s">
        <v>1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138</v>
      </c>
      <c r="AU198" s="234" t="s">
        <v>84</v>
      </c>
      <c r="AV198" s="13" t="s">
        <v>82</v>
      </c>
      <c r="AW198" s="13" t="s">
        <v>32</v>
      </c>
      <c r="AX198" s="13" t="s">
        <v>77</v>
      </c>
      <c r="AY198" s="234" t="s">
        <v>129</v>
      </c>
    </row>
    <row r="199" s="14" customFormat="1">
      <c r="A199" s="14"/>
      <c r="B199" s="235"/>
      <c r="C199" s="236"/>
      <c r="D199" s="226" t="s">
        <v>138</v>
      </c>
      <c r="E199" s="237" t="s">
        <v>1</v>
      </c>
      <c r="F199" s="238" t="s">
        <v>243</v>
      </c>
      <c r="G199" s="236"/>
      <c r="H199" s="239">
        <v>4.0780000000000003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138</v>
      </c>
      <c r="AU199" s="245" t="s">
        <v>84</v>
      </c>
      <c r="AV199" s="14" t="s">
        <v>84</v>
      </c>
      <c r="AW199" s="14" t="s">
        <v>32</v>
      </c>
      <c r="AX199" s="14" t="s">
        <v>77</v>
      </c>
      <c r="AY199" s="245" t="s">
        <v>129</v>
      </c>
    </row>
    <row r="200" s="13" customFormat="1">
      <c r="A200" s="13"/>
      <c r="B200" s="224"/>
      <c r="C200" s="225"/>
      <c r="D200" s="226" t="s">
        <v>138</v>
      </c>
      <c r="E200" s="227" t="s">
        <v>1</v>
      </c>
      <c r="F200" s="228" t="s">
        <v>236</v>
      </c>
      <c r="G200" s="225"/>
      <c r="H200" s="227" t="s">
        <v>1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138</v>
      </c>
      <c r="AU200" s="234" t="s">
        <v>84</v>
      </c>
      <c r="AV200" s="13" t="s">
        <v>82</v>
      </c>
      <c r="AW200" s="13" t="s">
        <v>32</v>
      </c>
      <c r="AX200" s="13" t="s">
        <v>77</v>
      </c>
      <c r="AY200" s="234" t="s">
        <v>129</v>
      </c>
    </row>
    <row r="201" s="14" customFormat="1">
      <c r="A201" s="14"/>
      <c r="B201" s="235"/>
      <c r="C201" s="236"/>
      <c r="D201" s="226" t="s">
        <v>138</v>
      </c>
      <c r="E201" s="237" t="s">
        <v>1</v>
      </c>
      <c r="F201" s="238" t="s">
        <v>244</v>
      </c>
      <c r="G201" s="236"/>
      <c r="H201" s="239">
        <v>4.7309999999999999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138</v>
      </c>
      <c r="AU201" s="245" t="s">
        <v>84</v>
      </c>
      <c r="AV201" s="14" t="s">
        <v>84</v>
      </c>
      <c r="AW201" s="14" t="s">
        <v>32</v>
      </c>
      <c r="AX201" s="14" t="s">
        <v>77</v>
      </c>
      <c r="AY201" s="245" t="s">
        <v>129</v>
      </c>
    </row>
    <row r="202" s="15" customFormat="1">
      <c r="A202" s="15"/>
      <c r="B202" s="246"/>
      <c r="C202" s="247"/>
      <c r="D202" s="226" t="s">
        <v>138</v>
      </c>
      <c r="E202" s="248" t="s">
        <v>1</v>
      </c>
      <c r="F202" s="249" t="s">
        <v>200</v>
      </c>
      <c r="G202" s="247"/>
      <c r="H202" s="250">
        <v>14.464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6" t="s">
        <v>138</v>
      </c>
      <c r="AU202" s="256" t="s">
        <v>84</v>
      </c>
      <c r="AV202" s="15" t="s">
        <v>136</v>
      </c>
      <c r="AW202" s="15" t="s">
        <v>32</v>
      </c>
      <c r="AX202" s="15" t="s">
        <v>82</v>
      </c>
      <c r="AY202" s="256" t="s">
        <v>129</v>
      </c>
    </row>
    <row r="203" s="2" customFormat="1" ht="16.5" customHeight="1">
      <c r="A203" s="38"/>
      <c r="B203" s="39"/>
      <c r="C203" s="211" t="s">
        <v>245</v>
      </c>
      <c r="D203" s="211" t="s">
        <v>131</v>
      </c>
      <c r="E203" s="212" t="s">
        <v>246</v>
      </c>
      <c r="F203" s="213" t="s">
        <v>247</v>
      </c>
      <c r="G203" s="214" t="s">
        <v>161</v>
      </c>
      <c r="H203" s="215">
        <v>0.073999999999999996</v>
      </c>
      <c r="I203" s="216"/>
      <c r="J203" s="217">
        <f>ROUND(I203*H203,2)</f>
        <v>0</v>
      </c>
      <c r="K203" s="213" t="s">
        <v>135</v>
      </c>
      <c r="L203" s="44"/>
      <c r="M203" s="218" t="s">
        <v>1</v>
      </c>
      <c r="N203" s="219" t="s">
        <v>42</v>
      </c>
      <c r="O203" s="91"/>
      <c r="P203" s="220">
        <f>O203*H203</f>
        <v>0</v>
      </c>
      <c r="Q203" s="220">
        <v>1.06277</v>
      </c>
      <c r="R203" s="220">
        <f>Q203*H203</f>
        <v>0.078644979999999989</v>
      </c>
      <c r="S203" s="220">
        <v>0</v>
      </c>
      <c r="T203" s="221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2" t="s">
        <v>136</v>
      </c>
      <c r="AT203" s="222" t="s">
        <v>131</v>
      </c>
      <c r="AU203" s="222" t="s">
        <v>84</v>
      </c>
      <c r="AY203" s="17" t="s">
        <v>129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7" t="s">
        <v>82</v>
      </c>
      <c r="BK203" s="223">
        <f>ROUND(I203*H203,2)</f>
        <v>0</v>
      </c>
      <c r="BL203" s="17" t="s">
        <v>136</v>
      </c>
      <c r="BM203" s="222" t="s">
        <v>248</v>
      </c>
    </row>
    <row r="204" s="13" customFormat="1">
      <c r="A204" s="13"/>
      <c r="B204" s="224"/>
      <c r="C204" s="225"/>
      <c r="D204" s="226" t="s">
        <v>138</v>
      </c>
      <c r="E204" s="227" t="s">
        <v>1</v>
      </c>
      <c r="F204" s="228" t="s">
        <v>249</v>
      </c>
      <c r="G204" s="225"/>
      <c r="H204" s="227" t="s">
        <v>1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138</v>
      </c>
      <c r="AU204" s="234" t="s">
        <v>84</v>
      </c>
      <c r="AV204" s="13" t="s">
        <v>82</v>
      </c>
      <c r="AW204" s="13" t="s">
        <v>32</v>
      </c>
      <c r="AX204" s="13" t="s">
        <v>77</v>
      </c>
      <c r="AY204" s="234" t="s">
        <v>129</v>
      </c>
    </row>
    <row r="205" s="14" customFormat="1">
      <c r="A205" s="14"/>
      <c r="B205" s="235"/>
      <c r="C205" s="236"/>
      <c r="D205" s="226" t="s">
        <v>138</v>
      </c>
      <c r="E205" s="237" t="s">
        <v>1</v>
      </c>
      <c r="F205" s="238" t="s">
        <v>250</v>
      </c>
      <c r="G205" s="236"/>
      <c r="H205" s="239">
        <v>0.073999999999999996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138</v>
      </c>
      <c r="AU205" s="245" t="s">
        <v>84</v>
      </c>
      <c r="AV205" s="14" t="s">
        <v>84</v>
      </c>
      <c r="AW205" s="14" t="s">
        <v>32</v>
      </c>
      <c r="AX205" s="14" t="s">
        <v>82</v>
      </c>
      <c r="AY205" s="245" t="s">
        <v>129</v>
      </c>
    </row>
    <row r="206" s="2" customFormat="1" ht="37.8" customHeight="1">
      <c r="A206" s="38"/>
      <c r="B206" s="39"/>
      <c r="C206" s="211" t="s">
        <v>251</v>
      </c>
      <c r="D206" s="211" t="s">
        <v>131</v>
      </c>
      <c r="E206" s="212" t="s">
        <v>252</v>
      </c>
      <c r="F206" s="213" t="s">
        <v>253</v>
      </c>
      <c r="G206" s="214" t="s">
        <v>161</v>
      </c>
      <c r="H206" s="215">
        <v>0.317</v>
      </c>
      <c r="I206" s="216"/>
      <c r="J206" s="217">
        <f>ROUND(I206*H206,2)</f>
        <v>0</v>
      </c>
      <c r="K206" s="213" t="s">
        <v>135</v>
      </c>
      <c r="L206" s="44"/>
      <c r="M206" s="218" t="s">
        <v>1</v>
      </c>
      <c r="N206" s="219" t="s">
        <v>42</v>
      </c>
      <c r="O206" s="91"/>
      <c r="P206" s="220">
        <f>O206*H206</f>
        <v>0</v>
      </c>
      <c r="Q206" s="220">
        <v>0.017090000000000001</v>
      </c>
      <c r="R206" s="220">
        <f>Q206*H206</f>
        <v>0.0054175300000000003</v>
      </c>
      <c r="S206" s="220">
        <v>0</v>
      </c>
      <c r="T206" s="221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2" t="s">
        <v>136</v>
      </c>
      <c r="AT206" s="222" t="s">
        <v>131</v>
      </c>
      <c r="AU206" s="222" t="s">
        <v>84</v>
      </c>
      <c r="AY206" s="17" t="s">
        <v>129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7" t="s">
        <v>82</v>
      </c>
      <c r="BK206" s="223">
        <f>ROUND(I206*H206,2)</f>
        <v>0</v>
      </c>
      <c r="BL206" s="17" t="s">
        <v>136</v>
      </c>
      <c r="BM206" s="222" t="s">
        <v>254</v>
      </c>
    </row>
    <row r="207" s="13" customFormat="1">
      <c r="A207" s="13"/>
      <c r="B207" s="224"/>
      <c r="C207" s="225"/>
      <c r="D207" s="226" t="s">
        <v>138</v>
      </c>
      <c r="E207" s="227" t="s">
        <v>1</v>
      </c>
      <c r="F207" s="228" t="s">
        <v>255</v>
      </c>
      <c r="G207" s="225"/>
      <c r="H207" s="227" t="s">
        <v>1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138</v>
      </c>
      <c r="AU207" s="234" t="s">
        <v>84</v>
      </c>
      <c r="AV207" s="13" t="s">
        <v>82</v>
      </c>
      <c r="AW207" s="13" t="s">
        <v>32</v>
      </c>
      <c r="AX207" s="13" t="s">
        <v>77</v>
      </c>
      <c r="AY207" s="234" t="s">
        <v>129</v>
      </c>
    </row>
    <row r="208" s="13" customFormat="1">
      <c r="A208" s="13"/>
      <c r="B208" s="224"/>
      <c r="C208" s="225"/>
      <c r="D208" s="226" t="s">
        <v>138</v>
      </c>
      <c r="E208" s="227" t="s">
        <v>1</v>
      </c>
      <c r="F208" s="228" t="s">
        <v>232</v>
      </c>
      <c r="G208" s="225"/>
      <c r="H208" s="227" t="s">
        <v>1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138</v>
      </c>
      <c r="AU208" s="234" t="s">
        <v>84</v>
      </c>
      <c r="AV208" s="13" t="s">
        <v>82</v>
      </c>
      <c r="AW208" s="13" t="s">
        <v>32</v>
      </c>
      <c r="AX208" s="13" t="s">
        <v>77</v>
      </c>
      <c r="AY208" s="234" t="s">
        <v>129</v>
      </c>
    </row>
    <row r="209" s="14" customFormat="1">
      <c r="A209" s="14"/>
      <c r="B209" s="235"/>
      <c r="C209" s="236"/>
      <c r="D209" s="226" t="s">
        <v>138</v>
      </c>
      <c r="E209" s="237" t="s">
        <v>1</v>
      </c>
      <c r="F209" s="238" t="s">
        <v>256</v>
      </c>
      <c r="G209" s="236"/>
      <c r="H209" s="239">
        <v>0.121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138</v>
      </c>
      <c r="AU209" s="245" t="s">
        <v>84</v>
      </c>
      <c r="AV209" s="14" t="s">
        <v>84</v>
      </c>
      <c r="AW209" s="14" t="s">
        <v>32</v>
      </c>
      <c r="AX209" s="14" t="s">
        <v>77</v>
      </c>
      <c r="AY209" s="245" t="s">
        <v>129</v>
      </c>
    </row>
    <row r="210" s="13" customFormat="1">
      <c r="A210" s="13"/>
      <c r="B210" s="224"/>
      <c r="C210" s="225"/>
      <c r="D210" s="226" t="s">
        <v>138</v>
      </c>
      <c r="E210" s="227" t="s">
        <v>1</v>
      </c>
      <c r="F210" s="228" t="s">
        <v>234</v>
      </c>
      <c r="G210" s="225"/>
      <c r="H210" s="227" t="s">
        <v>1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138</v>
      </c>
      <c r="AU210" s="234" t="s">
        <v>84</v>
      </c>
      <c r="AV210" s="13" t="s">
        <v>82</v>
      </c>
      <c r="AW210" s="13" t="s">
        <v>32</v>
      </c>
      <c r="AX210" s="13" t="s">
        <v>77</v>
      </c>
      <c r="AY210" s="234" t="s">
        <v>129</v>
      </c>
    </row>
    <row r="211" s="14" customFormat="1">
      <c r="A211" s="14"/>
      <c r="B211" s="235"/>
      <c r="C211" s="236"/>
      <c r="D211" s="226" t="s">
        <v>138</v>
      </c>
      <c r="E211" s="237" t="s">
        <v>1</v>
      </c>
      <c r="F211" s="238" t="s">
        <v>257</v>
      </c>
      <c r="G211" s="236"/>
      <c r="H211" s="239">
        <v>0.091999999999999998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138</v>
      </c>
      <c r="AU211" s="245" t="s">
        <v>84</v>
      </c>
      <c r="AV211" s="14" t="s">
        <v>84</v>
      </c>
      <c r="AW211" s="14" t="s">
        <v>32</v>
      </c>
      <c r="AX211" s="14" t="s">
        <v>77</v>
      </c>
      <c r="AY211" s="245" t="s">
        <v>129</v>
      </c>
    </row>
    <row r="212" s="13" customFormat="1">
      <c r="A212" s="13"/>
      <c r="B212" s="224"/>
      <c r="C212" s="225"/>
      <c r="D212" s="226" t="s">
        <v>138</v>
      </c>
      <c r="E212" s="227" t="s">
        <v>1</v>
      </c>
      <c r="F212" s="228" t="s">
        <v>236</v>
      </c>
      <c r="G212" s="225"/>
      <c r="H212" s="227" t="s">
        <v>1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138</v>
      </c>
      <c r="AU212" s="234" t="s">
        <v>84</v>
      </c>
      <c r="AV212" s="13" t="s">
        <v>82</v>
      </c>
      <c r="AW212" s="13" t="s">
        <v>32</v>
      </c>
      <c r="AX212" s="13" t="s">
        <v>77</v>
      </c>
      <c r="AY212" s="234" t="s">
        <v>129</v>
      </c>
    </row>
    <row r="213" s="14" customFormat="1">
      <c r="A213" s="14"/>
      <c r="B213" s="235"/>
      <c r="C213" s="236"/>
      <c r="D213" s="226" t="s">
        <v>138</v>
      </c>
      <c r="E213" s="237" t="s">
        <v>1</v>
      </c>
      <c r="F213" s="238" t="s">
        <v>258</v>
      </c>
      <c r="G213" s="236"/>
      <c r="H213" s="239">
        <v>0.104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138</v>
      </c>
      <c r="AU213" s="245" t="s">
        <v>84</v>
      </c>
      <c r="AV213" s="14" t="s">
        <v>84</v>
      </c>
      <c r="AW213" s="14" t="s">
        <v>32</v>
      </c>
      <c r="AX213" s="14" t="s">
        <v>77</v>
      </c>
      <c r="AY213" s="245" t="s">
        <v>129</v>
      </c>
    </row>
    <row r="214" s="15" customFormat="1">
      <c r="A214" s="15"/>
      <c r="B214" s="246"/>
      <c r="C214" s="247"/>
      <c r="D214" s="226" t="s">
        <v>138</v>
      </c>
      <c r="E214" s="248" t="s">
        <v>1</v>
      </c>
      <c r="F214" s="249" t="s">
        <v>200</v>
      </c>
      <c r="G214" s="247"/>
      <c r="H214" s="250">
        <v>0.317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6" t="s">
        <v>138</v>
      </c>
      <c r="AU214" s="256" t="s">
        <v>84</v>
      </c>
      <c r="AV214" s="15" t="s">
        <v>136</v>
      </c>
      <c r="AW214" s="15" t="s">
        <v>32</v>
      </c>
      <c r="AX214" s="15" t="s">
        <v>82</v>
      </c>
      <c r="AY214" s="256" t="s">
        <v>129</v>
      </c>
    </row>
    <row r="215" s="2" customFormat="1" ht="21.75" customHeight="1">
      <c r="A215" s="38"/>
      <c r="B215" s="39"/>
      <c r="C215" s="257" t="s">
        <v>7</v>
      </c>
      <c r="D215" s="257" t="s">
        <v>222</v>
      </c>
      <c r="E215" s="258" t="s">
        <v>259</v>
      </c>
      <c r="F215" s="259" t="s">
        <v>260</v>
      </c>
      <c r="G215" s="260" t="s">
        <v>161</v>
      </c>
      <c r="H215" s="261">
        <v>0.34899999999999998</v>
      </c>
      <c r="I215" s="262"/>
      <c r="J215" s="263">
        <f>ROUND(I215*H215,2)</f>
        <v>0</v>
      </c>
      <c r="K215" s="259" t="s">
        <v>135</v>
      </c>
      <c r="L215" s="264"/>
      <c r="M215" s="265" t="s">
        <v>1</v>
      </c>
      <c r="N215" s="266" t="s">
        <v>42</v>
      </c>
      <c r="O215" s="91"/>
      <c r="P215" s="220">
        <f>O215*H215</f>
        <v>0</v>
      </c>
      <c r="Q215" s="220">
        <v>1</v>
      </c>
      <c r="R215" s="220">
        <f>Q215*H215</f>
        <v>0.34899999999999998</v>
      </c>
      <c r="S215" s="220">
        <v>0</v>
      </c>
      <c r="T215" s="221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2" t="s">
        <v>170</v>
      </c>
      <c r="AT215" s="222" t="s">
        <v>222</v>
      </c>
      <c r="AU215" s="222" t="s">
        <v>84</v>
      </c>
      <c r="AY215" s="17" t="s">
        <v>129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7" t="s">
        <v>82</v>
      </c>
      <c r="BK215" s="223">
        <f>ROUND(I215*H215,2)</f>
        <v>0</v>
      </c>
      <c r="BL215" s="17" t="s">
        <v>136</v>
      </c>
      <c r="BM215" s="222" t="s">
        <v>261</v>
      </c>
    </row>
    <row r="216" s="13" customFormat="1">
      <c r="A216" s="13"/>
      <c r="B216" s="224"/>
      <c r="C216" s="225"/>
      <c r="D216" s="226" t="s">
        <v>138</v>
      </c>
      <c r="E216" s="227" t="s">
        <v>1</v>
      </c>
      <c r="F216" s="228" t="s">
        <v>255</v>
      </c>
      <c r="G216" s="225"/>
      <c r="H216" s="227" t="s">
        <v>1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138</v>
      </c>
      <c r="AU216" s="234" t="s">
        <v>84</v>
      </c>
      <c r="AV216" s="13" t="s">
        <v>82</v>
      </c>
      <c r="AW216" s="13" t="s">
        <v>32</v>
      </c>
      <c r="AX216" s="13" t="s">
        <v>77</v>
      </c>
      <c r="AY216" s="234" t="s">
        <v>129</v>
      </c>
    </row>
    <row r="217" s="13" customFormat="1">
      <c r="A217" s="13"/>
      <c r="B217" s="224"/>
      <c r="C217" s="225"/>
      <c r="D217" s="226" t="s">
        <v>138</v>
      </c>
      <c r="E217" s="227" t="s">
        <v>1</v>
      </c>
      <c r="F217" s="228" t="s">
        <v>232</v>
      </c>
      <c r="G217" s="225"/>
      <c r="H217" s="227" t="s">
        <v>1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138</v>
      </c>
      <c r="AU217" s="234" t="s">
        <v>84</v>
      </c>
      <c r="AV217" s="13" t="s">
        <v>82</v>
      </c>
      <c r="AW217" s="13" t="s">
        <v>32</v>
      </c>
      <c r="AX217" s="13" t="s">
        <v>77</v>
      </c>
      <c r="AY217" s="234" t="s">
        <v>129</v>
      </c>
    </row>
    <row r="218" s="14" customFormat="1">
      <c r="A218" s="14"/>
      <c r="B218" s="235"/>
      <c r="C218" s="236"/>
      <c r="D218" s="226" t="s">
        <v>138</v>
      </c>
      <c r="E218" s="237" t="s">
        <v>1</v>
      </c>
      <c r="F218" s="238" t="s">
        <v>256</v>
      </c>
      <c r="G218" s="236"/>
      <c r="H218" s="239">
        <v>0.121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138</v>
      </c>
      <c r="AU218" s="245" t="s">
        <v>84</v>
      </c>
      <c r="AV218" s="14" t="s">
        <v>84</v>
      </c>
      <c r="AW218" s="14" t="s">
        <v>32</v>
      </c>
      <c r="AX218" s="14" t="s">
        <v>77</v>
      </c>
      <c r="AY218" s="245" t="s">
        <v>129</v>
      </c>
    </row>
    <row r="219" s="13" customFormat="1">
      <c r="A219" s="13"/>
      <c r="B219" s="224"/>
      <c r="C219" s="225"/>
      <c r="D219" s="226" t="s">
        <v>138</v>
      </c>
      <c r="E219" s="227" t="s">
        <v>1</v>
      </c>
      <c r="F219" s="228" t="s">
        <v>234</v>
      </c>
      <c r="G219" s="225"/>
      <c r="H219" s="227" t="s">
        <v>1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138</v>
      </c>
      <c r="AU219" s="234" t="s">
        <v>84</v>
      </c>
      <c r="AV219" s="13" t="s">
        <v>82</v>
      </c>
      <c r="AW219" s="13" t="s">
        <v>32</v>
      </c>
      <c r="AX219" s="13" t="s">
        <v>77</v>
      </c>
      <c r="AY219" s="234" t="s">
        <v>129</v>
      </c>
    </row>
    <row r="220" s="14" customFormat="1">
      <c r="A220" s="14"/>
      <c r="B220" s="235"/>
      <c r="C220" s="236"/>
      <c r="D220" s="226" t="s">
        <v>138</v>
      </c>
      <c r="E220" s="237" t="s">
        <v>1</v>
      </c>
      <c r="F220" s="238" t="s">
        <v>257</v>
      </c>
      <c r="G220" s="236"/>
      <c r="H220" s="239">
        <v>0.091999999999999998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138</v>
      </c>
      <c r="AU220" s="245" t="s">
        <v>84</v>
      </c>
      <c r="AV220" s="14" t="s">
        <v>84</v>
      </c>
      <c r="AW220" s="14" t="s">
        <v>32</v>
      </c>
      <c r="AX220" s="14" t="s">
        <v>77</v>
      </c>
      <c r="AY220" s="245" t="s">
        <v>129</v>
      </c>
    </row>
    <row r="221" s="13" customFormat="1">
      <c r="A221" s="13"/>
      <c r="B221" s="224"/>
      <c r="C221" s="225"/>
      <c r="D221" s="226" t="s">
        <v>138</v>
      </c>
      <c r="E221" s="227" t="s">
        <v>1</v>
      </c>
      <c r="F221" s="228" t="s">
        <v>236</v>
      </c>
      <c r="G221" s="225"/>
      <c r="H221" s="227" t="s">
        <v>1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138</v>
      </c>
      <c r="AU221" s="234" t="s">
        <v>84</v>
      </c>
      <c r="AV221" s="13" t="s">
        <v>82</v>
      </c>
      <c r="AW221" s="13" t="s">
        <v>32</v>
      </c>
      <c r="AX221" s="13" t="s">
        <v>77</v>
      </c>
      <c r="AY221" s="234" t="s">
        <v>129</v>
      </c>
    </row>
    <row r="222" s="14" customFormat="1">
      <c r="A222" s="14"/>
      <c r="B222" s="235"/>
      <c r="C222" s="236"/>
      <c r="D222" s="226" t="s">
        <v>138</v>
      </c>
      <c r="E222" s="237" t="s">
        <v>1</v>
      </c>
      <c r="F222" s="238" t="s">
        <v>258</v>
      </c>
      <c r="G222" s="236"/>
      <c r="H222" s="239">
        <v>0.104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138</v>
      </c>
      <c r="AU222" s="245" t="s">
        <v>84</v>
      </c>
      <c r="AV222" s="14" t="s">
        <v>84</v>
      </c>
      <c r="AW222" s="14" t="s">
        <v>32</v>
      </c>
      <c r="AX222" s="14" t="s">
        <v>77</v>
      </c>
      <c r="AY222" s="245" t="s">
        <v>129</v>
      </c>
    </row>
    <row r="223" s="15" customFormat="1">
      <c r="A223" s="15"/>
      <c r="B223" s="246"/>
      <c r="C223" s="247"/>
      <c r="D223" s="226" t="s">
        <v>138</v>
      </c>
      <c r="E223" s="248" t="s">
        <v>1</v>
      </c>
      <c r="F223" s="249" t="s">
        <v>200</v>
      </c>
      <c r="G223" s="247"/>
      <c r="H223" s="250">
        <v>0.317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6" t="s">
        <v>138</v>
      </c>
      <c r="AU223" s="256" t="s">
        <v>84</v>
      </c>
      <c r="AV223" s="15" t="s">
        <v>136</v>
      </c>
      <c r="AW223" s="15" t="s">
        <v>32</v>
      </c>
      <c r="AX223" s="15" t="s">
        <v>82</v>
      </c>
      <c r="AY223" s="256" t="s">
        <v>129</v>
      </c>
    </row>
    <row r="224" s="14" customFormat="1">
      <c r="A224" s="14"/>
      <c r="B224" s="235"/>
      <c r="C224" s="236"/>
      <c r="D224" s="226" t="s">
        <v>138</v>
      </c>
      <c r="E224" s="236"/>
      <c r="F224" s="238" t="s">
        <v>262</v>
      </c>
      <c r="G224" s="236"/>
      <c r="H224" s="239">
        <v>0.34899999999999998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138</v>
      </c>
      <c r="AU224" s="245" t="s">
        <v>84</v>
      </c>
      <c r="AV224" s="14" t="s">
        <v>84</v>
      </c>
      <c r="AW224" s="14" t="s">
        <v>4</v>
      </c>
      <c r="AX224" s="14" t="s">
        <v>82</v>
      </c>
      <c r="AY224" s="245" t="s">
        <v>129</v>
      </c>
    </row>
    <row r="225" s="2" customFormat="1" ht="24.15" customHeight="1">
      <c r="A225" s="38"/>
      <c r="B225" s="39"/>
      <c r="C225" s="211" t="s">
        <v>263</v>
      </c>
      <c r="D225" s="211" t="s">
        <v>131</v>
      </c>
      <c r="E225" s="212" t="s">
        <v>264</v>
      </c>
      <c r="F225" s="213" t="s">
        <v>265</v>
      </c>
      <c r="G225" s="214" t="s">
        <v>266</v>
      </c>
      <c r="H225" s="215">
        <v>11.76</v>
      </c>
      <c r="I225" s="216"/>
      <c r="J225" s="217">
        <f>ROUND(I225*H225,2)</f>
        <v>0</v>
      </c>
      <c r="K225" s="213" t="s">
        <v>135</v>
      </c>
      <c r="L225" s="44"/>
      <c r="M225" s="218" t="s">
        <v>1</v>
      </c>
      <c r="N225" s="219" t="s">
        <v>42</v>
      </c>
      <c r="O225" s="91"/>
      <c r="P225" s="220">
        <f>O225*H225</f>
        <v>0</v>
      </c>
      <c r="Q225" s="220">
        <v>0.00048000000000000001</v>
      </c>
      <c r="R225" s="220">
        <f>Q225*H225</f>
        <v>0.0056448000000000002</v>
      </c>
      <c r="S225" s="220">
        <v>0</v>
      </c>
      <c r="T225" s="221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2" t="s">
        <v>136</v>
      </c>
      <c r="AT225" s="222" t="s">
        <v>131</v>
      </c>
      <c r="AU225" s="222" t="s">
        <v>84</v>
      </c>
      <c r="AY225" s="17" t="s">
        <v>129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7" t="s">
        <v>82</v>
      </c>
      <c r="BK225" s="223">
        <f>ROUND(I225*H225,2)</f>
        <v>0</v>
      </c>
      <c r="BL225" s="17" t="s">
        <v>136</v>
      </c>
      <c r="BM225" s="222" t="s">
        <v>267</v>
      </c>
    </row>
    <row r="226" s="14" customFormat="1">
      <c r="A226" s="14"/>
      <c r="B226" s="235"/>
      <c r="C226" s="236"/>
      <c r="D226" s="226" t="s">
        <v>138</v>
      </c>
      <c r="E226" s="237" t="s">
        <v>1</v>
      </c>
      <c r="F226" s="238" t="s">
        <v>268</v>
      </c>
      <c r="G226" s="236"/>
      <c r="H226" s="239">
        <v>11.76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5" t="s">
        <v>138</v>
      </c>
      <c r="AU226" s="245" t="s">
        <v>84</v>
      </c>
      <c r="AV226" s="14" t="s">
        <v>84</v>
      </c>
      <c r="AW226" s="14" t="s">
        <v>32</v>
      </c>
      <c r="AX226" s="14" t="s">
        <v>82</v>
      </c>
      <c r="AY226" s="245" t="s">
        <v>129</v>
      </c>
    </row>
    <row r="227" s="2" customFormat="1" ht="16.5" customHeight="1">
      <c r="A227" s="38"/>
      <c r="B227" s="39"/>
      <c r="C227" s="211" t="s">
        <v>269</v>
      </c>
      <c r="D227" s="211" t="s">
        <v>131</v>
      </c>
      <c r="E227" s="212" t="s">
        <v>270</v>
      </c>
      <c r="F227" s="213" t="s">
        <v>271</v>
      </c>
      <c r="G227" s="214" t="s">
        <v>134</v>
      </c>
      <c r="H227" s="215">
        <v>4.7400000000000002</v>
      </c>
      <c r="I227" s="216"/>
      <c r="J227" s="217">
        <f>ROUND(I227*H227,2)</f>
        <v>0</v>
      </c>
      <c r="K227" s="213" t="s">
        <v>135</v>
      </c>
      <c r="L227" s="44"/>
      <c r="M227" s="218" t="s">
        <v>1</v>
      </c>
      <c r="N227" s="219" t="s">
        <v>42</v>
      </c>
      <c r="O227" s="91"/>
      <c r="P227" s="220">
        <f>O227*H227</f>
        <v>0</v>
      </c>
      <c r="Q227" s="220">
        <v>2.5019800000000001</v>
      </c>
      <c r="R227" s="220">
        <f>Q227*H227</f>
        <v>11.8593852</v>
      </c>
      <c r="S227" s="220">
        <v>0</v>
      </c>
      <c r="T227" s="221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2" t="s">
        <v>136</v>
      </c>
      <c r="AT227" s="222" t="s">
        <v>131</v>
      </c>
      <c r="AU227" s="222" t="s">
        <v>84</v>
      </c>
      <c r="AY227" s="17" t="s">
        <v>129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7" t="s">
        <v>82</v>
      </c>
      <c r="BK227" s="223">
        <f>ROUND(I227*H227,2)</f>
        <v>0</v>
      </c>
      <c r="BL227" s="17" t="s">
        <v>136</v>
      </c>
      <c r="BM227" s="222" t="s">
        <v>272</v>
      </c>
    </row>
    <row r="228" s="13" customFormat="1">
      <c r="A228" s="13"/>
      <c r="B228" s="224"/>
      <c r="C228" s="225"/>
      <c r="D228" s="226" t="s">
        <v>138</v>
      </c>
      <c r="E228" s="227" t="s">
        <v>1</v>
      </c>
      <c r="F228" s="228" t="s">
        <v>273</v>
      </c>
      <c r="G228" s="225"/>
      <c r="H228" s="227" t="s">
        <v>1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138</v>
      </c>
      <c r="AU228" s="234" t="s">
        <v>84</v>
      </c>
      <c r="AV228" s="13" t="s">
        <v>82</v>
      </c>
      <c r="AW228" s="13" t="s">
        <v>32</v>
      </c>
      <c r="AX228" s="13" t="s">
        <v>77</v>
      </c>
      <c r="AY228" s="234" t="s">
        <v>129</v>
      </c>
    </row>
    <row r="229" s="14" customFormat="1">
      <c r="A229" s="14"/>
      <c r="B229" s="235"/>
      <c r="C229" s="236"/>
      <c r="D229" s="226" t="s">
        <v>138</v>
      </c>
      <c r="E229" s="237" t="s">
        <v>1</v>
      </c>
      <c r="F229" s="238" t="s">
        <v>274</v>
      </c>
      <c r="G229" s="236"/>
      <c r="H229" s="239">
        <v>4.7400000000000002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138</v>
      </c>
      <c r="AU229" s="245" t="s">
        <v>84</v>
      </c>
      <c r="AV229" s="14" t="s">
        <v>84</v>
      </c>
      <c r="AW229" s="14" t="s">
        <v>32</v>
      </c>
      <c r="AX229" s="14" t="s">
        <v>82</v>
      </c>
      <c r="AY229" s="245" t="s">
        <v>129</v>
      </c>
    </row>
    <row r="230" s="2" customFormat="1" ht="16.5" customHeight="1">
      <c r="A230" s="38"/>
      <c r="B230" s="39"/>
      <c r="C230" s="211" t="s">
        <v>275</v>
      </c>
      <c r="D230" s="211" t="s">
        <v>131</v>
      </c>
      <c r="E230" s="212" t="s">
        <v>276</v>
      </c>
      <c r="F230" s="213" t="s">
        <v>277</v>
      </c>
      <c r="G230" s="214" t="s">
        <v>173</v>
      </c>
      <c r="H230" s="215">
        <v>26.899999999999999</v>
      </c>
      <c r="I230" s="216"/>
      <c r="J230" s="217">
        <f>ROUND(I230*H230,2)</f>
        <v>0</v>
      </c>
      <c r="K230" s="213" t="s">
        <v>135</v>
      </c>
      <c r="L230" s="44"/>
      <c r="M230" s="218" t="s">
        <v>1</v>
      </c>
      <c r="N230" s="219" t="s">
        <v>42</v>
      </c>
      <c r="O230" s="91"/>
      <c r="P230" s="220">
        <f>O230*H230</f>
        <v>0</v>
      </c>
      <c r="Q230" s="220">
        <v>0.011169999999999999</v>
      </c>
      <c r="R230" s="220">
        <f>Q230*H230</f>
        <v>0.30047299999999999</v>
      </c>
      <c r="S230" s="220">
        <v>0</v>
      </c>
      <c r="T230" s="221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2" t="s">
        <v>136</v>
      </c>
      <c r="AT230" s="222" t="s">
        <v>131</v>
      </c>
      <c r="AU230" s="222" t="s">
        <v>84</v>
      </c>
      <c r="AY230" s="17" t="s">
        <v>129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17" t="s">
        <v>82</v>
      </c>
      <c r="BK230" s="223">
        <f>ROUND(I230*H230,2)</f>
        <v>0</v>
      </c>
      <c r="BL230" s="17" t="s">
        <v>136</v>
      </c>
      <c r="BM230" s="222" t="s">
        <v>278</v>
      </c>
    </row>
    <row r="231" s="13" customFormat="1">
      <c r="A231" s="13"/>
      <c r="B231" s="224"/>
      <c r="C231" s="225"/>
      <c r="D231" s="226" t="s">
        <v>138</v>
      </c>
      <c r="E231" s="227" t="s">
        <v>1</v>
      </c>
      <c r="F231" s="228" t="s">
        <v>273</v>
      </c>
      <c r="G231" s="225"/>
      <c r="H231" s="227" t="s">
        <v>1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138</v>
      </c>
      <c r="AU231" s="234" t="s">
        <v>84</v>
      </c>
      <c r="AV231" s="13" t="s">
        <v>82</v>
      </c>
      <c r="AW231" s="13" t="s">
        <v>32</v>
      </c>
      <c r="AX231" s="13" t="s">
        <v>77</v>
      </c>
      <c r="AY231" s="234" t="s">
        <v>129</v>
      </c>
    </row>
    <row r="232" s="14" customFormat="1">
      <c r="A232" s="14"/>
      <c r="B232" s="235"/>
      <c r="C232" s="236"/>
      <c r="D232" s="226" t="s">
        <v>138</v>
      </c>
      <c r="E232" s="237" t="s">
        <v>1</v>
      </c>
      <c r="F232" s="238" t="s">
        <v>279</v>
      </c>
      <c r="G232" s="236"/>
      <c r="H232" s="239">
        <v>26.899999999999999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138</v>
      </c>
      <c r="AU232" s="245" t="s">
        <v>84</v>
      </c>
      <c r="AV232" s="14" t="s">
        <v>84</v>
      </c>
      <c r="AW232" s="14" t="s">
        <v>32</v>
      </c>
      <c r="AX232" s="14" t="s">
        <v>82</v>
      </c>
      <c r="AY232" s="245" t="s">
        <v>129</v>
      </c>
    </row>
    <row r="233" s="2" customFormat="1" ht="16.5" customHeight="1">
      <c r="A233" s="38"/>
      <c r="B233" s="39"/>
      <c r="C233" s="211" t="s">
        <v>280</v>
      </c>
      <c r="D233" s="211" t="s">
        <v>131</v>
      </c>
      <c r="E233" s="212" t="s">
        <v>281</v>
      </c>
      <c r="F233" s="213" t="s">
        <v>282</v>
      </c>
      <c r="G233" s="214" t="s">
        <v>173</v>
      </c>
      <c r="H233" s="215">
        <v>26.899999999999999</v>
      </c>
      <c r="I233" s="216"/>
      <c r="J233" s="217">
        <f>ROUND(I233*H233,2)</f>
        <v>0</v>
      </c>
      <c r="K233" s="213" t="s">
        <v>135</v>
      </c>
      <c r="L233" s="44"/>
      <c r="M233" s="218" t="s">
        <v>1</v>
      </c>
      <c r="N233" s="219" t="s">
        <v>42</v>
      </c>
      <c r="O233" s="91"/>
      <c r="P233" s="220">
        <f>O233*H233</f>
        <v>0</v>
      </c>
      <c r="Q233" s="220">
        <v>0</v>
      </c>
      <c r="R233" s="220">
        <f>Q233*H233</f>
        <v>0</v>
      </c>
      <c r="S233" s="220">
        <v>0</v>
      </c>
      <c r="T233" s="221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2" t="s">
        <v>136</v>
      </c>
      <c r="AT233" s="222" t="s">
        <v>131</v>
      </c>
      <c r="AU233" s="222" t="s">
        <v>84</v>
      </c>
      <c r="AY233" s="17" t="s">
        <v>129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7" t="s">
        <v>82</v>
      </c>
      <c r="BK233" s="223">
        <f>ROUND(I233*H233,2)</f>
        <v>0</v>
      </c>
      <c r="BL233" s="17" t="s">
        <v>136</v>
      </c>
      <c r="BM233" s="222" t="s">
        <v>283</v>
      </c>
    </row>
    <row r="234" s="2" customFormat="1" ht="24.15" customHeight="1">
      <c r="A234" s="38"/>
      <c r="B234" s="39"/>
      <c r="C234" s="211" t="s">
        <v>284</v>
      </c>
      <c r="D234" s="211" t="s">
        <v>131</v>
      </c>
      <c r="E234" s="212" t="s">
        <v>285</v>
      </c>
      <c r="F234" s="213" t="s">
        <v>286</v>
      </c>
      <c r="G234" s="214" t="s">
        <v>161</v>
      </c>
      <c r="H234" s="215">
        <v>0.35399999999999998</v>
      </c>
      <c r="I234" s="216"/>
      <c r="J234" s="217">
        <f>ROUND(I234*H234,2)</f>
        <v>0</v>
      </c>
      <c r="K234" s="213" t="s">
        <v>135</v>
      </c>
      <c r="L234" s="44"/>
      <c r="M234" s="218" t="s">
        <v>1</v>
      </c>
      <c r="N234" s="219" t="s">
        <v>42</v>
      </c>
      <c r="O234" s="91"/>
      <c r="P234" s="220">
        <f>O234*H234</f>
        <v>0</v>
      </c>
      <c r="Q234" s="220">
        <v>1.05291</v>
      </c>
      <c r="R234" s="220">
        <f>Q234*H234</f>
        <v>0.37273013999999999</v>
      </c>
      <c r="S234" s="220">
        <v>0</v>
      </c>
      <c r="T234" s="221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2" t="s">
        <v>136</v>
      </c>
      <c r="AT234" s="222" t="s">
        <v>131</v>
      </c>
      <c r="AU234" s="222" t="s">
        <v>84</v>
      </c>
      <c r="AY234" s="17" t="s">
        <v>129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7" t="s">
        <v>82</v>
      </c>
      <c r="BK234" s="223">
        <f>ROUND(I234*H234,2)</f>
        <v>0</v>
      </c>
      <c r="BL234" s="17" t="s">
        <v>136</v>
      </c>
      <c r="BM234" s="222" t="s">
        <v>287</v>
      </c>
    </row>
    <row r="235" s="13" customFormat="1">
      <c r="A235" s="13"/>
      <c r="B235" s="224"/>
      <c r="C235" s="225"/>
      <c r="D235" s="226" t="s">
        <v>138</v>
      </c>
      <c r="E235" s="227" t="s">
        <v>1</v>
      </c>
      <c r="F235" s="228" t="s">
        <v>273</v>
      </c>
      <c r="G235" s="225"/>
      <c r="H235" s="227" t="s">
        <v>1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138</v>
      </c>
      <c r="AU235" s="234" t="s">
        <v>84</v>
      </c>
      <c r="AV235" s="13" t="s">
        <v>82</v>
      </c>
      <c r="AW235" s="13" t="s">
        <v>32</v>
      </c>
      <c r="AX235" s="13" t="s">
        <v>77</v>
      </c>
      <c r="AY235" s="234" t="s">
        <v>129</v>
      </c>
    </row>
    <row r="236" s="14" customFormat="1">
      <c r="A236" s="14"/>
      <c r="B236" s="235"/>
      <c r="C236" s="236"/>
      <c r="D236" s="226" t="s">
        <v>138</v>
      </c>
      <c r="E236" s="237" t="s">
        <v>1</v>
      </c>
      <c r="F236" s="238" t="s">
        <v>288</v>
      </c>
      <c r="G236" s="236"/>
      <c r="H236" s="239">
        <v>0.23599999999999999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138</v>
      </c>
      <c r="AU236" s="245" t="s">
        <v>84</v>
      </c>
      <c r="AV236" s="14" t="s">
        <v>84</v>
      </c>
      <c r="AW236" s="14" t="s">
        <v>32</v>
      </c>
      <c r="AX236" s="14" t="s">
        <v>77</v>
      </c>
      <c r="AY236" s="245" t="s">
        <v>129</v>
      </c>
    </row>
    <row r="237" s="14" customFormat="1">
      <c r="A237" s="14"/>
      <c r="B237" s="235"/>
      <c r="C237" s="236"/>
      <c r="D237" s="226" t="s">
        <v>138</v>
      </c>
      <c r="E237" s="237" t="s">
        <v>1</v>
      </c>
      <c r="F237" s="238" t="s">
        <v>289</v>
      </c>
      <c r="G237" s="236"/>
      <c r="H237" s="239">
        <v>0.11799999999999999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138</v>
      </c>
      <c r="AU237" s="245" t="s">
        <v>84</v>
      </c>
      <c r="AV237" s="14" t="s">
        <v>84</v>
      </c>
      <c r="AW237" s="14" t="s">
        <v>32</v>
      </c>
      <c r="AX237" s="14" t="s">
        <v>77</v>
      </c>
      <c r="AY237" s="245" t="s">
        <v>129</v>
      </c>
    </row>
    <row r="238" s="15" customFormat="1">
      <c r="A238" s="15"/>
      <c r="B238" s="246"/>
      <c r="C238" s="247"/>
      <c r="D238" s="226" t="s">
        <v>138</v>
      </c>
      <c r="E238" s="248" t="s">
        <v>1</v>
      </c>
      <c r="F238" s="249" t="s">
        <v>200</v>
      </c>
      <c r="G238" s="247"/>
      <c r="H238" s="250">
        <v>0.35399999999999998</v>
      </c>
      <c r="I238" s="251"/>
      <c r="J238" s="247"/>
      <c r="K238" s="247"/>
      <c r="L238" s="252"/>
      <c r="M238" s="253"/>
      <c r="N238" s="254"/>
      <c r="O238" s="254"/>
      <c r="P238" s="254"/>
      <c r="Q238" s="254"/>
      <c r="R238" s="254"/>
      <c r="S238" s="254"/>
      <c r="T238" s="25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6" t="s">
        <v>138</v>
      </c>
      <c r="AU238" s="256" t="s">
        <v>84</v>
      </c>
      <c r="AV238" s="15" t="s">
        <v>136</v>
      </c>
      <c r="AW238" s="15" t="s">
        <v>32</v>
      </c>
      <c r="AX238" s="15" t="s">
        <v>82</v>
      </c>
      <c r="AY238" s="256" t="s">
        <v>129</v>
      </c>
    </row>
    <row r="239" s="12" customFormat="1" ht="22.8" customHeight="1">
      <c r="A239" s="12"/>
      <c r="B239" s="195"/>
      <c r="C239" s="196"/>
      <c r="D239" s="197" t="s">
        <v>76</v>
      </c>
      <c r="E239" s="209" t="s">
        <v>158</v>
      </c>
      <c r="F239" s="209" t="s">
        <v>290</v>
      </c>
      <c r="G239" s="196"/>
      <c r="H239" s="196"/>
      <c r="I239" s="199"/>
      <c r="J239" s="210">
        <f>BK239</f>
        <v>0</v>
      </c>
      <c r="K239" s="196"/>
      <c r="L239" s="201"/>
      <c r="M239" s="202"/>
      <c r="N239" s="203"/>
      <c r="O239" s="203"/>
      <c r="P239" s="204">
        <f>SUM(P240:P302)</f>
        <v>0</v>
      </c>
      <c r="Q239" s="203"/>
      <c r="R239" s="204">
        <f>SUM(R240:R302)</f>
        <v>11.17205184</v>
      </c>
      <c r="S239" s="203"/>
      <c r="T239" s="205">
        <f>SUM(T240:T302)</f>
        <v>2.5051160000000001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6" t="s">
        <v>82</v>
      </c>
      <c r="AT239" s="207" t="s">
        <v>76</v>
      </c>
      <c r="AU239" s="207" t="s">
        <v>82</v>
      </c>
      <c r="AY239" s="206" t="s">
        <v>129</v>
      </c>
      <c r="BK239" s="208">
        <f>SUM(BK240:BK302)</f>
        <v>0</v>
      </c>
    </row>
    <row r="240" s="2" customFormat="1" ht="24.15" customHeight="1">
      <c r="A240" s="38"/>
      <c r="B240" s="39"/>
      <c r="C240" s="211" t="s">
        <v>291</v>
      </c>
      <c r="D240" s="211" t="s">
        <v>131</v>
      </c>
      <c r="E240" s="212" t="s">
        <v>292</v>
      </c>
      <c r="F240" s="213" t="s">
        <v>293</v>
      </c>
      <c r="G240" s="214" t="s">
        <v>173</v>
      </c>
      <c r="H240" s="215">
        <v>243.11000000000001</v>
      </c>
      <c r="I240" s="216"/>
      <c r="J240" s="217">
        <f>ROUND(I240*H240,2)</f>
        <v>0</v>
      </c>
      <c r="K240" s="213" t="s">
        <v>135</v>
      </c>
      <c r="L240" s="44"/>
      <c r="M240" s="218" t="s">
        <v>1</v>
      </c>
      <c r="N240" s="219" t="s">
        <v>42</v>
      </c>
      <c r="O240" s="91"/>
      <c r="P240" s="220">
        <f>O240*H240</f>
        <v>0</v>
      </c>
      <c r="Q240" s="220">
        <v>0.00025999999999999998</v>
      </c>
      <c r="R240" s="220">
        <f>Q240*H240</f>
        <v>0.063208600000000004</v>
      </c>
      <c r="S240" s="220">
        <v>0</v>
      </c>
      <c r="T240" s="221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2" t="s">
        <v>136</v>
      </c>
      <c r="AT240" s="222" t="s">
        <v>131</v>
      </c>
      <c r="AU240" s="222" t="s">
        <v>84</v>
      </c>
      <c r="AY240" s="17" t="s">
        <v>129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7" t="s">
        <v>82</v>
      </c>
      <c r="BK240" s="223">
        <f>ROUND(I240*H240,2)</f>
        <v>0</v>
      </c>
      <c r="BL240" s="17" t="s">
        <v>136</v>
      </c>
      <c r="BM240" s="222" t="s">
        <v>294</v>
      </c>
    </row>
    <row r="241" s="13" customFormat="1">
      <c r="A241" s="13"/>
      <c r="B241" s="224"/>
      <c r="C241" s="225"/>
      <c r="D241" s="226" t="s">
        <v>138</v>
      </c>
      <c r="E241" s="227" t="s">
        <v>1</v>
      </c>
      <c r="F241" s="228" t="s">
        <v>295</v>
      </c>
      <c r="G241" s="225"/>
      <c r="H241" s="227" t="s">
        <v>1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138</v>
      </c>
      <c r="AU241" s="234" t="s">
        <v>84</v>
      </c>
      <c r="AV241" s="13" t="s">
        <v>82</v>
      </c>
      <c r="AW241" s="13" t="s">
        <v>32</v>
      </c>
      <c r="AX241" s="13" t="s">
        <v>77</v>
      </c>
      <c r="AY241" s="234" t="s">
        <v>129</v>
      </c>
    </row>
    <row r="242" s="14" customFormat="1">
      <c r="A242" s="14"/>
      <c r="B242" s="235"/>
      <c r="C242" s="236"/>
      <c r="D242" s="226" t="s">
        <v>138</v>
      </c>
      <c r="E242" s="237" t="s">
        <v>1</v>
      </c>
      <c r="F242" s="238" t="s">
        <v>296</v>
      </c>
      <c r="G242" s="236"/>
      <c r="H242" s="239">
        <v>14.630000000000001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138</v>
      </c>
      <c r="AU242" s="245" t="s">
        <v>84</v>
      </c>
      <c r="AV242" s="14" t="s">
        <v>84</v>
      </c>
      <c r="AW242" s="14" t="s">
        <v>32</v>
      </c>
      <c r="AX242" s="14" t="s">
        <v>77</v>
      </c>
      <c r="AY242" s="245" t="s">
        <v>129</v>
      </c>
    </row>
    <row r="243" s="13" customFormat="1">
      <c r="A243" s="13"/>
      <c r="B243" s="224"/>
      <c r="C243" s="225"/>
      <c r="D243" s="226" t="s">
        <v>138</v>
      </c>
      <c r="E243" s="227" t="s">
        <v>1</v>
      </c>
      <c r="F243" s="228" t="s">
        <v>297</v>
      </c>
      <c r="G243" s="225"/>
      <c r="H243" s="227" t="s">
        <v>1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138</v>
      </c>
      <c r="AU243" s="234" t="s">
        <v>84</v>
      </c>
      <c r="AV243" s="13" t="s">
        <v>82</v>
      </c>
      <c r="AW243" s="13" t="s">
        <v>32</v>
      </c>
      <c r="AX243" s="13" t="s">
        <v>77</v>
      </c>
      <c r="AY243" s="234" t="s">
        <v>129</v>
      </c>
    </row>
    <row r="244" s="14" customFormat="1">
      <c r="A244" s="14"/>
      <c r="B244" s="235"/>
      <c r="C244" s="236"/>
      <c r="D244" s="226" t="s">
        <v>138</v>
      </c>
      <c r="E244" s="237" t="s">
        <v>1</v>
      </c>
      <c r="F244" s="238" t="s">
        <v>298</v>
      </c>
      <c r="G244" s="236"/>
      <c r="H244" s="239">
        <v>228.47999999999999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138</v>
      </c>
      <c r="AU244" s="245" t="s">
        <v>84</v>
      </c>
      <c r="AV244" s="14" t="s">
        <v>84</v>
      </c>
      <c r="AW244" s="14" t="s">
        <v>32</v>
      </c>
      <c r="AX244" s="14" t="s">
        <v>77</v>
      </c>
      <c r="AY244" s="245" t="s">
        <v>129</v>
      </c>
    </row>
    <row r="245" s="15" customFormat="1">
      <c r="A245" s="15"/>
      <c r="B245" s="246"/>
      <c r="C245" s="247"/>
      <c r="D245" s="226" t="s">
        <v>138</v>
      </c>
      <c r="E245" s="248" t="s">
        <v>1</v>
      </c>
      <c r="F245" s="249" t="s">
        <v>200</v>
      </c>
      <c r="G245" s="247"/>
      <c r="H245" s="250">
        <v>243.10999999999999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6" t="s">
        <v>138</v>
      </c>
      <c r="AU245" s="256" t="s">
        <v>84</v>
      </c>
      <c r="AV245" s="15" t="s">
        <v>136</v>
      </c>
      <c r="AW245" s="15" t="s">
        <v>32</v>
      </c>
      <c r="AX245" s="15" t="s">
        <v>82</v>
      </c>
      <c r="AY245" s="256" t="s">
        <v>129</v>
      </c>
    </row>
    <row r="246" s="2" customFormat="1" ht="21.75" customHeight="1">
      <c r="A246" s="38"/>
      <c r="B246" s="39"/>
      <c r="C246" s="211" t="s">
        <v>299</v>
      </c>
      <c r="D246" s="211" t="s">
        <v>131</v>
      </c>
      <c r="E246" s="212" t="s">
        <v>300</v>
      </c>
      <c r="F246" s="213" t="s">
        <v>301</v>
      </c>
      <c r="G246" s="214" t="s">
        <v>173</v>
      </c>
      <c r="H246" s="215">
        <v>235.84999999999999</v>
      </c>
      <c r="I246" s="216"/>
      <c r="J246" s="217">
        <f>ROUND(I246*H246,2)</f>
        <v>0</v>
      </c>
      <c r="K246" s="213" t="s">
        <v>135</v>
      </c>
      <c r="L246" s="44"/>
      <c r="M246" s="218" t="s">
        <v>1</v>
      </c>
      <c r="N246" s="219" t="s">
        <v>42</v>
      </c>
      <c r="O246" s="91"/>
      <c r="P246" s="220">
        <f>O246*H246</f>
        <v>0</v>
      </c>
      <c r="Q246" s="220">
        <v>0.0043800000000000002</v>
      </c>
      <c r="R246" s="220">
        <f>Q246*H246</f>
        <v>1.033023</v>
      </c>
      <c r="S246" s="220">
        <v>0</v>
      </c>
      <c r="T246" s="221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2" t="s">
        <v>136</v>
      </c>
      <c r="AT246" s="222" t="s">
        <v>131</v>
      </c>
      <c r="AU246" s="222" t="s">
        <v>84</v>
      </c>
      <c r="AY246" s="17" t="s">
        <v>129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7" t="s">
        <v>82</v>
      </c>
      <c r="BK246" s="223">
        <f>ROUND(I246*H246,2)</f>
        <v>0</v>
      </c>
      <c r="BL246" s="17" t="s">
        <v>136</v>
      </c>
      <c r="BM246" s="222" t="s">
        <v>302</v>
      </c>
    </row>
    <row r="247" s="13" customFormat="1">
      <c r="A247" s="13"/>
      <c r="B247" s="224"/>
      <c r="C247" s="225"/>
      <c r="D247" s="226" t="s">
        <v>138</v>
      </c>
      <c r="E247" s="227" t="s">
        <v>1</v>
      </c>
      <c r="F247" s="228" t="s">
        <v>295</v>
      </c>
      <c r="G247" s="225"/>
      <c r="H247" s="227" t="s">
        <v>1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138</v>
      </c>
      <c r="AU247" s="234" t="s">
        <v>84</v>
      </c>
      <c r="AV247" s="13" t="s">
        <v>82</v>
      </c>
      <c r="AW247" s="13" t="s">
        <v>32</v>
      </c>
      <c r="AX247" s="13" t="s">
        <v>77</v>
      </c>
      <c r="AY247" s="234" t="s">
        <v>129</v>
      </c>
    </row>
    <row r="248" s="14" customFormat="1">
      <c r="A248" s="14"/>
      <c r="B248" s="235"/>
      <c r="C248" s="236"/>
      <c r="D248" s="226" t="s">
        <v>138</v>
      </c>
      <c r="E248" s="237" t="s">
        <v>1</v>
      </c>
      <c r="F248" s="238" t="s">
        <v>303</v>
      </c>
      <c r="G248" s="236"/>
      <c r="H248" s="239">
        <v>7.3700000000000001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138</v>
      </c>
      <c r="AU248" s="245" t="s">
        <v>84</v>
      </c>
      <c r="AV248" s="14" t="s">
        <v>84</v>
      </c>
      <c r="AW248" s="14" t="s">
        <v>32</v>
      </c>
      <c r="AX248" s="14" t="s">
        <v>77</v>
      </c>
      <c r="AY248" s="245" t="s">
        <v>129</v>
      </c>
    </row>
    <row r="249" s="13" customFormat="1">
      <c r="A249" s="13"/>
      <c r="B249" s="224"/>
      <c r="C249" s="225"/>
      <c r="D249" s="226" t="s">
        <v>138</v>
      </c>
      <c r="E249" s="227" t="s">
        <v>1</v>
      </c>
      <c r="F249" s="228" t="s">
        <v>297</v>
      </c>
      <c r="G249" s="225"/>
      <c r="H249" s="227" t="s">
        <v>1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138</v>
      </c>
      <c r="AU249" s="234" t="s">
        <v>84</v>
      </c>
      <c r="AV249" s="13" t="s">
        <v>82</v>
      </c>
      <c r="AW249" s="13" t="s">
        <v>32</v>
      </c>
      <c r="AX249" s="13" t="s">
        <v>77</v>
      </c>
      <c r="AY249" s="234" t="s">
        <v>129</v>
      </c>
    </row>
    <row r="250" s="14" customFormat="1">
      <c r="A250" s="14"/>
      <c r="B250" s="235"/>
      <c r="C250" s="236"/>
      <c r="D250" s="226" t="s">
        <v>138</v>
      </c>
      <c r="E250" s="237" t="s">
        <v>1</v>
      </c>
      <c r="F250" s="238" t="s">
        <v>298</v>
      </c>
      <c r="G250" s="236"/>
      <c r="H250" s="239">
        <v>228.47999999999999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138</v>
      </c>
      <c r="AU250" s="245" t="s">
        <v>84</v>
      </c>
      <c r="AV250" s="14" t="s">
        <v>84</v>
      </c>
      <c r="AW250" s="14" t="s">
        <v>32</v>
      </c>
      <c r="AX250" s="14" t="s">
        <v>77</v>
      </c>
      <c r="AY250" s="245" t="s">
        <v>129</v>
      </c>
    </row>
    <row r="251" s="15" customFormat="1">
      <c r="A251" s="15"/>
      <c r="B251" s="246"/>
      <c r="C251" s="247"/>
      <c r="D251" s="226" t="s">
        <v>138</v>
      </c>
      <c r="E251" s="248" t="s">
        <v>1</v>
      </c>
      <c r="F251" s="249" t="s">
        <v>200</v>
      </c>
      <c r="G251" s="247"/>
      <c r="H251" s="250">
        <v>235.84999999999999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6" t="s">
        <v>138</v>
      </c>
      <c r="AU251" s="256" t="s">
        <v>84</v>
      </c>
      <c r="AV251" s="15" t="s">
        <v>136</v>
      </c>
      <c r="AW251" s="15" t="s">
        <v>32</v>
      </c>
      <c r="AX251" s="15" t="s">
        <v>82</v>
      </c>
      <c r="AY251" s="256" t="s">
        <v>129</v>
      </c>
    </row>
    <row r="252" s="2" customFormat="1" ht="16.5" customHeight="1">
      <c r="A252" s="38"/>
      <c r="B252" s="39"/>
      <c r="C252" s="211" t="s">
        <v>304</v>
      </c>
      <c r="D252" s="211" t="s">
        <v>131</v>
      </c>
      <c r="E252" s="212" t="s">
        <v>305</v>
      </c>
      <c r="F252" s="213" t="s">
        <v>306</v>
      </c>
      <c r="G252" s="214" t="s">
        <v>173</v>
      </c>
      <c r="H252" s="215">
        <v>115.92</v>
      </c>
      <c r="I252" s="216"/>
      <c r="J252" s="217">
        <f>ROUND(I252*H252,2)</f>
        <v>0</v>
      </c>
      <c r="K252" s="213" t="s">
        <v>135</v>
      </c>
      <c r="L252" s="44"/>
      <c r="M252" s="218" t="s">
        <v>1</v>
      </c>
      <c r="N252" s="219" t="s">
        <v>42</v>
      </c>
      <c r="O252" s="91"/>
      <c r="P252" s="220">
        <f>O252*H252</f>
        <v>0</v>
      </c>
      <c r="Q252" s="220">
        <v>0.0040000000000000001</v>
      </c>
      <c r="R252" s="220">
        <f>Q252*H252</f>
        <v>0.46368000000000004</v>
      </c>
      <c r="S252" s="220">
        <v>0</v>
      </c>
      <c r="T252" s="221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2" t="s">
        <v>136</v>
      </c>
      <c r="AT252" s="222" t="s">
        <v>131</v>
      </c>
      <c r="AU252" s="222" t="s">
        <v>84</v>
      </c>
      <c r="AY252" s="17" t="s">
        <v>129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17" t="s">
        <v>82</v>
      </c>
      <c r="BK252" s="223">
        <f>ROUND(I252*H252,2)</f>
        <v>0</v>
      </c>
      <c r="BL252" s="17" t="s">
        <v>136</v>
      </c>
      <c r="BM252" s="222" t="s">
        <v>307</v>
      </c>
    </row>
    <row r="253" s="13" customFormat="1">
      <c r="A253" s="13"/>
      <c r="B253" s="224"/>
      <c r="C253" s="225"/>
      <c r="D253" s="226" t="s">
        <v>138</v>
      </c>
      <c r="E253" s="227" t="s">
        <v>1</v>
      </c>
      <c r="F253" s="228" t="s">
        <v>297</v>
      </c>
      <c r="G253" s="225"/>
      <c r="H253" s="227" t="s">
        <v>1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138</v>
      </c>
      <c r="AU253" s="234" t="s">
        <v>84</v>
      </c>
      <c r="AV253" s="13" t="s">
        <v>82</v>
      </c>
      <c r="AW253" s="13" t="s">
        <v>32</v>
      </c>
      <c r="AX253" s="13" t="s">
        <v>77</v>
      </c>
      <c r="AY253" s="234" t="s">
        <v>129</v>
      </c>
    </row>
    <row r="254" s="14" customFormat="1">
      <c r="A254" s="14"/>
      <c r="B254" s="235"/>
      <c r="C254" s="236"/>
      <c r="D254" s="226" t="s">
        <v>138</v>
      </c>
      <c r="E254" s="237" t="s">
        <v>1</v>
      </c>
      <c r="F254" s="238" t="s">
        <v>308</v>
      </c>
      <c r="G254" s="236"/>
      <c r="H254" s="239">
        <v>115.92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138</v>
      </c>
      <c r="AU254" s="245" t="s">
        <v>84</v>
      </c>
      <c r="AV254" s="14" t="s">
        <v>84</v>
      </c>
      <c r="AW254" s="14" t="s">
        <v>32</v>
      </c>
      <c r="AX254" s="14" t="s">
        <v>82</v>
      </c>
      <c r="AY254" s="245" t="s">
        <v>129</v>
      </c>
    </row>
    <row r="255" s="2" customFormat="1" ht="24.15" customHeight="1">
      <c r="A255" s="38"/>
      <c r="B255" s="39"/>
      <c r="C255" s="211" t="s">
        <v>309</v>
      </c>
      <c r="D255" s="211" t="s">
        <v>131</v>
      </c>
      <c r="E255" s="212" t="s">
        <v>310</v>
      </c>
      <c r="F255" s="213" t="s">
        <v>311</v>
      </c>
      <c r="G255" s="214" t="s">
        <v>312</v>
      </c>
      <c r="H255" s="215">
        <v>42</v>
      </c>
      <c r="I255" s="216"/>
      <c r="J255" s="217">
        <f>ROUND(I255*H255,2)</f>
        <v>0</v>
      </c>
      <c r="K255" s="213" t="s">
        <v>135</v>
      </c>
      <c r="L255" s="44"/>
      <c r="M255" s="218" t="s">
        <v>1</v>
      </c>
      <c r="N255" s="219" t="s">
        <v>42</v>
      </c>
      <c r="O255" s="91"/>
      <c r="P255" s="220">
        <f>O255*H255</f>
        <v>0</v>
      </c>
      <c r="Q255" s="220">
        <v>0.01</v>
      </c>
      <c r="R255" s="220">
        <f>Q255*H255</f>
        <v>0.41999999999999998</v>
      </c>
      <c r="S255" s="220">
        <v>0</v>
      </c>
      <c r="T255" s="221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2" t="s">
        <v>136</v>
      </c>
      <c r="AT255" s="222" t="s">
        <v>131</v>
      </c>
      <c r="AU255" s="222" t="s">
        <v>84</v>
      </c>
      <c r="AY255" s="17" t="s">
        <v>129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7" t="s">
        <v>82</v>
      </c>
      <c r="BK255" s="223">
        <f>ROUND(I255*H255,2)</f>
        <v>0</v>
      </c>
      <c r="BL255" s="17" t="s">
        <v>136</v>
      </c>
      <c r="BM255" s="222" t="s">
        <v>313</v>
      </c>
    </row>
    <row r="256" s="13" customFormat="1">
      <c r="A256" s="13"/>
      <c r="B256" s="224"/>
      <c r="C256" s="225"/>
      <c r="D256" s="226" t="s">
        <v>138</v>
      </c>
      <c r="E256" s="227" t="s">
        <v>1</v>
      </c>
      <c r="F256" s="228" t="s">
        <v>314</v>
      </c>
      <c r="G256" s="225"/>
      <c r="H256" s="227" t="s">
        <v>1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138</v>
      </c>
      <c r="AU256" s="234" t="s">
        <v>84</v>
      </c>
      <c r="AV256" s="13" t="s">
        <v>82</v>
      </c>
      <c r="AW256" s="13" t="s">
        <v>32</v>
      </c>
      <c r="AX256" s="13" t="s">
        <v>77</v>
      </c>
      <c r="AY256" s="234" t="s">
        <v>129</v>
      </c>
    </row>
    <row r="257" s="14" customFormat="1">
      <c r="A257" s="14"/>
      <c r="B257" s="235"/>
      <c r="C257" s="236"/>
      <c r="D257" s="226" t="s">
        <v>138</v>
      </c>
      <c r="E257" s="237" t="s">
        <v>1</v>
      </c>
      <c r="F257" s="238" t="s">
        <v>315</v>
      </c>
      <c r="G257" s="236"/>
      <c r="H257" s="239">
        <v>42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138</v>
      </c>
      <c r="AU257" s="245" t="s">
        <v>84</v>
      </c>
      <c r="AV257" s="14" t="s">
        <v>84</v>
      </c>
      <c r="AW257" s="14" t="s">
        <v>32</v>
      </c>
      <c r="AX257" s="14" t="s">
        <v>82</v>
      </c>
      <c r="AY257" s="245" t="s">
        <v>129</v>
      </c>
    </row>
    <row r="258" s="2" customFormat="1" ht="24.15" customHeight="1">
      <c r="A258" s="38"/>
      <c r="B258" s="39"/>
      <c r="C258" s="211" t="s">
        <v>316</v>
      </c>
      <c r="D258" s="211" t="s">
        <v>131</v>
      </c>
      <c r="E258" s="212" t="s">
        <v>317</v>
      </c>
      <c r="F258" s="213" t="s">
        <v>318</v>
      </c>
      <c r="G258" s="214" t="s">
        <v>173</v>
      </c>
      <c r="H258" s="215">
        <v>123.18000000000001</v>
      </c>
      <c r="I258" s="216"/>
      <c r="J258" s="217">
        <f>ROUND(I258*H258,2)</f>
        <v>0</v>
      </c>
      <c r="K258" s="213" t="s">
        <v>135</v>
      </c>
      <c r="L258" s="44"/>
      <c r="M258" s="218" t="s">
        <v>1</v>
      </c>
      <c r="N258" s="219" t="s">
        <v>42</v>
      </c>
      <c r="O258" s="91"/>
      <c r="P258" s="220">
        <f>O258*H258</f>
        <v>0</v>
      </c>
      <c r="Q258" s="220">
        <v>0.015400000000000001</v>
      </c>
      <c r="R258" s="220">
        <f>Q258*H258</f>
        <v>1.8969720000000001</v>
      </c>
      <c r="S258" s="220">
        <v>0</v>
      </c>
      <c r="T258" s="221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2" t="s">
        <v>136</v>
      </c>
      <c r="AT258" s="222" t="s">
        <v>131</v>
      </c>
      <c r="AU258" s="222" t="s">
        <v>84</v>
      </c>
      <c r="AY258" s="17" t="s">
        <v>129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7" t="s">
        <v>82</v>
      </c>
      <c r="BK258" s="223">
        <f>ROUND(I258*H258,2)</f>
        <v>0</v>
      </c>
      <c r="BL258" s="17" t="s">
        <v>136</v>
      </c>
      <c r="BM258" s="222" t="s">
        <v>319</v>
      </c>
    </row>
    <row r="259" s="13" customFormat="1">
      <c r="A259" s="13"/>
      <c r="B259" s="224"/>
      <c r="C259" s="225"/>
      <c r="D259" s="226" t="s">
        <v>138</v>
      </c>
      <c r="E259" s="227" t="s">
        <v>1</v>
      </c>
      <c r="F259" s="228" t="s">
        <v>295</v>
      </c>
      <c r="G259" s="225"/>
      <c r="H259" s="227" t="s">
        <v>1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138</v>
      </c>
      <c r="AU259" s="234" t="s">
        <v>84</v>
      </c>
      <c r="AV259" s="13" t="s">
        <v>82</v>
      </c>
      <c r="AW259" s="13" t="s">
        <v>32</v>
      </c>
      <c r="AX259" s="13" t="s">
        <v>77</v>
      </c>
      <c r="AY259" s="234" t="s">
        <v>129</v>
      </c>
    </row>
    <row r="260" s="14" customFormat="1">
      <c r="A260" s="14"/>
      <c r="B260" s="235"/>
      <c r="C260" s="236"/>
      <c r="D260" s="226" t="s">
        <v>138</v>
      </c>
      <c r="E260" s="237" t="s">
        <v>1</v>
      </c>
      <c r="F260" s="238" t="s">
        <v>320</v>
      </c>
      <c r="G260" s="236"/>
      <c r="H260" s="239">
        <v>7.2599999999999998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138</v>
      </c>
      <c r="AU260" s="245" t="s">
        <v>84</v>
      </c>
      <c r="AV260" s="14" t="s">
        <v>84</v>
      </c>
      <c r="AW260" s="14" t="s">
        <v>32</v>
      </c>
      <c r="AX260" s="14" t="s">
        <v>77</v>
      </c>
      <c r="AY260" s="245" t="s">
        <v>129</v>
      </c>
    </row>
    <row r="261" s="13" customFormat="1">
      <c r="A261" s="13"/>
      <c r="B261" s="224"/>
      <c r="C261" s="225"/>
      <c r="D261" s="226" t="s">
        <v>138</v>
      </c>
      <c r="E261" s="227" t="s">
        <v>1</v>
      </c>
      <c r="F261" s="228" t="s">
        <v>297</v>
      </c>
      <c r="G261" s="225"/>
      <c r="H261" s="227" t="s">
        <v>1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138</v>
      </c>
      <c r="AU261" s="234" t="s">
        <v>84</v>
      </c>
      <c r="AV261" s="13" t="s">
        <v>82</v>
      </c>
      <c r="AW261" s="13" t="s">
        <v>32</v>
      </c>
      <c r="AX261" s="13" t="s">
        <v>77</v>
      </c>
      <c r="AY261" s="234" t="s">
        <v>129</v>
      </c>
    </row>
    <row r="262" s="14" customFormat="1">
      <c r="A262" s="14"/>
      <c r="B262" s="235"/>
      <c r="C262" s="236"/>
      <c r="D262" s="226" t="s">
        <v>138</v>
      </c>
      <c r="E262" s="237" t="s">
        <v>1</v>
      </c>
      <c r="F262" s="238" t="s">
        <v>308</v>
      </c>
      <c r="G262" s="236"/>
      <c r="H262" s="239">
        <v>115.92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138</v>
      </c>
      <c r="AU262" s="245" t="s">
        <v>84</v>
      </c>
      <c r="AV262" s="14" t="s">
        <v>84</v>
      </c>
      <c r="AW262" s="14" t="s">
        <v>32</v>
      </c>
      <c r="AX262" s="14" t="s">
        <v>77</v>
      </c>
      <c r="AY262" s="245" t="s">
        <v>129</v>
      </c>
    </row>
    <row r="263" s="15" customFormat="1">
      <c r="A263" s="15"/>
      <c r="B263" s="246"/>
      <c r="C263" s="247"/>
      <c r="D263" s="226" t="s">
        <v>138</v>
      </c>
      <c r="E263" s="248" t="s">
        <v>1</v>
      </c>
      <c r="F263" s="249" t="s">
        <v>200</v>
      </c>
      <c r="G263" s="247"/>
      <c r="H263" s="250">
        <v>123.18000000000001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6" t="s">
        <v>138</v>
      </c>
      <c r="AU263" s="256" t="s">
        <v>84</v>
      </c>
      <c r="AV263" s="15" t="s">
        <v>136</v>
      </c>
      <c r="AW263" s="15" t="s">
        <v>32</v>
      </c>
      <c r="AX263" s="15" t="s">
        <v>82</v>
      </c>
      <c r="AY263" s="256" t="s">
        <v>129</v>
      </c>
    </row>
    <row r="264" s="2" customFormat="1" ht="24.15" customHeight="1">
      <c r="A264" s="38"/>
      <c r="B264" s="39"/>
      <c r="C264" s="211" t="s">
        <v>321</v>
      </c>
      <c r="D264" s="211" t="s">
        <v>131</v>
      </c>
      <c r="E264" s="212" t="s">
        <v>322</v>
      </c>
      <c r="F264" s="213" t="s">
        <v>323</v>
      </c>
      <c r="G264" s="214" t="s">
        <v>173</v>
      </c>
      <c r="H264" s="215">
        <v>119.93000000000001</v>
      </c>
      <c r="I264" s="216"/>
      <c r="J264" s="217">
        <f>ROUND(I264*H264,2)</f>
        <v>0</v>
      </c>
      <c r="K264" s="213" t="s">
        <v>135</v>
      </c>
      <c r="L264" s="44"/>
      <c r="M264" s="218" t="s">
        <v>1</v>
      </c>
      <c r="N264" s="219" t="s">
        <v>42</v>
      </c>
      <c r="O264" s="91"/>
      <c r="P264" s="220">
        <f>O264*H264</f>
        <v>0</v>
      </c>
      <c r="Q264" s="220">
        <v>0.0040000000000000001</v>
      </c>
      <c r="R264" s="220">
        <f>Q264*H264</f>
        <v>0.47972000000000004</v>
      </c>
      <c r="S264" s="220">
        <v>0</v>
      </c>
      <c r="T264" s="221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2" t="s">
        <v>136</v>
      </c>
      <c r="AT264" s="222" t="s">
        <v>131</v>
      </c>
      <c r="AU264" s="222" t="s">
        <v>84</v>
      </c>
      <c r="AY264" s="17" t="s">
        <v>129</v>
      </c>
      <c r="BE264" s="223">
        <f>IF(N264="základní",J264,0)</f>
        <v>0</v>
      </c>
      <c r="BF264" s="223">
        <f>IF(N264="snížená",J264,0)</f>
        <v>0</v>
      </c>
      <c r="BG264" s="223">
        <f>IF(N264="zákl. přenesená",J264,0)</f>
        <v>0</v>
      </c>
      <c r="BH264" s="223">
        <f>IF(N264="sníž. přenesená",J264,0)</f>
        <v>0</v>
      </c>
      <c r="BI264" s="223">
        <f>IF(N264="nulová",J264,0)</f>
        <v>0</v>
      </c>
      <c r="BJ264" s="17" t="s">
        <v>82</v>
      </c>
      <c r="BK264" s="223">
        <f>ROUND(I264*H264,2)</f>
        <v>0</v>
      </c>
      <c r="BL264" s="17" t="s">
        <v>136</v>
      </c>
      <c r="BM264" s="222" t="s">
        <v>324</v>
      </c>
    </row>
    <row r="265" s="13" customFormat="1">
      <c r="A265" s="13"/>
      <c r="B265" s="224"/>
      <c r="C265" s="225"/>
      <c r="D265" s="226" t="s">
        <v>138</v>
      </c>
      <c r="E265" s="227" t="s">
        <v>1</v>
      </c>
      <c r="F265" s="228" t="s">
        <v>295</v>
      </c>
      <c r="G265" s="225"/>
      <c r="H265" s="227" t="s">
        <v>1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138</v>
      </c>
      <c r="AU265" s="234" t="s">
        <v>84</v>
      </c>
      <c r="AV265" s="13" t="s">
        <v>82</v>
      </c>
      <c r="AW265" s="13" t="s">
        <v>32</v>
      </c>
      <c r="AX265" s="13" t="s">
        <v>77</v>
      </c>
      <c r="AY265" s="234" t="s">
        <v>129</v>
      </c>
    </row>
    <row r="266" s="14" customFormat="1">
      <c r="A266" s="14"/>
      <c r="B266" s="235"/>
      <c r="C266" s="236"/>
      <c r="D266" s="226" t="s">
        <v>138</v>
      </c>
      <c r="E266" s="237" t="s">
        <v>1</v>
      </c>
      <c r="F266" s="238" t="s">
        <v>303</v>
      </c>
      <c r="G266" s="236"/>
      <c r="H266" s="239">
        <v>7.3700000000000001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138</v>
      </c>
      <c r="AU266" s="245" t="s">
        <v>84</v>
      </c>
      <c r="AV266" s="14" t="s">
        <v>84</v>
      </c>
      <c r="AW266" s="14" t="s">
        <v>32</v>
      </c>
      <c r="AX266" s="14" t="s">
        <v>77</v>
      </c>
      <c r="AY266" s="245" t="s">
        <v>129</v>
      </c>
    </row>
    <row r="267" s="13" customFormat="1">
      <c r="A267" s="13"/>
      <c r="B267" s="224"/>
      <c r="C267" s="225"/>
      <c r="D267" s="226" t="s">
        <v>138</v>
      </c>
      <c r="E267" s="227" t="s">
        <v>1</v>
      </c>
      <c r="F267" s="228" t="s">
        <v>297</v>
      </c>
      <c r="G267" s="225"/>
      <c r="H267" s="227" t="s">
        <v>1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138</v>
      </c>
      <c r="AU267" s="234" t="s">
        <v>84</v>
      </c>
      <c r="AV267" s="13" t="s">
        <v>82</v>
      </c>
      <c r="AW267" s="13" t="s">
        <v>32</v>
      </c>
      <c r="AX267" s="13" t="s">
        <v>77</v>
      </c>
      <c r="AY267" s="234" t="s">
        <v>129</v>
      </c>
    </row>
    <row r="268" s="14" customFormat="1">
      <c r="A268" s="14"/>
      <c r="B268" s="235"/>
      <c r="C268" s="236"/>
      <c r="D268" s="226" t="s">
        <v>138</v>
      </c>
      <c r="E268" s="237" t="s">
        <v>1</v>
      </c>
      <c r="F268" s="238" t="s">
        <v>325</v>
      </c>
      <c r="G268" s="236"/>
      <c r="H268" s="239">
        <v>112.56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138</v>
      </c>
      <c r="AU268" s="245" t="s">
        <v>84</v>
      </c>
      <c r="AV268" s="14" t="s">
        <v>84</v>
      </c>
      <c r="AW268" s="14" t="s">
        <v>32</v>
      </c>
      <c r="AX268" s="14" t="s">
        <v>77</v>
      </c>
      <c r="AY268" s="245" t="s">
        <v>129</v>
      </c>
    </row>
    <row r="269" s="15" customFormat="1">
      <c r="A269" s="15"/>
      <c r="B269" s="246"/>
      <c r="C269" s="247"/>
      <c r="D269" s="226" t="s">
        <v>138</v>
      </c>
      <c r="E269" s="248" t="s">
        <v>1</v>
      </c>
      <c r="F269" s="249" t="s">
        <v>200</v>
      </c>
      <c r="G269" s="247"/>
      <c r="H269" s="250">
        <v>119.93000000000001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6" t="s">
        <v>138</v>
      </c>
      <c r="AU269" s="256" t="s">
        <v>84</v>
      </c>
      <c r="AV269" s="15" t="s">
        <v>136</v>
      </c>
      <c r="AW269" s="15" t="s">
        <v>32</v>
      </c>
      <c r="AX269" s="15" t="s">
        <v>82</v>
      </c>
      <c r="AY269" s="256" t="s">
        <v>129</v>
      </c>
    </row>
    <row r="270" s="2" customFormat="1" ht="24.15" customHeight="1">
      <c r="A270" s="38"/>
      <c r="B270" s="39"/>
      <c r="C270" s="211" t="s">
        <v>326</v>
      </c>
      <c r="D270" s="211" t="s">
        <v>131</v>
      </c>
      <c r="E270" s="212" t="s">
        <v>327</v>
      </c>
      <c r="F270" s="213" t="s">
        <v>328</v>
      </c>
      <c r="G270" s="214" t="s">
        <v>173</v>
      </c>
      <c r="H270" s="215">
        <v>119.93000000000001</v>
      </c>
      <c r="I270" s="216"/>
      <c r="J270" s="217">
        <f>ROUND(I270*H270,2)</f>
        <v>0</v>
      </c>
      <c r="K270" s="213" t="s">
        <v>135</v>
      </c>
      <c r="L270" s="44"/>
      <c r="M270" s="218" t="s">
        <v>1</v>
      </c>
      <c r="N270" s="219" t="s">
        <v>42</v>
      </c>
      <c r="O270" s="91"/>
      <c r="P270" s="220">
        <f>O270*H270</f>
        <v>0</v>
      </c>
      <c r="Q270" s="220">
        <v>0.013599999999999999</v>
      </c>
      <c r="R270" s="220">
        <f>Q270*H270</f>
        <v>1.6310480000000001</v>
      </c>
      <c r="S270" s="220">
        <v>0</v>
      </c>
      <c r="T270" s="221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2" t="s">
        <v>136</v>
      </c>
      <c r="AT270" s="222" t="s">
        <v>131</v>
      </c>
      <c r="AU270" s="222" t="s">
        <v>84</v>
      </c>
      <c r="AY270" s="17" t="s">
        <v>129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17" t="s">
        <v>82</v>
      </c>
      <c r="BK270" s="223">
        <f>ROUND(I270*H270,2)</f>
        <v>0</v>
      </c>
      <c r="BL270" s="17" t="s">
        <v>136</v>
      </c>
      <c r="BM270" s="222" t="s">
        <v>329</v>
      </c>
    </row>
    <row r="271" s="13" customFormat="1">
      <c r="A271" s="13"/>
      <c r="B271" s="224"/>
      <c r="C271" s="225"/>
      <c r="D271" s="226" t="s">
        <v>138</v>
      </c>
      <c r="E271" s="227" t="s">
        <v>1</v>
      </c>
      <c r="F271" s="228" t="s">
        <v>295</v>
      </c>
      <c r="G271" s="225"/>
      <c r="H271" s="227" t="s">
        <v>1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138</v>
      </c>
      <c r="AU271" s="234" t="s">
        <v>84</v>
      </c>
      <c r="AV271" s="13" t="s">
        <v>82</v>
      </c>
      <c r="AW271" s="13" t="s">
        <v>32</v>
      </c>
      <c r="AX271" s="13" t="s">
        <v>77</v>
      </c>
      <c r="AY271" s="234" t="s">
        <v>129</v>
      </c>
    </row>
    <row r="272" s="14" customFormat="1">
      <c r="A272" s="14"/>
      <c r="B272" s="235"/>
      <c r="C272" s="236"/>
      <c r="D272" s="226" t="s">
        <v>138</v>
      </c>
      <c r="E272" s="237" t="s">
        <v>1</v>
      </c>
      <c r="F272" s="238" t="s">
        <v>303</v>
      </c>
      <c r="G272" s="236"/>
      <c r="H272" s="239">
        <v>7.3700000000000001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138</v>
      </c>
      <c r="AU272" s="245" t="s">
        <v>84</v>
      </c>
      <c r="AV272" s="14" t="s">
        <v>84</v>
      </c>
      <c r="AW272" s="14" t="s">
        <v>32</v>
      </c>
      <c r="AX272" s="14" t="s">
        <v>77</v>
      </c>
      <c r="AY272" s="245" t="s">
        <v>129</v>
      </c>
    </row>
    <row r="273" s="13" customFormat="1">
      <c r="A273" s="13"/>
      <c r="B273" s="224"/>
      <c r="C273" s="225"/>
      <c r="D273" s="226" t="s">
        <v>138</v>
      </c>
      <c r="E273" s="227" t="s">
        <v>1</v>
      </c>
      <c r="F273" s="228" t="s">
        <v>297</v>
      </c>
      <c r="G273" s="225"/>
      <c r="H273" s="227" t="s">
        <v>1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138</v>
      </c>
      <c r="AU273" s="234" t="s">
        <v>84</v>
      </c>
      <c r="AV273" s="13" t="s">
        <v>82</v>
      </c>
      <c r="AW273" s="13" t="s">
        <v>32</v>
      </c>
      <c r="AX273" s="13" t="s">
        <v>77</v>
      </c>
      <c r="AY273" s="234" t="s">
        <v>129</v>
      </c>
    </row>
    <row r="274" s="14" customFormat="1">
      <c r="A274" s="14"/>
      <c r="B274" s="235"/>
      <c r="C274" s="236"/>
      <c r="D274" s="226" t="s">
        <v>138</v>
      </c>
      <c r="E274" s="237" t="s">
        <v>1</v>
      </c>
      <c r="F274" s="238" t="s">
        <v>325</v>
      </c>
      <c r="G274" s="236"/>
      <c r="H274" s="239">
        <v>112.56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5" t="s">
        <v>138</v>
      </c>
      <c r="AU274" s="245" t="s">
        <v>84</v>
      </c>
      <c r="AV274" s="14" t="s">
        <v>84</v>
      </c>
      <c r="AW274" s="14" t="s">
        <v>32</v>
      </c>
      <c r="AX274" s="14" t="s">
        <v>77</v>
      </c>
      <c r="AY274" s="245" t="s">
        <v>129</v>
      </c>
    </row>
    <row r="275" s="15" customFormat="1">
      <c r="A275" s="15"/>
      <c r="B275" s="246"/>
      <c r="C275" s="247"/>
      <c r="D275" s="226" t="s">
        <v>138</v>
      </c>
      <c r="E275" s="248" t="s">
        <v>1</v>
      </c>
      <c r="F275" s="249" t="s">
        <v>200</v>
      </c>
      <c r="G275" s="247"/>
      <c r="H275" s="250">
        <v>119.93000000000001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6" t="s">
        <v>138</v>
      </c>
      <c r="AU275" s="256" t="s">
        <v>84</v>
      </c>
      <c r="AV275" s="15" t="s">
        <v>136</v>
      </c>
      <c r="AW275" s="15" t="s">
        <v>32</v>
      </c>
      <c r="AX275" s="15" t="s">
        <v>82</v>
      </c>
      <c r="AY275" s="256" t="s">
        <v>129</v>
      </c>
    </row>
    <row r="276" s="2" customFormat="1" ht="24.15" customHeight="1">
      <c r="A276" s="38"/>
      <c r="B276" s="39"/>
      <c r="C276" s="211" t="s">
        <v>330</v>
      </c>
      <c r="D276" s="211" t="s">
        <v>131</v>
      </c>
      <c r="E276" s="212" t="s">
        <v>331</v>
      </c>
      <c r="F276" s="213" t="s">
        <v>332</v>
      </c>
      <c r="G276" s="214" t="s">
        <v>173</v>
      </c>
      <c r="H276" s="215">
        <v>123.5</v>
      </c>
      <c r="I276" s="216"/>
      <c r="J276" s="217">
        <f>ROUND(I276*H276,2)</f>
        <v>0</v>
      </c>
      <c r="K276" s="213" t="s">
        <v>135</v>
      </c>
      <c r="L276" s="44"/>
      <c r="M276" s="218" t="s">
        <v>1</v>
      </c>
      <c r="N276" s="219" t="s">
        <v>42</v>
      </c>
      <c r="O276" s="91"/>
      <c r="P276" s="220">
        <f>O276*H276</f>
        <v>0</v>
      </c>
      <c r="Q276" s="220">
        <v>0.020930000000000001</v>
      </c>
      <c r="R276" s="220">
        <f>Q276*H276</f>
        <v>2.5848550000000001</v>
      </c>
      <c r="S276" s="220">
        <v>0.02</v>
      </c>
      <c r="T276" s="221">
        <f>S276*H276</f>
        <v>2.4700000000000002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2" t="s">
        <v>136</v>
      </c>
      <c r="AT276" s="222" t="s">
        <v>131</v>
      </c>
      <c r="AU276" s="222" t="s">
        <v>84</v>
      </c>
      <c r="AY276" s="17" t="s">
        <v>129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7" t="s">
        <v>82</v>
      </c>
      <c r="BK276" s="223">
        <f>ROUND(I276*H276,2)</f>
        <v>0</v>
      </c>
      <c r="BL276" s="17" t="s">
        <v>136</v>
      </c>
      <c r="BM276" s="222" t="s">
        <v>333</v>
      </c>
    </row>
    <row r="277" s="13" customFormat="1">
      <c r="A277" s="13"/>
      <c r="B277" s="224"/>
      <c r="C277" s="225"/>
      <c r="D277" s="226" t="s">
        <v>138</v>
      </c>
      <c r="E277" s="227" t="s">
        <v>1</v>
      </c>
      <c r="F277" s="228" t="s">
        <v>334</v>
      </c>
      <c r="G277" s="225"/>
      <c r="H277" s="227" t="s">
        <v>1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138</v>
      </c>
      <c r="AU277" s="234" t="s">
        <v>84</v>
      </c>
      <c r="AV277" s="13" t="s">
        <v>82</v>
      </c>
      <c r="AW277" s="13" t="s">
        <v>32</v>
      </c>
      <c r="AX277" s="13" t="s">
        <v>77</v>
      </c>
      <c r="AY277" s="234" t="s">
        <v>129</v>
      </c>
    </row>
    <row r="278" s="14" customFormat="1">
      <c r="A278" s="14"/>
      <c r="B278" s="235"/>
      <c r="C278" s="236"/>
      <c r="D278" s="226" t="s">
        <v>138</v>
      </c>
      <c r="E278" s="237" t="s">
        <v>1</v>
      </c>
      <c r="F278" s="238" t="s">
        <v>335</v>
      </c>
      <c r="G278" s="236"/>
      <c r="H278" s="239">
        <v>123.5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138</v>
      </c>
      <c r="AU278" s="245" t="s">
        <v>84</v>
      </c>
      <c r="AV278" s="14" t="s">
        <v>84</v>
      </c>
      <c r="AW278" s="14" t="s">
        <v>32</v>
      </c>
      <c r="AX278" s="14" t="s">
        <v>82</v>
      </c>
      <c r="AY278" s="245" t="s">
        <v>129</v>
      </c>
    </row>
    <row r="279" s="2" customFormat="1" ht="21.75" customHeight="1">
      <c r="A279" s="38"/>
      <c r="B279" s="39"/>
      <c r="C279" s="211" t="s">
        <v>336</v>
      </c>
      <c r="D279" s="211" t="s">
        <v>131</v>
      </c>
      <c r="E279" s="212" t="s">
        <v>337</v>
      </c>
      <c r="F279" s="213" t="s">
        <v>338</v>
      </c>
      <c r="G279" s="214" t="s">
        <v>173</v>
      </c>
      <c r="H279" s="215">
        <v>175.58000000000001</v>
      </c>
      <c r="I279" s="216"/>
      <c r="J279" s="217">
        <f>ROUND(I279*H279,2)</f>
        <v>0</v>
      </c>
      <c r="K279" s="213" t="s">
        <v>135</v>
      </c>
      <c r="L279" s="44"/>
      <c r="M279" s="218" t="s">
        <v>1</v>
      </c>
      <c r="N279" s="219" t="s">
        <v>42</v>
      </c>
      <c r="O279" s="91"/>
      <c r="P279" s="220">
        <f>O279*H279</f>
        <v>0</v>
      </c>
      <c r="Q279" s="220">
        <v>0.00022000000000000001</v>
      </c>
      <c r="R279" s="220">
        <f>Q279*H279</f>
        <v>0.038627600000000005</v>
      </c>
      <c r="S279" s="220">
        <v>0.00020000000000000001</v>
      </c>
      <c r="T279" s="221">
        <f>S279*H279</f>
        <v>0.035116000000000001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2" t="s">
        <v>136</v>
      </c>
      <c r="AT279" s="222" t="s">
        <v>131</v>
      </c>
      <c r="AU279" s="222" t="s">
        <v>84</v>
      </c>
      <c r="AY279" s="17" t="s">
        <v>129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17" t="s">
        <v>82</v>
      </c>
      <c r="BK279" s="223">
        <f>ROUND(I279*H279,2)</f>
        <v>0</v>
      </c>
      <c r="BL279" s="17" t="s">
        <v>136</v>
      </c>
      <c r="BM279" s="222" t="s">
        <v>339</v>
      </c>
    </row>
    <row r="280" s="13" customFormat="1">
      <c r="A280" s="13"/>
      <c r="B280" s="224"/>
      <c r="C280" s="225"/>
      <c r="D280" s="226" t="s">
        <v>138</v>
      </c>
      <c r="E280" s="227" t="s">
        <v>1</v>
      </c>
      <c r="F280" s="228" t="s">
        <v>340</v>
      </c>
      <c r="G280" s="225"/>
      <c r="H280" s="227" t="s">
        <v>1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138</v>
      </c>
      <c r="AU280" s="234" t="s">
        <v>84</v>
      </c>
      <c r="AV280" s="13" t="s">
        <v>82</v>
      </c>
      <c r="AW280" s="13" t="s">
        <v>32</v>
      </c>
      <c r="AX280" s="13" t="s">
        <v>77</v>
      </c>
      <c r="AY280" s="234" t="s">
        <v>129</v>
      </c>
    </row>
    <row r="281" s="14" customFormat="1">
      <c r="A281" s="14"/>
      <c r="B281" s="235"/>
      <c r="C281" s="236"/>
      <c r="D281" s="226" t="s">
        <v>138</v>
      </c>
      <c r="E281" s="237" t="s">
        <v>1</v>
      </c>
      <c r="F281" s="238" t="s">
        <v>341</v>
      </c>
      <c r="G281" s="236"/>
      <c r="H281" s="239">
        <v>175.58000000000001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138</v>
      </c>
      <c r="AU281" s="245" t="s">
        <v>84</v>
      </c>
      <c r="AV281" s="14" t="s">
        <v>84</v>
      </c>
      <c r="AW281" s="14" t="s">
        <v>32</v>
      </c>
      <c r="AX281" s="14" t="s">
        <v>82</v>
      </c>
      <c r="AY281" s="245" t="s">
        <v>129</v>
      </c>
    </row>
    <row r="282" s="2" customFormat="1" ht="24.15" customHeight="1">
      <c r="A282" s="38"/>
      <c r="B282" s="39"/>
      <c r="C282" s="211" t="s">
        <v>342</v>
      </c>
      <c r="D282" s="211" t="s">
        <v>131</v>
      </c>
      <c r="E282" s="212" t="s">
        <v>343</v>
      </c>
      <c r="F282" s="213" t="s">
        <v>344</v>
      </c>
      <c r="G282" s="214" t="s">
        <v>266</v>
      </c>
      <c r="H282" s="215">
        <v>52.579999999999998</v>
      </c>
      <c r="I282" s="216"/>
      <c r="J282" s="217">
        <f>ROUND(I282*H282,2)</f>
        <v>0</v>
      </c>
      <c r="K282" s="213" t="s">
        <v>135</v>
      </c>
      <c r="L282" s="44"/>
      <c r="M282" s="218" t="s">
        <v>1</v>
      </c>
      <c r="N282" s="219" t="s">
        <v>42</v>
      </c>
      <c r="O282" s="91"/>
      <c r="P282" s="220">
        <f>O282*H282</f>
        <v>0</v>
      </c>
      <c r="Q282" s="220">
        <v>0</v>
      </c>
      <c r="R282" s="220">
        <f>Q282*H282</f>
        <v>0</v>
      </c>
      <c r="S282" s="220">
        <v>0</v>
      </c>
      <c r="T282" s="221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2" t="s">
        <v>136</v>
      </c>
      <c r="AT282" s="222" t="s">
        <v>131</v>
      </c>
      <c r="AU282" s="222" t="s">
        <v>84</v>
      </c>
      <c r="AY282" s="17" t="s">
        <v>129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17" t="s">
        <v>82</v>
      </c>
      <c r="BK282" s="223">
        <f>ROUND(I282*H282,2)</f>
        <v>0</v>
      </c>
      <c r="BL282" s="17" t="s">
        <v>136</v>
      </c>
      <c r="BM282" s="222" t="s">
        <v>345</v>
      </c>
    </row>
    <row r="283" s="13" customFormat="1">
      <c r="A283" s="13"/>
      <c r="B283" s="224"/>
      <c r="C283" s="225"/>
      <c r="D283" s="226" t="s">
        <v>138</v>
      </c>
      <c r="E283" s="227" t="s">
        <v>1</v>
      </c>
      <c r="F283" s="228" t="s">
        <v>346</v>
      </c>
      <c r="G283" s="225"/>
      <c r="H283" s="227" t="s">
        <v>1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138</v>
      </c>
      <c r="AU283" s="234" t="s">
        <v>84</v>
      </c>
      <c r="AV283" s="13" t="s">
        <v>82</v>
      </c>
      <c r="AW283" s="13" t="s">
        <v>32</v>
      </c>
      <c r="AX283" s="13" t="s">
        <v>77</v>
      </c>
      <c r="AY283" s="234" t="s">
        <v>129</v>
      </c>
    </row>
    <row r="284" s="14" customFormat="1">
      <c r="A284" s="14"/>
      <c r="B284" s="235"/>
      <c r="C284" s="236"/>
      <c r="D284" s="226" t="s">
        <v>138</v>
      </c>
      <c r="E284" s="237" t="s">
        <v>1</v>
      </c>
      <c r="F284" s="238" t="s">
        <v>347</v>
      </c>
      <c r="G284" s="236"/>
      <c r="H284" s="239">
        <v>22.48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138</v>
      </c>
      <c r="AU284" s="245" t="s">
        <v>84</v>
      </c>
      <c r="AV284" s="14" t="s">
        <v>84</v>
      </c>
      <c r="AW284" s="14" t="s">
        <v>32</v>
      </c>
      <c r="AX284" s="14" t="s">
        <v>77</v>
      </c>
      <c r="AY284" s="245" t="s">
        <v>129</v>
      </c>
    </row>
    <row r="285" s="13" customFormat="1">
      <c r="A285" s="13"/>
      <c r="B285" s="224"/>
      <c r="C285" s="225"/>
      <c r="D285" s="226" t="s">
        <v>138</v>
      </c>
      <c r="E285" s="227" t="s">
        <v>1</v>
      </c>
      <c r="F285" s="228" t="s">
        <v>348</v>
      </c>
      <c r="G285" s="225"/>
      <c r="H285" s="227" t="s">
        <v>1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138</v>
      </c>
      <c r="AU285" s="234" t="s">
        <v>84</v>
      </c>
      <c r="AV285" s="13" t="s">
        <v>82</v>
      </c>
      <c r="AW285" s="13" t="s">
        <v>32</v>
      </c>
      <c r="AX285" s="13" t="s">
        <v>77</v>
      </c>
      <c r="AY285" s="234" t="s">
        <v>129</v>
      </c>
    </row>
    <row r="286" s="14" customFormat="1">
      <c r="A286" s="14"/>
      <c r="B286" s="235"/>
      <c r="C286" s="236"/>
      <c r="D286" s="226" t="s">
        <v>138</v>
      </c>
      <c r="E286" s="237" t="s">
        <v>1</v>
      </c>
      <c r="F286" s="238" t="s">
        <v>349</v>
      </c>
      <c r="G286" s="236"/>
      <c r="H286" s="239">
        <v>30.100000000000001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138</v>
      </c>
      <c r="AU286" s="245" t="s">
        <v>84</v>
      </c>
      <c r="AV286" s="14" t="s">
        <v>84</v>
      </c>
      <c r="AW286" s="14" t="s">
        <v>32</v>
      </c>
      <c r="AX286" s="14" t="s">
        <v>77</v>
      </c>
      <c r="AY286" s="245" t="s">
        <v>129</v>
      </c>
    </row>
    <row r="287" s="15" customFormat="1">
      <c r="A287" s="15"/>
      <c r="B287" s="246"/>
      <c r="C287" s="247"/>
      <c r="D287" s="226" t="s">
        <v>138</v>
      </c>
      <c r="E287" s="248" t="s">
        <v>1</v>
      </c>
      <c r="F287" s="249" t="s">
        <v>200</v>
      </c>
      <c r="G287" s="247"/>
      <c r="H287" s="250">
        <v>52.579999999999998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6" t="s">
        <v>138</v>
      </c>
      <c r="AU287" s="256" t="s">
        <v>84</v>
      </c>
      <c r="AV287" s="15" t="s">
        <v>136</v>
      </c>
      <c r="AW287" s="15" t="s">
        <v>32</v>
      </c>
      <c r="AX287" s="15" t="s">
        <v>82</v>
      </c>
      <c r="AY287" s="256" t="s">
        <v>129</v>
      </c>
    </row>
    <row r="288" s="2" customFormat="1" ht="24.15" customHeight="1">
      <c r="A288" s="38"/>
      <c r="B288" s="39"/>
      <c r="C288" s="257" t="s">
        <v>350</v>
      </c>
      <c r="D288" s="257" t="s">
        <v>222</v>
      </c>
      <c r="E288" s="258" t="s">
        <v>351</v>
      </c>
      <c r="F288" s="259" t="s">
        <v>352</v>
      </c>
      <c r="G288" s="260" t="s">
        <v>266</v>
      </c>
      <c r="H288" s="261">
        <v>55.209000000000003</v>
      </c>
      <c r="I288" s="262"/>
      <c r="J288" s="263">
        <f>ROUND(I288*H288,2)</f>
        <v>0</v>
      </c>
      <c r="K288" s="259" t="s">
        <v>135</v>
      </c>
      <c r="L288" s="264"/>
      <c r="M288" s="265" t="s">
        <v>1</v>
      </c>
      <c r="N288" s="266" t="s">
        <v>42</v>
      </c>
      <c r="O288" s="91"/>
      <c r="P288" s="220">
        <f>O288*H288</f>
        <v>0</v>
      </c>
      <c r="Q288" s="220">
        <v>0.00010000000000000001</v>
      </c>
      <c r="R288" s="220">
        <f>Q288*H288</f>
        <v>0.0055209000000000005</v>
      </c>
      <c r="S288" s="220">
        <v>0</v>
      </c>
      <c r="T288" s="221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2" t="s">
        <v>170</v>
      </c>
      <c r="AT288" s="222" t="s">
        <v>222</v>
      </c>
      <c r="AU288" s="222" t="s">
        <v>84</v>
      </c>
      <c r="AY288" s="17" t="s">
        <v>129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7" t="s">
        <v>82</v>
      </c>
      <c r="BK288" s="223">
        <f>ROUND(I288*H288,2)</f>
        <v>0</v>
      </c>
      <c r="BL288" s="17" t="s">
        <v>136</v>
      </c>
      <c r="BM288" s="222" t="s">
        <v>353</v>
      </c>
    </row>
    <row r="289" s="14" customFormat="1">
      <c r="A289" s="14"/>
      <c r="B289" s="235"/>
      <c r="C289" s="236"/>
      <c r="D289" s="226" t="s">
        <v>138</v>
      </c>
      <c r="E289" s="236"/>
      <c r="F289" s="238" t="s">
        <v>354</v>
      </c>
      <c r="G289" s="236"/>
      <c r="H289" s="239">
        <v>55.209000000000003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138</v>
      </c>
      <c r="AU289" s="245" t="s">
        <v>84</v>
      </c>
      <c r="AV289" s="14" t="s">
        <v>84</v>
      </c>
      <c r="AW289" s="14" t="s">
        <v>4</v>
      </c>
      <c r="AX289" s="14" t="s">
        <v>82</v>
      </c>
      <c r="AY289" s="245" t="s">
        <v>129</v>
      </c>
    </row>
    <row r="290" s="2" customFormat="1" ht="33" customHeight="1">
      <c r="A290" s="38"/>
      <c r="B290" s="39"/>
      <c r="C290" s="211" t="s">
        <v>355</v>
      </c>
      <c r="D290" s="211" t="s">
        <v>131</v>
      </c>
      <c r="E290" s="212" t="s">
        <v>356</v>
      </c>
      <c r="F290" s="213" t="s">
        <v>357</v>
      </c>
      <c r="G290" s="214" t="s">
        <v>134</v>
      </c>
      <c r="H290" s="215">
        <v>0.252</v>
      </c>
      <c r="I290" s="216"/>
      <c r="J290" s="217">
        <f>ROUND(I290*H290,2)</f>
        <v>0</v>
      </c>
      <c r="K290" s="213" t="s">
        <v>135</v>
      </c>
      <c r="L290" s="44"/>
      <c r="M290" s="218" t="s">
        <v>1</v>
      </c>
      <c r="N290" s="219" t="s">
        <v>42</v>
      </c>
      <c r="O290" s="91"/>
      <c r="P290" s="220">
        <f>O290*H290</f>
        <v>0</v>
      </c>
      <c r="Q290" s="220">
        <v>2.5018699999999998</v>
      </c>
      <c r="R290" s="220">
        <f>Q290*H290</f>
        <v>0.63047123999999999</v>
      </c>
      <c r="S290" s="220">
        <v>0</v>
      </c>
      <c r="T290" s="221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2" t="s">
        <v>136</v>
      </c>
      <c r="AT290" s="222" t="s">
        <v>131</v>
      </c>
      <c r="AU290" s="222" t="s">
        <v>84</v>
      </c>
      <c r="AY290" s="17" t="s">
        <v>129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17" t="s">
        <v>82</v>
      </c>
      <c r="BK290" s="223">
        <f>ROUND(I290*H290,2)</f>
        <v>0</v>
      </c>
      <c r="BL290" s="17" t="s">
        <v>136</v>
      </c>
      <c r="BM290" s="222" t="s">
        <v>358</v>
      </c>
    </row>
    <row r="291" s="13" customFormat="1">
      <c r="A291" s="13"/>
      <c r="B291" s="224"/>
      <c r="C291" s="225"/>
      <c r="D291" s="226" t="s">
        <v>138</v>
      </c>
      <c r="E291" s="227" t="s">
        <v>1</v>
      </c>
      <c r="F291" s="228" t="s">
        <v>359</v>
      </c>
      <c r="G291" s="225"/>
      <c r="H291" s="227" t="s">
        <v>1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138</v>
      </c>
      <c r="AU291" s="234" t="s">
        <v>84</v>
      </c>
      <c r="AV291" s="13" t="s">
        <v>82</v>
      </c>
      <c r="AW291" s="13" t="s">
        <v>32</v>
      </c>
      <c r="AX291" s="13" t="s">
        <v>77</v>
      </c>
      <c r="AY291" s="234" t="s">
        <v>129</v>
      </c>
    </row>
    <row r="292" s="14" customFormat="1">
      <c r="A292" s="14"/>
      <c r="B292" s="235"/>
      <c r="C292" s="236"/>
      <c r="D292" s="226" t="s">
        <v>138</v>
      </c>
      <c r="E292" s="237" t="s">
        <v>1</v>
      </c>
      <c r="F292" s="238" t="s">
        <v>360</v>
      </c>
      <c r="G292" s="236"/>
      <c r="H292" s="239">
        <v>0.252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138</v>
      </c>
      <c r="AU292" s="245" t="s">
        <v>84</v>
      </c>
      <c r="AV292" s="14" t="s">
        <v>84</v>
      </c>
      <c r="AW292" s="14" t="s">
        <v>32</v>
      </c>
      <c r="AX292" s="14" t="s">
        <v>82</v>
      </c>
      <c r="AY292" s="245" t="s">
        <v>129</v>
      </c>
    </row>
    <row r="293" s="2" customFormat="1" ht="24.15" customHeight="1">
      <c r="A293" s="38"/>
      <c r="B293" s="39"/>
      <c r="C293" s="211" t="s">
        <v>361</v>
      </c>
      <c r="D293" s="211" t="s">
        <v>131</v>
      </c>
      <c r="E293" s="212" t="s">
        <v>362</v>
      </c>
      <c r="F293" s="213" t="s">
        <v>363</v>
      </c>
      <c r="G293" s="214" t="s">
        <v>134</v>
      </c>
      <c r="H293" s="215">
        <v>0.252</v>
      </c>
      <c r="I293" s="216"/>
      <c r="J293" s="217">
        <f>ROUND(I293*H293,2)</f>
        <v>0</v>
      </c>
      <c r="K293" s="213" t="s">
        <v>135</v>
      </c>
      <c r="L293" s="44"/>
      <c r="M293" s="218" t="s">
        <v>1</v>
      </c>
      <c r="N293" s="219" t="s">
        <v>42</v>
      </c>
      <c r="O293" s="91"/>
      <c r="P293" s="220">
        <f>O293*H293</f>
        <v>0</v>
      </c>
      <c r="Q293" s="220">
        <v>0.02</v>
      </c>
      <c r="R293" s="220">
        <f>Q293*H293</f>
        <v>0.0050400000000000002</v>
      </c>
      <c r="S293" s="220">
        <v>0</v>
      </c>
      <c r="T293" s="221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2" t="s">
        <v>136</v>
      </c>
      <c r="AT293" s="222" t="s">
        <v>131</v>
      </c>
      <c r="AU293" s="222" t="s">
        <v>84</v>
      </c>
      <c r="AY293" s="17" t="s">
        <v>129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17" t="s">
        <v>82</v>
      </c>
      <c r="BK293" s="223">
        <f>ROUND(I293*H293,2)</f>
        <v>0</v>
      </c>
      <c r="BL293" s="17" t="s">
        <v>136</v>
      </c>
      <c r="BM293" s="222" t="s">
        <v>364</v>
      </c>
    </row>
    <row r="294" s="2" customFormat="1" ht="16.5" customHeight="1">
      <c r="A294" s="38"/>
      <c r="B294" s="39"/>
      <c r="C294" s="211" t="s">
        <v>365</v>
      </c>
      <c r="D294" s="211" t="s">
        <v>131</v>
      </c>
      <c r="E294" s="212" t="s">
        <v>366</v>
      </c>
      <c r="F294" s="213" t="s">
        <v>367</v>
      </c>
      <c r="G294" s="214" t="s">
        <v>161</v>
      </c>
      <c r="H294" s="215">
        <v>0.01</v>
      </c>
      <c r="I294" s="216"/>
      <c r="J294" s="217">
        <f>ROUND(I294*H294,2)</f>
        <v>0</v>
      </c>
      <c r="K294" s="213" t="s">
        <v>135</v>
      </c>
      <c r="L294" s="44"/>
      <c r="M294" s="218" t="s">
        <v>1</v>
      </c>
      <c r="N294" s="219" t="s">
        <v>42</v>
      </c>
      <c r="O294" s="91"/>
      <c r="P294" s="220">
        <f>O294*H294</f>
        <v>0</v>
      </c>
      <c r="Q294" s="220">
        <v>1.06277</v>
      </c>
      <c r="R294" s="220">
        <f>Q294*H294</f>
        <v>0.0106277</v>
      </c>
      <c r="S294" s="220">
        <v>0</v>
      </c>
      <c r="T294" s="221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2" t="s">
        <v>136</v>
      </c>
      <c r="AT294" s="222" t="s">
        <v>131</v>
      </c>
      <c r="AU294" s="222" t="s">
        <v>84</v>
      </c>
      <c r="AY294" s="17" t="s">
        <v>129</v>
      </c>
      <c r="BE294" s="223">
        <f>IF(N294="základní",J294,0)</f>
        <v>0</v>
      </c>
      <c r="BF294" s="223">
        <f>IF(N294="snížená",J294,0)</f>
        <v>0</v>
      </c>
      <c r="BG294" s="223">
        <f>IF(N294="zákl. přenesená",J294,0)</f>
        <v>0</v>
      </c>
      <c r="BH294" s="223">
        <f>IF(N294="sníž. přenesená",J294,0)</f>
        <v>0</v>
      </c>
      <c r="BI294" s="223">
        <f>IF(N294="nulová",J294,0)</f>
        <v>0</v>
      </c>
      <c r="BJ294" s="17" t="s">
        <v>82</v>
      </c>
      <c r="BK294" s="223">
        <f>ROUND(I294*H294,2)</f>
        <v>0</v>
      </c>
      <c r="BL294" s="17" t="s">
        <v>136</v>
      </c>
      <c r="BM294" s="222" t="s">
        <v>368</v>
      </c>
    </row>
    <row r="295" s="13" customFormat="1">
      <c r="A295" s="13"/>
      <c r="B295" s="224"/>
      <c r="C295" s="225"/>
      <c r="D295" s="226" t="s">
        <v>138</v>
      </c>
      <c r="E295" s="227" t="s">
        <v>1</v>
      </c>
      <c r="F295" s="228" t="s">
        <v>369</v>
      </c>
      <c r="G295" s="225"/>
      <c r="H295" s="227" t="s">
        <v>1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138</v>
      </c>
      <c r="AU295" s="234" t="s">
        <v>84</v>
      </c>
      <c r="AV295" s="13" t="s">
        <v>82</v>
      </c>
      <c r="AW295" s="13" t="s">
        <v>32</v>
      </c>
      <c r="AX295" s="13" t="s">
        <v>77</v>
      </c>
      <c r="AY295" s="234" t="s">
        <v>129</v>
      </c>
    </row>
    <row r="296" s="14" customFormat="1">
      <c r="A296" s="14"/>
      <c r="B296" s="235"/>
      <c r="C296" s="236"/>
      <c r="D296" s="226" t="s">
        <v>138</v>
      </c>
      <c r="E296" s="237" t="s">
        <v>1</v>
      </c>
      <c r="F296" s="238" t="s">
        <v>370</v>
      </c>
      <c r="G296" s="236"/>
      <c r="H296" s="239">
        <v>0.01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138</v>
      </c>
      <c r="AU296" s="245" t="s">
        <v>84</v>
      </c>
      <c r="AV296" s="14" t="s">
        <v>84</v>
      </c>
      <c r="AW296" s="14" t="s">
        <v>32</v>
      </c>
      <c r="AX296" s="14" t="s">
        <v>82</v>
      </c>
      <c r="AY296" s="245" t="s">
        <v>129</v>
      </c>
    </row>
    <row r="297" s="2" customFormat="1" ht="24.15" customHeight="1">
      <c r="A297" s="38"/>
      <c r="B297" s="39"/>
      <c r="C297" s="257" t="s">
        <v>371</v>
      </c>
      <c r="D297" s="257" t="s">
        <v>222</v>
      </c>
      <c r="E297" s="258" t="s">
        <v>372</v>
      </c>
      <c r="F297" s="259" t="s">
        <v>373</v>
      </c>
      <c r="G297" s="260" t="s">
        <v>374</v>
      </c>
      <c r="H297" s="261">
        <v>0.14000000000000001</v>
      </c>
      <c r="I297" s="262"/>
      <c r="J297" s="263">
        <f>ROUND(I297*H297,2)</f>
        <v>0</v>
      </c>
      <c r="K297" s="259" t="s">
        <v>135</v>
      </c>
      <c r="L297" s="264"/>
      <c r="M297" s="265" t="s">
        <v>1</v>
      </c>
      <c r="N297" s="266" t="s">
        <v>42</v>
      </c>
      <c r="O297" s="91"/>
      <c r="P297" s="220">
        <f>O297*H297</f>
        <v>0</v>
      </c>
      <c r="Q297" s="220">
        <v>6.9999999999999994E-05</v>
      </c>
      <c r="R297" s="220">
        <f>Q297*H297</f>
        <v>9.7999999999999993E-06</v>
      </c>
      <c r="S297" s="220">
        <v>0</v>
      </c>
      <c r="T297" s="221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2" t="s">
        <v>170</v>
      </c>
      <c r="AT297" s="222" t="s">
        <v>222</v>
      </c>
      <c r="AU297" s="222" t="s">
        <v>84</v>
      </c>
      <c r="AY297" s="17" t="s">
        <v>129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17" t="s">
        <v>82</v>
      </c>
      <c r="BK297" s="223">
        <f>ROUND(I297*H297,2)</f>
        <v>0</v>
      </c>
      <c r="BL297" s="17" t="s">
        <v>136</v>
      </c>
      <c r="BM297" s="222" t="s">
        <v>375</v>
      </c>
    </row>
    <row r="298" s="2" customFormat="1" ht="24.15" customHeight="1">
      <c r="A298" s="38"/>
      <c r="B298" s="39"/>
      <c r="C298" s="211" t="s">
        <v>376</v>
      </c>
      <c r="D298" s="211" t="s">
        <v>131</v>
      </c>
      <c r="E298" s="212" t="s">
        <v>377</v>
      </c>
      <c r="F298" s="213" t="s">
        <v>378</v>
      </c>
      <c r="G298" s="214" t="s">
        <v>173</v>
      </c>
      <c r="H298" s="215">
        <v>14.464</v>
      </c>
      <c r="I298" s="216"/>
      <c r="J298" s="217">
        <f>ROUND(I298*H298,2)</f>
        <v>0</v>
      </c>
      <c r="K298" s="213" t="s">
        <v>135</v>
      </c>
      <c r="L298" s="44"/>
      <c r="M298" s="218" t="s">
        <v>1</v>
      </c>
      <c r="N298" s="219" t="s">
        <v>42</v>
      </c>
      <c r="O298" s="91"/>
      <c r="P298" s="220">
        <f>O298*H298</f>
        <v>0</v>
      </c>
      <c r="Q298" s="220">
        <v>0.11</v>
      </c>
      <c r="R298" s="220">
        <f>Q298*H298</f>
        <v>1.59104</v>
      </c>
      <c r="S298" s="220">
        <v>0</v>
      </c>
      <c r="T298" s="221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2" t="s">
        <v>136</v>
      </c>
      <c r="AT298" s="222" t="s">
        <v>131</v>
      </c>
      <c r="AU298" s="222" t="s">
        <v>84</v>
      </c>
      <c r="AY298" s="17" t="s">
        <v>129</v>
      </c>
      <c r="BE298" s="223">
        <f>IF(N298="základní",J298,0)</f>
        <v>0</v>
      </c>
      <c r="BF298" s="223">
        <f>IF(N298="snížená",J298,0)</f>
        <v>0</v>
      </c>
      <c r="BG298" s="223">
        <f>IF(N298="zákl. přenesená",J298,0)</f>
        <v>0</v>
      </c>
      <c r="BH298" s="223">
        <f>IF(N298="sníž. přenesená",J298,0)</f>
        <v>0</v>
      </c>
      <c r="BI298" s="223">
        <f>IF(N298="nulová",J298,0)</f>
        <v>0</v>
      </c>
      <c r="BJ298" s="17" t="s">
        <v>82</v>
      </c>
      <c r="BK298" s="223">
        <f>ROUND(I298*H298,2)</f>
        <v>0</v>
      </c>
      <c r="BL298" s="17" t="s">
        <v>136</v>
      </c>
      <c r="BM298" s="222" t="s">
        <v>379</v>
      </c>
    </row>
    <row r="299" s="14" customFormat="1">
      <c r="A299" s="14"/>
      <c r="B299" s="235"/>
      <c r="C299" s="236"/>
      <c r="D299" s="226" t="s">
        <v>138</v>
      </c>
      <c r="E299" s="237" t="s">
        <v>1</v>
      </c>
      <c r="F299" s="238" t="s">
        <v>380</v>
      </c>
      <c r="G299" s="236"/>
      <c r="H299" s="239">
        <v>14.464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138</v>
      </c>
      <c r="AU299" s="245" t="s">
        <v>84</v>
      </c>
      <c r="AV299" s="14" t="s">
        <v>84</v>
      </c>
      <c r="AW299" s="14" t="s">
        <v>32</v>
      </c>
      <c r="AX299" s="14" t="s">
        <v>82</v>
      </c>
      <c r="AY299" s="245" t="s">
        <v>129</v>
      </c>
    </row>
    <row r="300" s="2" customFormat="1" ht="24.15" customHeight="1">
      <c r="A300" s="38"/>
      <c r="B300" s="39"/>
      <c r="C300" s="211" t="s">
        <v>381</v>
      </c>
      <c r="D300" s="211" t="s">
        <v>131</v>
      </c>
      <c r="E300" s="212" t="s">
        <v>382</v>
      </c>
      <c r="F300" s="213" t="s">
        <v>383</v>
      </c>
      <c r="G300" s="214" t="s">
        <v>173</v>
      </c>
      <c r="H300" s="215">
        <v>28.928000000000001</v>
      </c>
      <c r="I300" s="216"/>
      <c r="J300" s="217">
        <f>ROUND(I300*H300,2)</f>
        <v>0</v>
      </c>
      <c r="K300" s="213" t="s">
        <v>135</v>
      </c>
      <c r="L300" s="44"/>
      <c r="M300" s="218" t="s">
        <v>1</v>
      </c>
      <c r="N300" s="219" t="s">
        <v>42</v>
      </c>
      <c r="O300" s="91"/>
      <c r="P300" s="220">
        <f>O300*H300</f>
        <v>0</v>
      </c>
      <c r="Q300" s="220">
        <v>0.010999999999999999</v>
      </c>
      <c r="R300" s="220">
        <f>Q300*H300</f>
        <v>0.31820799999999999</v>
      </c>
      <c r="S300" s="220">
        <v>0</v>
      </c>
      <c r="T300" s="221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2" t="s">
        <v>136</v>
      </c>
      <c r="AT300" s="222" t="s">
        <v>131</v>
      </c>
      <c r="AU300" s="222" t="s">
        <v>84</v>
      </c>
      <c r="AY300" s="17" t="s">
        <v>129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17" t="s">
        <v>82</v>
      </c>
      <c r="BK300" s="223">
        <f>ROUND(I300*H300,2)</f>
        <v>0</v>
      </c>
      <c r="BL300" s="17" t="s">
        <v>136</v>
      </c>
      <c r="BM300" s="222" t="s">
        <v>384</v>
      </c>
    </row>
    <row r="301" s="14" customFormat="1">
      <c r="A301" s="14"/>
      <c r="B301" s="235"/>
      <c r="C301" s="236"/>
      <c r="D301" s="226" t="s">
        <v>138</v>
      </c>
      <c r="E301" s="237" t="s">
        <v>1</v>
      </c>
      <c r="F301" s="238" t="s">
        <v>380</v>
      </c>
      <c r="G301" s="236"/>
      <c r="H301" s="239">
        <v>14.464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5" t="s">
        <v>138</v>
      </c>
      <c r="AU301" s="245" t="s">
        <v>84</v>
      </c>
      <c r="AV301" s="14" t="s">
        <v>84</v>
      </c>
      <c r="AW301" s="14" t="s">
        <v>32</v>
      </c>
      <c r="AX301" s="14" t="s">
        <v>82</v>
      </c>
      <c r="AY301" s="245" t="s">
        <v>129</v>
      </c>
    </row>
    <row r="302" s="14" customFormat="1">
      <c r="A302" s="14"/>
      <c r="B302" s="235"/>
      <c r="C302" s="236"/>
      <c r="D302" s="226" t="s">
        <v>138</v>
      </c>
      <c r="E302" s="236"/>
      <c r="F302" s="238" t="s">
        <v>385</v>
      </c>
      <c r="G302" s="236"/>
      <c r="H302" s="239">
        <v>28.928000000000001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5" t="s">
        <v>138</v>
      </c>
      <c r="AU302" s="245" t="s">
        <v>84</v>
      </c>
      <c r="AV302" s="14" t="s">
        <v>84</v>
      </c>
      <c r="AW302" s="14" t="s">
        <v>4</v>
      </c>
      <c r="AX302" s="14" t="s">
        <v>82</v>
      </c>
      <c r="AY302" s="245" t="s">
        <v>129</v>
      </c>
    </row>
    <row r="303" s="12" customFormat="1" ht="22.8" customHeight="1">
      <c r="A303" s="12"/>
      <c r="B303" s="195"/>
      <c r="C303" s="196"/>
      <c r="D303" s="197" t="s">
        <v>76</v>
      </c>
      <c r="E303" s="209" t="s">
        <v>177</v>
      </c>
      <c r="F303" s="209" t="s">
        <v>386</v>
      </c>
      <c r="G303" s="196"/>
      <c r="H303" s="196"/>
      <c r="I303" s="199"/>
      <c r="J303" s="210">
        <f>BK303</f>
        <v>0</v>
      </c>
      <c r="K303" s="196"/>
      <c r="L303" s="201"/>
      <c r="M303" s="202"/>
      <c r="N303" s="203"/>
      <c r="O303" s="203"/>
      <c r="P303" s="204">
        <f>SUM(P304:P335)</f>
        <v>0</v>
      </c>
      <c r="Q303" s="203"/>
      <c r="R303" s="204">
        <f>SUM(R304:R335)</f>
        <v>0.070718699999999995</v>
      </c>
      <c r="S303" s="203"/>
      <c r="T303" s="205">
        <f>SUM(T304:T335)</f>
        <v>24.905299999999997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6" t="s">
        <v>82</v>
      </c>
      <c r="AT303" s="207" t="s">
        <v>76</v>
      </c>
      <c r="AU303" s="207" t="s">
        <v>82</v>
      </c>
      <c r="AY303" s="206" t="s">
        <v>129</v>
      </c>
      <c r="BK303" s="208">
        <f>SUM(BK304:BK335)</f>
        <v>0</v>
      </c>
    </row>
    <row r="304" s="2" customFormat="1" ht="24.15" customHeight="1">
      <c r="A304" s="38"/>
      <c r="B304" s="39"/>
      <c r="C304" s="211" t="s">
        <v>387</v>
      </c>
      <c r="D304" s="211" t="s">
        <v>131</v>
      </c>
      <c r="E304" s="212" t="s">
        <v>388</v>
      </c>
      <c r="F304" s="213" t="s">
        <v>389</v>
      </c>
      <c r="G304" s="214" t="s">
        <v>134</v>
      </c>
      <c r="H304" s="215">
        <v>122.5</v>
      </c>
      <c r="I304" s="216"/>
      <c r="J304" s="217">
        <f>ROUND(I304*H304,2)</f>
        <v>0</v>
      </c>
      <c r="K304" s="213" t="s">
        <v>135</v>
      </c>
      <c r="L304" s="44"/>
      <c r="M304" s="218" t="s">
        <v>1</v>
      </c>
      <c r="N304" s="219" t="s">
        <v>42</v>
      </c>
      <c r="O304" s="91"/>
      <c r="P304" s="220">
        <f>O304*H304</f>
        <v>0</v>
      </c>
      <c r="Q304" s="220">
        <v>0</v>
      </c>
      <c r="R304" s="220">
        <f>Q304*H304</f>
        <v>0</v>
      </c>
      <c r="S304" s="220">
        <v>0</v>
      </c>
      <c r="T304" s="221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2" t="s">
        <v>136</v>
      </c>
      <c r="AT304" s="222" t="s">
        <v>131</v>
      </c>
      <c r="AU304" s="222" t="s">
        <v>84</v>
      </c>
      <c r="AY304" s="17" t="s">
        <v>129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7" t="s">
        <v>82</v>
      </c>
      <c r="BK304" s="223">
        <f>ROUND(I304*H304,2)</f>
        <v>0</v>
      </c>
      <c r="BL304" s="17" t="s">
        <v>136</v>
      </c>
      <c r="BM304" s="222" t="s">
        <v>390</v>
      </c>
    </row>
    <row r="305" s="14" customFormat="1">
      <c r="A305" s="14"/>
      <c r="B305" s="235"/>
      <c r="C305" s="236"/>
      <c r="D305" s="226" t="s">
        <v>138</v>
      </c>
      <c r="E305" s="237" t="s">
        <v>1</v>
      </c>
      <c r="F305" s="238" t="s">
        <v>391</v>
      </c>
      <c r="G305" s="236"/>
      <c r="H305" s="239">
        <v>122.5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138</v>
      </c>
      <c r="AU305" s="245" t="s">
        <v>84</v>
      </c>
      <c r="AV305" s="14" t="s">
        <v>84</v>
      </c>
      <c r="AW305" s="14" t="s">
        <v>32</v>
      </c>
      <c r="AX305" s="14" t="s">
        <v>82</v>
      </c>
      <c r="AY305" s="245" t="s">
        <v>129</v>
      </c>
    </row>
    <row r="306" s="2" customFormat="1" ht="33" customHeight="1">
      <c r="A306" s="38"/>
      <c r="B306" s="39"/>
      <c r="C306" s="211" t="s">
        <v>392</v>
      </c>
      <c r="D306" s="211" t="s">
        <v>131</v>
      </c>
      <c r="E306" s="212" t="s">
        <v>393</v>
      </c>
      <c r="F306" s="213" t="s">
        <v>394</v>
      </c>
      <c r="G306" s="214" t="s">
        <v>134</v>
      </c>
      <c r="H306" s="215">
        <v>3675</v>
      </c>
      <c r="I306" s="216"/>
      <c r="J306" s="217">
        <f>ROUND(I306*H306,2)</f>
        <v>0</v>
      </c>
      <c r="K306" s="213" t="s">
        <v>135</v>
      </c>
      <c r="L306" s="44"/>
      <c r="M306" s="218" t="s">
        <v>1</v>
      </c>
      <c r="N306" s="219" t="s">
        <v>42</v>
      </c>
      <c r="O306" s="91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2" t="s">
        <v>136</v>
      </c>
      <c r="AT306" s="222" t="s">
        <v>131</v>
      </c>
      <c r="AU306" s="222" t="s">
        <v>84</v>
      </c>
      <c r="AY306" s="17" t="s">
        <v>129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7" t="s">
        <v>82</v>
      </c>
      <c r="BK306" s="223">
        <f>ROUND(I306*H306,2)</f>
        <v>0</v>
      </c>
      <c r="BL306" s="17" t="s">
        <v>136</v>
      </c>
      <c r="BM306" s="222" t="s">
        <v>395</v>
      </c>
    </row>
    <row r="307" s="14" customFormat="1">
      <c r="A307" s="14"/>
      <c r="B307" s="235"/>
      <c r="C307" s="236"/>
      <c r="D307" s="226" t="s">
        <v>138</v>
      </c>
      <c r="E307" s="236"/>
      <c r="F307" s="238" t="s">
        <v>396</v>
      </c>
      <c r="G307" s="236"/>
      <c r="H307" s="239">
        <v>3675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138</v>
      </c>
      <c r="AU307" s="245" t="s">
        <v>84</v>
      </c>
      <c r="AV307" s="14" t="s">
        <v>84</v>
      </c>
      <c r="AW307" s="14" t="s">
        <v>4</v>
      </c>
      <c r="AX307" s="14" t="s">
        <v>82</v>
      </c>
      <c r="AY307" s="245" t="s">
        <v>129</v>
      </c>
    </row>
    <row r="308" s="2" customFormat="1" ht="33" customHeight="1">
      <c r="A308" s="38"/>
      <c r="B308" s="39"/>
      <c r="C308" s="211" t="s">
        <v>397</v>
      </c>
      <c r="D308" s="211" t="s">
        <v>131</v>
      </c>
      <c r="E308" s="212" t="s">
        <v>398</v>
      </c>
      <c r="F308" s="213" t="s">
        <v>399</v>
      </c>
      <c r="G308" s="214" t="s">
        <v>134</v>
      </c>
      <c r="H308" s="215">
        <v>122.5</v>
      </c>
      <c r="I308" s="216"/>
      <c r="J308" s="217">
        <f>ROUND(I308*H308,2)</f>
        <v>0</v>
      </c>
      <c r="K308" s="213" t="s">
        <v>135</v>
      </c>
      <c r="L308" s="44"/>
      <c r="M308" s="218" t="s">
        <v>1</v>
      </c>
      <c r="N308" s="219" t="s">
        <v>42</v>
      </c>
      <c r="O308" s="91"/>
      <c r="P308" s="220">
        <f>O308*H308</f>
        <v>0</v>
      </c>
      <c r="Q308" s="220">
        <v>0</v>
      </c>
      <c r="R308" s="220">
        <f>Q308*H308</f>
        <v>0</v>
      </c>
      <c r="S308" s="220">
        <v>0</v>
      </c>
      <c r="T308" s="221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2" t="s">
        <v>136</v>
      </c>
      <c r="AT308" s="222" t="s">
        <v>131</v>
      </c>
      <c r="AU308" s="222" t="s">
        <v>84</v>
      </c>
      <c r="AY308" s="17" t="s">
        <v>129</v>
      </c>
      <c r="BE308" s="223">
        <f>IF(N308="základní",J308,0)</f>
        <v>0</v>
      </c>
      <c r="BF308" s="223">
        <f>IF(N308="snížená",J308,0)</f>
        <v>0</v>
      </c>
      <c r="BG308" s="223">
        <f>IF(N308="zákl. přenesená",J308,0)</f>
        <v>0</v>
      </c>
      <c r="BH308" s="223">
        <f>IF(N308="sníž. přenesená",J308,0)</f>
        <v>0</v>
      </c>
      <c r="BI308" s="223">
        <f>IF(N308="nulová",J308,0)</f>
        <v>0</v>
      </c>
      <c r="BJ308" s="17" t="s">
        <v>82</v>
      </c>
      <c r="BK308" s="223">
        <f>ROUND(I308*H308,2)</f>
        <v>0</v>
      </c>
      <c r="BL308" s="17" t="s">
        <v>136</v>
      </c>
      <c r="BM308" s="222" t="s">
        <v>400</v>
      </c>
    </row>
    <row r="309" s="2" customFormat="1" ht="24.15" customHeight="1">
      <c r="A309" s="38"/>
      <c r="B309" s="39"/>
      <c r="C309" s="211" t="s">
        <v>401</v>
      </c>
      <c r="D309" s="211" t="s">
        <v>131</v>
      </c>
      <c r="E309" s="212" t="s">
        <v>402</v>
      </c>
      <c r="F309" s="213" t="s">
        <v>403</v>
      </c>
      <c r="G309" s="214" t="s">
        <v>266</v>
      </c>
      <c r="H309" s="215">
        <v>17.800000000000001</v>
      </c>
      <c r="I309" s="216"/>
      <c r="J309" s="217">
        <f>ROUND(I309*H309,2)</f>
        <v>0</v>
      </c>
      <c r="K309" s="213" t="s">
        <v>135</v>
      </c>
      <c r="L309" s="44"/>
      <c r="M309" s="218" t="s">
        <v>1</v>
      </c>
      <c r="N309" s="219" t="s">
        <v>42</v>
      </c>
      <c r="O309" s="91"/>
      <c r="P309" s="220">
        <f>O309*H309</f>
        <v>0</v>
      </c>
      <c r="Q309" s="220">
        <v>0</v>
      </c>
      <c r="R309" s="220">
        <f>Q309*H309</f>
        <v>0</v>
      </c>
      <c r="S309" s="220">
        <v>0</v>
      </c>
      <c r="T309" s="221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2" t="s">
        <v>136</v>
      </c>
      <c r="AT309" s="222" t="s">
        <v>131</v>
      </c>
      <c r="AU309" s="222" t="s">
        <v>84</v>
      </c>
      <c r="AY309" s="17" t="s">
        <v>129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7" t="s">
        <v>82</v>
      </c>
      <c r="BK309" s="223">
        <f>ROUND(I309*H309,2)</f>
        <v>0</v>
      </c>
      <c r="BL309" s="17" t="s">
        <v>136</v>
      </c>
      <c r="BM309" s="222" t="s">
        <v>404</v>
      </c>
    </row>
    <row r="310" s="2" customFormat="1" ht="24.15" customHeight="1">
      <c r="A310" s="38"/>
      <c r="B310" s="39"/>
      <c r="C310" s="211" t="s">
        <v>405</v>
      </c>
      <c r="D310" s="211" t="s">
        <v>131</v>
      </c>
      <c r="E310" s="212" t="s">
        <v>406</v>
      </c>
      <c r="F310" s="213" t="s">
        <v>407</v>
      </c>
      <c r="G310" s="214" t="s">
        <v>266</v>
      </c>
      <c r="H310" s="215">
        <v>1068</v>
      </c>
      <c r="I310" s="216"/>
      <c r="J310" s="217">
        <f>ROUND(I310*H310,2)</f>
        <v>0</v>
      </c>
      <c r="K310" s="213" t="s">
        <v>135</v>
      </c>
      <c r="L310" s="44"/>
      <c r="M310" s="218" t="s">
        <v>1</v>
      </c>
      <c r="N310" s="219" t="s">
        <v>42</v>
      </c>
      <c r="O310" s="91"/>
      <c r="P310" s="220">
        <f>O310*H310</f>
        <v>0</v>
      </c>
      <c r="Q310" s="220">
        <v>0</v>
      </c>
      <c r="R310" s="220">
        <f>Q310*H310</f>
        <v>0</v>
      </c>
      <c r="S310" s="220">
        <v>0</v>
      </c>
      <c r="T310" s="221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2" t="s">
        <v>136</v>
      </c>
      <c r="AT310" s="222" t="s">
        <v>131</v>
      </c>
      <c r="AU310" s="222" t="s">
        <v>84</v>
      </c>
      <c r="AY310" s="17" t="s">
        <v>129</v>
      </c>
      <c r="BE310" s="223">
        <f>IF(N310="základní",J310,0)</f>
        <v>0</v>
      </c>
      <c r="BF310" s="223">
        <f>IF(N310="snížená",J310,0)</f>
        <v>0</v>
      </c>
      <c r="BG310" s="223">
        <f>IF(N310="zákl. přenesená",J310,0)</f>
        <v>0</v>
      </c>
      <c r="BH310" s="223">
        <f>IF(N310="sníž. přenesená",J310,0)</f>
        <v>0</v>
      </c>
      <c r="BI310" s="223">
        <f>IF(N310="nulová",J310,0)</f>
        <v>0</v>
      </c>
      <c r="BJ310" s="17" t="s">
        <v>82</v>
      </c>
      <c r="BK310" s="223">
        <f>ROUND(I310*H310,2)</f>
        <v>0</v>
      </c>
      <c r="BL310" s="17" t="s">
        <v>136</v>
      </c>
      <c r="BM310" s="222" t="s">
        <v>408</v>
      </c>
    </row>
    <row r="311" s="14" customFormat="1">
      <c r="A311" s="14"/>
      <c r="B311" s="235"/>
      <c r="C311" s="236"/>
      <c r="D311" s="226" t="s">
        <v>138</v>
      </c>
      <c r="E311" s="236"/>
      <c r="F311" s="238" t="s">
        <v>409</v>
      </c>
      <c r="G311" s="236"/>
      <c r="H311" s="239">
        <v>1068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5" t="s">
        <v>138</v>
      </c>
      <c r="AU311" s="245" t="s">
        <v>84</v>
      </c>
      <c r="AV311" s="14" t="s">
        <v>84</v>
      </c>
      <c r="AW311" s="14" t="s">
        <v>4</v>
      </c>
      <c r="AX311" s="14" t="s">
        <v>82</v>
      </c>
      <c r="AY311" s="245" t="s">
        <v>129</v>
      </c>
    </row>
    <row r="312" s="2" customFormat="1" ht="24.15" customHeight="1">
      <c r="A312" s="38"/>
      <c r="B312" s="39"/>
      <c r="C312" s="211" t="s">
        <v>410</v>
      </c>
      <c r="D312" s="211" t="s">
        <v>131</v>
      </c>
      <c r="E312" s="212" t="s">
        <v>411</v>
      </c>
      <c r="F312" s="213" t="s">
        <v>412</v>
      </c>
      <c r="G312" s="214" t="s">
        <v>266</v>
      </c>
      <c r="H312" s="215">
        <v>17.800000000000001</v>
      </c>
      <c r="I312" s="216"/>
      <c r="J312" s="217">
        <f>ROUND(I312*H312,2)</f>
        <v>0</v>
      </c>
      <c r="K312" s="213" t="s">
        <v>135</v>
      </c>
      <c r="L312" s="44"/>
      <c r="M312" s="218" t="s">
        <v>1</v>
      </c>
      <c r="N312" s="219" t="s">
        <v>42</v>
      </c>
      <c r="O312" s="91"/>
      <c r="P312" s="220">
        <f>O312*H312</f>
        <v>0</v>
      </c>
      <c r="Q312" s="220">
        <v>0</v>
      </c>
      <c r="R312" s="220">
        <f>Q312*H312</f>
        <v>0</v>
      </c>
      <c r="S312" s="220">
        <v>0</v>
      </c>
      <c r="T312" s="221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2" t="s">
        <v>136</v>
      </c>
      <c r="AT312" s="222" t="s">
        <v>131</v>
      </c>
      <c r="AU312" s="222" t="s">
        <v>84</v>
      </c>
      <c r="AY312" s="17" t="s">
        <v>129</v>
      </c>
      <c r="BE312" s="223">
        <f>IF(N312="základní",J312,0)</f>
        <v>0</v>
      </c>
      <c r="BF312" s="223">
        <f>IF(N312="snížená",J312,0)</f>
        <v>0</v>
      </c>
      <c r="BG312" s="223">
        <f>IF(N312="zákl. přenesená",J312,0)</f>
        <v>0</v>
      </c>
      <c r="BH312" s="223">
        <f>IF(N312="sníž. přenesená",J312,0)</f>
        <v>0</v>
      </c>
      <c r="BI312" s="223">
        <f>IF(N312="nulová",J312,0)</f>
        <v>0</v>
      </c>
      <c r="BJ312" s="17" t="s">
        <v>82</v>
      </c>
      <c r="BK312" s="223">
        <f>ROUND(I312*H312,2)</f>
        <v>0</v>
      </c>
      <c r="BL312" s="17" t="s">
        <v>136</v>
      </c>
      <c r="BM312" s="222" t="s">
        <v>413</v>
      </c>
    </row>
    <row r="313" s="2" customFormat="1" ht="24.15" customHeight="1">
      <c r="A313" s="38"/>
      <c r="B313" s="39"/>
      <c r="C313" s="211" t="s">
        <v>414</v>
      </c>
      <c r="D313" s="211" t="s">
        <v>131</v>
      </c>
      <c r="E313" s="212" t="s">
        <v>415</v>
      </c>
      <c r="F313" s="213" t="s">
        <v>416</v>
      </c>
      <c r="G313" s="214" t="s">
        <v>173</v>
      </c>
      <c r="H313" s="215">
        <v>106.40000000000001</v>
      </c>
      <c r="I313" s="216"/>
      <c r="J313" s="217">
        <f>ROUND(I313*H313,2)</f>
        <v>0</v>
      </c>
      <c r="K313" s="213" t="s">
        <v>135</v>
      </c>
      <c r="L313" s="44"/>
      <c r="M313" s="218" t="s">
        <v>1</v>
      </c>
      <c r="N313" s="219" t="s">
        <v>42</v>
      </c>
      <c r="O313" s="91"/>
      <c r="P313" s="220">
        <f>O313*H313</f>
        <v>0</v>
      </c>
      <c r="Q313" s="220">
        <v>4.0000000000000003E-05</v>
      </c>
      <c r="R313" s="220">
        <f>Q313*H313</f>
        <v>0.0042560000000000002</v>
      </c>
      <c r="S313" s="220">
        <v>0</v>
      </c>
      <c r="T313" s="221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2" t="s">
        <v>136</v>
      </c>
      <c r="AT313" s="222" t="s">
        <v>131</v>
      </c>
      <c r="AU313" s="222" t="s">
        <v>84</v>
      </c>
      <c r="AY313" s="17" t="s">
        <v>129</v>
      </c>
      <c r="BE313" s="223">
        <f>IF(N313="základní",J313,0)</f>
        <v>0</v>
      </c>
      <c r="BF313" s="223">
        <f>IF(N313="snížená",J313,0)</f>
        <v>0</v>
      </c>
      <c r="BG313" s="223">
        <f>IF(N313="zákl. přenesená",J313,0)</f>
        <v>0</v>
      </c>
      <c r="BH313" s="223">
        <f>IF(N313="sníž. přenesená",J313,0)</f>
        <v>0</v>
      </c>
      <c r="BI313" s="223">
        <f>IF(N313="nulová",J313,0)</f>
        <v>0</v>
      </c>
      <c r="BJ313" s="17" t="s">
        <v>82</v>
      </c>
      <c r="BK313" s="223">
        <f>ROUND(I313*H313,2)</f>
        <v>0</v>
      </c>
      <c r="BL313" s="17" t="s">
        <v>136</v>
      </c>
      <c r="BM313" s="222" t="s">
        <v>417</v>
      </c>
    </row>
    <row r="314" s="14" customFormat="1">
      <c r="A314" s="14"/>
      <c r="B314" s="235"/>
      <c r="C314" s="236"/>
      <c r="D314" s="226" t="s">
        <v>138</v>
      </c>
      <c r="E314" s="237" t="s">
        <v>1</v>
      </c>
      <c r="F314" s="238" t="s">
        <v>418</v>
      </c>
      <c r="G314" s="236"/>
      <c r="H314" s="239">
        <v>106.40000000000001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138</v>
      </c>
      <c r="AU314" s="245" t="s">
        <v>84</v>
      </c>
      <c r="AV314" s="14" t="s">
        <v>84</v>
      </c>
      <c r="AW314" s="14" t="s">
        <v>32</v>
      </c>
      <c r="AX314" s="14" t="s">
        <v>82</v>
      </c>
      <c r="AY314" s="245" t="s">
        <v>129</v>
      </c>
    </row>
    <row r="315" s="2" customFormat="1" ht="33" customHeight="1">
      <c r="A315" s="38"/>
      <c r="B315" s="39"/>
      <c r="C315" s="211" t="s">
        <v>419</v>
      </c>
      <c r="D315" s="211" t="s">
        <v>131</v>
      </c>
      <c r="E315" s="212" t="s">
        <v>420</v>
      </c>
      <c r="F315" s="213" t="s">
        <v>421</v>
      </c>
      <c r="G315" s="214" t="s">
        <v>173</v>
      </c>
      <c r="H315" s="215">
        <v>42.064999999999998</v>
      </c>
      <c r="I315" s="216"/>
      <c r="J315" s="217">
        <f>ROUND(I315*H315,2)</f>
        <v>0</v>
      </c>
      <c r="K315" s="213" t="s">
        <v>135</v>
      </c>
      <c r="L315" s="44"/>
      <c r="M315" s="218" t="s">
        <v>1</v>
      </c>
      <c r="N315" s="219" t="s">
        <v>42</v>
      </c>
      <c r="O315" s="91"/>
      <c r="P315" s="220">
        <f>O315*H315</f>
        <v>0</v>
      </c>
      <c r="Q315" s="220">
        <v>0.00158</v>
      </c>
      <c r="R315" s="220">
        <f>Q315*H315</f>
        <v>0.0664627</v>
      </c>
      <c r="S315" s="220">
        <v>0</v>
      </c>
      <c r="T315" s="221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2" t="s">
        <v>136</v>
      </c>
      <c r="AT315" s="222" t="s">
        <v>131</v>
      </c>
      <c r="AU315" s="222" t="s">
        <v>84</v>
      </c>
      <c r="AY315" s="17" t="s">
        <v>129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7" t="s">
        <v>82</v>
      </c>
      <c r="BK315" s="223">
        <f>ROUND(I315*H315,2)</f>
        <v>0</v>
      </c>
      <c r="BL315" s="17" t="s">
        <v>136</v>
      </c>
      <c r="BM315" s="222" t="s">
        <v>422</v>
      </c>
    </row>
    <row r="316" s="14" customFormat="1">
      <c r="A316" s="14"/>
      <c r="B316" s="235"/>
      <c r="C316" s="236"/>
      <c r="D316" s="226" t="s">
        <v>138</v>
      </c>
      <c r="E316" s="237" t="s">
        <v>1</v>
      </c>
      <c r="F316" s="238" t="s">
        <v>423</v>
      </c>
      <c r="G316" s="236"/>
      <c r="H316" s="239">
        <v>42.064999999999998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5" t="s">
        <v>138</v>
      </c>
      <c r="AU316" s="245" t="s">
        <v>84</v>
      </c>
      <c r="AV316" s="14" t="s">
        <v>84</v>
      </c>
      <c r="AW316" s="14" t="s">
        <v>32</v>
      </c>
      <c r="AX316" s="14" t="s">
        <v>82</v>
      </c>
      <c r="AY316" s="245" t="s">
        <v>129</v>
      </c>
    </row>
    <row r="317" s="2" customFormat="1" ht="16.5" customHeight="1">
      <c r="A317" s="38"/>
      <c r="B317" s="39"/>
      <c r="C317" s="211" t="s">
        <v>424</v>
      </c>
      <c r="D317" s="211" t="s">
        <v>131</v>
      </c>
      <c r="E317" s="212" t="s">
        <v>425</v>
      </c>
      <c r="F317" s="213" t="s">
        <v>426</v>
      </c>
      <c r="G317" s="214" t="s">
        <v>134</v>
      </c>
      <c r="H317" s="215">
        <v>12.808</v>
      </c>
      <c r="I317" s="216"/>
      <c r="J317" s="217">
        <f>ROUND(I317*H317,2)</f>
        <v>0</v>
      </c>
      <c r="K317" s="213" t="s">
        <v>135</v>
      </c>
      <c r="L317" s="44"/>
      <c r="M317" s="218" t="s">
        <v>1</v>
      </c>
      <c r="N317" s="219" t="s">
        <v>42</v>
      </c>
      <c r="O317" s="91"/>
      <c r="P317" s="220">
        <f>O317*H317</f>
        <v>0</v>
      </c>
      <c r="Q317" s="220">
        <v>0</v>
      </c>
      <c r="R317" s="220">
        <f>Q317*H317</f>
        <v>0</v>
      </c>
      <c r="S317" s="220">
        <v>1.7</v>
      </c>
      <c r="T317" s="221">
        <f>S317*H317</f>
        <v>21.773599999999998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2" t="s">
        <v>136</v>
      </c>
      <c r="AT317" s="222" t="s">
        <v>131</v>
      </c>
      <c r="AU317" s="222" t="s">
        <v>84</v>
      </c>
      <c r="AY317" s="17" t="s">
        <v>129</v>
      </c>
      <c r="BE317" s="223">
        <f>IF(N317="základní",J317,0)</f>
        <v>0</v>
      </c>
      <c r="BF317" s="223">
        <f>IF(N317="snížená",J317,0)</f>
        <v>0</v>
      </c>
      <c r="BG317" s="223">
        <f>IF(N317="zákl. přenesená",J317,0)</f>
        <v>0</v>
      </c>
      <c r="BH317" s="223">
        <f>IF(N317="sníž. přenesená",J317,0)</f>
        <v>0</v>
      </c>
      <c r="BI317" s="223">
        <f>IF(N317="nulová",J317,0)</f>
        <v>0</v>
      </c>
      <c r="BJ317" s="17" t="s">
        <v>82</v>
      </c>
      <c r="BK317" s="223">
        <f>ROUND(I317*H317,2)</f>
        <v>0</v>
      </c>
      <c r="BL317" s="17" t="s">
        <v>136</v>
      </c>
      <c r="BM317" s="222" t="s">
        <v>427</v>
      </c>
    </row>
    <row r="318" s="14" customFormat="1">
      <c r="A318" s="14"/>
      <c r="B318" s="235"/>
      <c r="C318" s="236"/>
      <c r="D318" s="226" t="s">
        <v>138</v>
      </c>
      <c r="E318" s="237" t="s">
        <v>1</v>
      </c>
      <c r="F318" s="238" t="s">
        <v>428</v>
      </c>
      <c r="G318" s="236"/>
      <c r="H318" s="239">
        <v>12.808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5" t="s">
        <v>138</v>
      </c>
      <c r="AU318" s="245" t="s">
        <v>84</v>
      </c>
      <c r="AV318" s="14" t="s">
        <v>84</v>
      </c>
      <c r="AW318" s="14" t="s">
        <v>32</v>
      </c>
      <c r="AX318" s="14" t="s">
        <v>82</v>
      </c>
      <c r="AY318" s="245" t="s">
        <v>129</v>
      </c>
    </row>
    <row r="319" s="2" customFormat="1" ht="33" customHeight="1">
      <c r="A319" s="38"/>
      <c r="B319" s="39"/>
      <c r="C319" s="211" t="s">
        <v>429</v>
      </c>
      <c r="D319" s="211" t="s">
        <v>131</v>
      </c>
      <c r="E319" s="212" t="s">
        <v>430</v>
      </c>
      <c r="F319" s="213" t="s">
        <v>431</v>
      </c>
      <c r="G319" s="214" t="s">
        <v>134</v>
      </c>
      <c r="H319" s="215">
        <v>1.2869999999999999</v>
      </c>
      <c r="I319" s="216"/>
      <c r="J319" s="217">
        <f>ROUND(I319*H319,2)</f>
        <v>0</v>
      </c>
      <c r="K319" s="213" t="s">
        <v>135</v>
      </c>
      <c r="L319" s="44"/>
      <c r="M319" s="218" t="s">
        <v>1</v>
      </c>
      <c r="N319" s="219" t="s">
        <v>42</v>
      </c>
      <c r="O319" s="91"/>
      <c r="P319" s="220">
        <f>O319*H319</f>
        <v>0</v>
      </c>
      <c r="Q319" s="220">
        <v>0</v>
      </c>
      <c r="R319" s="220">
        <f>Q319*H319</f>
        <v>0</v>
      </c>
      <c r="S319" s="220">
        <v>2.2000000000000002</v>
      </c>
      <c r="T319" s="221">
        <f>S319*H319</f>
        <v>2.8313999999999999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2" t="s">
        <v>136</v>
      </c>
      <c r="AT319" s="222" t="s">
        <v>131</v>
      </c>
      <c r="AU319" s="222" t="s">
        <v>84</v>
      </c>
      <c r="AY319" s="17" t="s">
        <v>129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7" t="s">
        <v>82</v>
      </c>
      <c r="BK319" s="223">
        <f>ROUND(I319*H319,2)</f>
        <v>0</v>
      </c>
      <c r="BL319" s="17" t="s">
        <v>136</v>
      </c>
      <c r="BM319" s="222" t="s">
        <v>432</v>
      </c>
    </row>
    <row r="320" s="13" customFormat="1">
      <c r="A320" s="13"/>
      <c r="B320" s="224"/>
      <c r="C320" s="225"/>
      <c r="D320" s="226" t="s">
        <v>138</v>
      </c>
      <c r="E320" s="227" t="s">
        <v>1</v>
      </c>
      <c r="F320" s="228" t="s">
        <v>433</v>
      </c>
      <c r="G320" s="225"/>
      <c r="H320" s="227" t="s">
        <v>1</v>
      </c>
      <c r="I320" s="229"/>
      <c r="J320" s="225"/>
      <c r="K320" s="225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138</v>
      </c>
      <c r="AU320" s="234" t="s">
        <v>84</v>
      </c>
      <c r="AV320" s="13" t="s">
        <v>82</v>
      </c>
      <c r="AW320" s="13" t="s">
        <v>32</v>
      </c>
      <c r="AX320" s="13" t="s">
        <v>77</v>
      </c>
      <c r="AY320" s="234" t="s">
        <v>129</v>
      </c>
    </row>
    <row r="321" s="14" customFormat="1">
      <c r="A321" s="14"/>
      <c r="B321" s="235"/>
      <c r="C321" s="236"/>
      <c r="D321" s="226" t="s">
        <v>138</v>
      </c>
      <c r="E321" s="237" t="s">
        <v>1</v>
      </c>
      <c r="F321" s="238" t="s">
        <v>434</v>
      </c>
      <c r="G321" s="236"/>
      <c r="H321" s="239">
        <v>1.2869999999999999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138</v>
      </c>
      <c r="AU321" s="245" t="s">
        <v>84</v>
      </c>
      <c r="AV321" s="14" t="s">
        <v>84</v>
      </c>
      <c r="AW321" s="14" t="s">
        <v>32</v>
      </c>
      <c r="AX321" s="14" t="s">
        <v>82</v>
      </c>
      <c r="AY321" s="245" t="s">
        <v>129</v>
      </c>
    </row>
    <row r="322" s="2" customFormat="1" ht="24.15" customHeight="1">
      <c r="A322" s="38"/>
      <c r="B322" s="39"/>
      <c r="C322" s="211" t="s">
        <v>435</v>
      </c>
      <c r="D322" s="211" t="s">
        <v>131</v>
      </c>
      <c r="E322" s="212" t="s">
        <v>436</v>
      </c>
      <c r="F322" s="213" t="s">
        <v>437</v>
      </c>
      <c r="G322" s="214" t="s">
        <v>173</v>
      </c>
      <c r="H322" s="215">
        <v>8.5800000000000001</v>
      </c>
      <c r="I322" s="216"/>
      <c r="J322" s="217">
        <f>ROUND(I322*H322,2)</f>
        <v>0</v>
      </c>
      <c r="K322" s="213" t="s">
        <v>135</v>
      </c>
      <c r="L322" s="44"/>
      <c r="M322" s="218" t="s">
        <v>1</v>
      </c>
      <c r="N322" s="219" t="s">
        <v>42</v>
      </c>
      <c r="O322" s="91"/>
      <c r="P322" s="220">
        <f>O322*H322</f>
        <v>0</v>
      </c>
      <c r="Q322" s="220">
        <v>0</v>
      </c>
      <c r="R322" s="220">
        <f>Q322*H322</f>
        <v>0</v>
      </c>
      <c r="S322" s="220">
        <v>0.035000000000000003</v>
      </c>
      <c r="T322" s="221">
        <f>S322*H322</f>
        <v>0.30030000000000001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2" t="s">
        <v>136</v>
      </c>
      <c r="AT322" s="222" t="s">
        <v>131</v>
      </c>
      <c r="AU322" s="222" t="s">
        <v>84</v>
      </c>
      <c r="AY322" s="17" t="s">
        <v>129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7" t="s">
        <v>82</v>
      </c>
      <c r="BK322" s="223">
        <f>ROUND(I322*H322,2)</f>
        <v>0</v>
      </c>
      <c r="BL322" s="17" t="s">
        <v>136</v>
      </c>
      <c r="BM322" s="222" t="s">
        <v>438</v>
      </c>
    </row>
    <row r="323" s="13" customFormat="1">
      <c r="A323" s="13"/>
      <c r="B323" s="224"/>
      <c r="C323" s="225"/>
      <c r="D323" s="226" t="s">
        <v>138</v>
      </c>
      <c r="E323" s="227" t="s">
        <v>1</v>
      </c>
      <c r="F323" s="228" t="s">
        <v>433</v>
      </c>
      <c r="G323" s="225"/>
      <c r="H323" s="227" t="s">
        <v>1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138</v>
      </c>
      <c r="AU323" s="234" t="s">
        <v>84</v>
      </c>
      <c r="AV323" s="13" t="s">
        <v>82</v>
      </c>
      <c r="AW323" s="13" t="s">
        <v>32</v>
      </c>
      <c r="AX323" s="13" t="s">
        <v>77</v>
      </c>
      <c r="AY323" s="234" t="s">
        <v>129</v>
      </c>
    </row>
    <row r="324" s="14" customFormat="1">
      <c r="A324" s="14"/>
      <c r="B324" s="235"/>
      <c r="C324" s="236"/>
      <c r="D324" s="226" t="s">
        <v>138</v>
      </c>
      <c r="E324" s="237" t="s">
        <v>1</v>
      </c>
      <c r="F324" s="238" t="s">
        <v>439</v>
      </c>
      <c r="G324" s="236"/>
      <c r="H324" s="239">
        <v>8.5800000000000001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138</v>
      </c>
      <c r="AU324" s="245" t="s">
        <v>84</v>
      </c>
      <c r="AV324" s="14" t="s">
        <v>84</v>
      </c>
      <c r="AW324" s="14" t="s">
        <v>32</v>
      </c>
      <c r="AX324" s="14" t="s">
        <v>82</v>
      </c>
      <c r="AY324" s="245" t="s">
        <v>129</v>
      </c>
    </row>
    <row r="325" s="2" customFormat="1" ht="37.8" customHeight="1">
      <c r="A325" s="38"/>
      <c r="B325" s="39"/>
      <c r="C325" s="211" t="s">
        <v>440</v>
      </c>
      <c r="D325" s="211" t="s">
        <v>131</v>
      </c>
      <c r="E325" s="212" t="s">
        <v>441</v>
      </c>
      <c r="F325" s="213" t="s">
        <v>442</v>
      </c>
      <c r="G325" s="214" t="s">
        <v>266</v>
      </c>
      <c r="H325" s="215">
        <v>36.299999999999997</v>
      </c>
      <c r="I325" s="216"/>
      <c r="J325" s="217">
        <f>ROUND(I325*H325,2)</f>
        <v>0</v>
      </c>
      <c r="K325" s="213" t="s">
        <v>135</v>
      </c>
      <c r="L325" s="44"/>
      <c r="M325" s="218" t="s">
        <v>1</v>
      </c>
      <c r="N325" s="219" t="s">
        <v>42</v>
      </c>
      <c r="O325" s="91"/>
      <c r="P325" s="220">
        <f>O325*H325</f>
        <v>0</v>
      </c>
      <c r="Q325" s="220">
        <v>0</v>
      </c>
      <c r="R325" s="220">
        <f>Q325*H325</f>
        <v>0</v>
      </c>
      <c r="S325" s="220">
        <v>0</v>
      </c>
      <c r="T325" s="221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2" t="s">
        <v>221</v>
      </c>
      <c r="AT325" s="222" t="s">
        <v>131</v>
      </c>
      <c r="AU325" s="222" t="s">
        <v>84</v>
      </c>
      <c r="AY325" s="17" t="s">
        <v>129</v>
      </c>
      <c r="BE325" s="223">
        <f>IF(N325="základní",J325,0)</f>
        <v>0</v>
      </c>
      <c r="BF325" s="223">
        <f>IF(N325="snížená",J325,0)</f>
        <v>0</v>
      </c>
      <c r="BG325" s="223">
        <f>IF(N325="zákl. přenesená",J325,0)</f>
        <v>0</v>
      </c>
      <c r="BH325" s="223">
        <f>IF(N325="sníž. přenesená",J325,0)</f>
        <v>0</v>
      </c>
      <c r="BI325" s="223">
        <f>IF(N325="nulová",J325,0)</f>
        <v>0</v>
      </c>
      <c r="BJ325" s="17" t="s">
        <v>82</v>
      </c>
      <c r="BK325" s="223">
        <f>ROUND(I325*H325,2)</f>
        <v>0</v>
      </c>
      <c r="BL325" s="17" t="s">
        <v>221</v>
      </c>
      <c r="BM325" s="222" t="s">
        <v>443</v>
      </c>
    </row>
    <row r="326" s="14" customFormat="1">
      <c r="A326" s="14"/>
      <c r="B326" s="235"/>
      <c r="C326" s="236"/>
      <c r="D326" s="226" t="s">
        <v>138</v>
      </c>
      <c r="E326" s="237" t="s">
        <v>1</v>
      </c>
      <c r="F326" s="238" t="s">
        <v>444</v>
      </c>
      <c r="G326" s="236"/>
      <c r="H326" s="239">
        <v>36.299999999999997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138</v>
      </c>
      <c r="AU326" s="245" t="s">
        <v>84</v>
      </c>
      <c r="AV326" s="14" t="s">
        <v>84</v>
      </c>
      <c r="AW326" s="14" t="s">
        <v>32</v>
      </c>
      <c r="AX326" s="14" t="s">
        <v>82</v>
      </c>
      <c r="AY326" s="245" t="s">
        <v>129</v>
      </c>
    </row>
    <row r="327" s="2" customFormat="1" ht="44.25" customHeight="1">
      <c r="A327" s="38"/>
      <c r="B327" s="39"/>
      <c r="C327" s="211" t="s">
        <v>445</v>
      </c>
      <c r="D327" s="211" t="s">
        <v>131</v>
      </c>
      <c r="E327" s="212" t="s">
        <v>446</v>
      </c>
      <c r="F327" s="213" t="s">
        <v>447</v>
      </c>
      <c r="G327" s="214" t="s">
        <v>266</v>
      </c>
      <c r="H327" s="215">
        <v>1089</v>
      </c>
      <c r="I327" s="216"/>
      <c r="J327" s="217">
        <f>ROUND(I327*H327,2)</f>
        <v>0</v>
      </c>
      <c r="K327" s="213" t="s">
        <v>135</v>
      </c>
      <c r="L327" s="44"/>
      <c r="M327" s="218" t="s">
        <v>1</v>
      </c>
      <c r="N327" s="219" t="s">
        <v>42</v>
      </c>
      <c r="O327" s="91"/>
      <c r="P327" s="220">
        <f>O327*H327</f>
        <v>0</v>
      </c>
      <c r="Q327" s="220">
        <v>0</v>
      </c>
      <c r="R327" s="220">
        <f>Q327*H327</f>
        <v>0</v>
      </c>
      <c r="S327" s="220">
        <v>0</v>
      </c>
      <c r="T327" s="221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2" t="s">
        <v>136</v>
      </c>
      <c r="AT327" s="222" t="s">
        <v>131</v>
      </c>
      <c r="AU327" s="222" t="s">
        <v>84</v>
      </c>
      <c r="AY327" s="17" t="s">
        <v>129</v>
      </c>
      <c r="BE327" s="223">
        <f>IF(N327="základní",J327,0)</f>
        <v>0</v>
      </c>
      <c r="BF327" s="223">
        <f>IF(N327="snížená",J327,0)</f>
        <v>0</v>
      </c>
      <c r="BG327" s="223">
        <f>IF(N327="zákl. přenesená",J327,0)</f>
        <v>0</v>
      </c>
      <c r="BH327" s="223">
        <f>IF(N327="sníž. přenesená",J327,0)</f>
        <v>0</v>
      </c>
      <c r="BI327" s="223">
        <f>IF(N327="nulová",J327,0)</f>
        <v>0</v>
      </c>
      <c r="BJ327" s="17" t="s">
        <v>82</v>
      </c>
      <c r="BK327" s="223">
        <f>ROUND(I327*H327,2)</f>
        <v>0</v>
      </c>
      <c r="BL327" s="17" t="s">
        <v>136</v>
      </c>
      <c r="BM327" s="222" t="s">
        <v>448</v>
      </c>
    </row>
    <row r="328" s="14" customFormat="1">
      <c r="A328" s="14"/>
      <c r="B328" s="235"/>
      <c r="C328" s="236"/>
      <c r="D328" s="226" t="s">
        <v>138</v>
      </c>
      <c r="E328" s="236"/>
      <c r="F328" s="238" t="s">
        <v>449</v>
      </c>
      <c r="G328" s="236"/>
      <c r="H328" s="239">
        <v>1089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5" t="s">
        <v>138</v>
      </c>
      <c r="AU328" s="245" t="s">
        <v>84</v>
      </c>
      <c r="AV328" s="14" t="s">
        <v>84</v>
      </c>
      <c r="AW328" s="14" t="s">
        <v>4</v>
      </c>
      <c r="AX328" s="14" t="s">
        <v>82</v>
      </c>
      <c r="AY328" s="245" t="s">
        <v>129</v>
      </c>
    </row>
    <row r="329" s="2" customFormat="1" ht="37.8" customHeight="1">
      <c r="A329" s="38"/>
      <c r="B329" s="39"/>
      <c r="C329" s="211" t="s">
        <v>450</v>
      </c>
      <c r="D329" s="211" t="s">
        <v>131</v>
      </c>
      <c r="E329" s="212" t="s">
        <v>451</v>
      </c>
      <c r="F329" s="213" t="s">
        <v>452</v>
      </c>
      <c r="G329" s="214" t="s">
        <v>266</v>
      </c>
      <c r="H329" s="215">
        <v>36.299999999999997</v>
      </c>
      <c r="I329" s="216"/>
      <c r="J329" s="217">
        <f>ROUND(I329*H329,2)</f>
        <v>0</v>
      </c>
      <c r="K329" s="213" t="s">
        <v>135</v>
      </c>
      <c r="L329" s="44"/>
      <c r="M329" s="218" t="s">
        <v>1</v>
      </c>
      <c r="N329" s="219" t="s">
        <v>42</v>
      </c>
      <c r="O329" s="91"/>
      <c r="P329" s="220">
        <f>O329*H329</f>
        <v>0</v>
      </c>
      <c r="Q329" s="220">
        <v>0</v>
      </c>
      <c r="R329" s="220">
        <f>Q329*H329</f>
        <v>0</v>
      </c>
      <c r="S329" s="220">
        <v>0</v>
      </c>
      <c r="T329" s="221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2" t="s">
        <v>136</v>
      </c>
      <c r="AT329" s="222" t="s">
        <v>131</v>
      </c>
      <c r="AU329" s="222" t="s">
        <v>84</v>
      </c>
      <c r="AY329" s="17" t="s">
        <v>129</v>
      </c>
      <c r="BE329" s="223">
        <f>IF(N329="základní",J329,0)</f>
        <v>0</v>
      </c>
      <c r="BF329" s="223">
        <f>IF(N329="snížená",J329,0)</f>
        <v>0</v>
      </c>
      <c r="BG329" s="223">
        <f>IF(N329="zákl. přenesená",J329,0)</f>
        <v>0</v>
      </c>
      <c r="BH329" s="223">
        <f>IF(N329="sníž. přenesená",J329,0)</f>
        <v>0</v>
      </c>
      <c r="BI329" s="223">
        <f>IF(N329="nulová",J329,0)</f>
        <v>0</v>
      </c>
      <c r="BJ329" s="17" t="s">
        <v>82</v>
      </c>
      <c r="BK329" s="223">
        <f>ROUND(I329*H329,2)</f>
        <v>0</v>
      </c>
      <c r="BL329" s="17" t="s">
        <v>136</v>
      </c>
      <c r="BM329" s="222" t="s">
        <v>453</v>
      </c>
    </row>
    <row r="330" s="2" customFormat="1" ht="24.15" customHeight="1">
      <c r="A330" s="38"/>
      <c r="B330" s="39"/>
      <c r="C330" s="211" t="s">
        <v>454</v>
      </c>
      <c r="D330" s="211" t="s">
        <v>131</v>
      </c>
      <c r="E330" s="212" t="s">
        <v>455</v>
      </c>
      <c r="F330" s="213" t="s">
        <v>456</v>
      </c>
      <c r="G330" s="214" t="s">
        <v>134</v>
      </c>
      <c r="H330" s="215">
        <v>172.34</v>
      </c>
      <c r="I330" s="216"/>
      <c r="J330" s="217">
        <f>ROUND(I330*H330,2)</f>
        <v>0</v>
      </c>
      <c r="K330" s="213" t="s">
        <v>135</v>
      </c>
      <c r="L330" s="44"/>
      <c r="M330" s="218" t="s">
        <v>1</v>
      </c>
      <c r="N330" s="219" t="s">
        <v>42</v>
      </c>
      <c r="O330" s="91"/>
      <c r="P330" s="220">
        <f>O330*H330</f>
        <v>0</v>
      </c>
      <c r="Q330" s="220">
        <v>0</v>
      </c>
      <c r="R330" s="220">
        <f>Q330*H330</f>
        <v>0</v>
      </c>
      <c r="S330" s="220">
        <v>0</v>
      </c>
      <c r="T330" s="221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2" t="s">
        <v>136</v>
      </c>
      <c r="AT330" s="222" t="s">
        <v>131</v>
      </c>
      <c r="AU330" s="222" t="s">
        <v>84</v>
      </c>
      <c r="AY330" s="17" t="s">
        <v>129</v>
      </c>
      <c r="BE330" s="223">
        <f>IF(N330="základní",J330,0)</f>
        <v>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17" t="s">
        <v>82</v>
      </c>
      <c r="BK330" s="223">
        <f>ROUND(I330*H330,2)</f>
        <v>0</v>
      </c>
      <c r="BL330" s="17" t="s">
        <v>136</v>
      </c>
      <c r="BM330" s="222" t="s">
        <v>457</v>
      </c>
    </row>
    <row r="331" s="14" customFormat="1">
      <c r="A331" s="14"/>
      <c r="B331" s="235"/>
      <c r="C331" s="236"/>
      <c r="D331" s="226" t="s">
        <v>138</v>
      </c>
      <c r="E331" s="237" t="s">
        <v>1</v>
      </c>
      <c r="F331" s="238" t="s">
        <v>458</v>
      </c>
      <c r="G331" s="236"/>
      <c r="H331" s="239">
        <v>172.34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5" t="s">
        <v>138</v>
      </c>
      <c r="AU331" s="245" t="s">
        <v>84</v>
      </c>
      <c r="AV331" s="14" t="s">
        <v>84</v>
      </c>
      <c r="AW331" s="14" t="s">
        <v>32</v>
      </c>
      <c r="AX331" s="14" t="s">
        <v>82</v>
      </c>
      <c r="AY331" s="245" t="s">
        <v>129</v>
      </c>
    </row>
    <row r="332" s="2" customFormat="1" ht="24.15" customHeight="1">
      <c r="A332" s="38"/>
      <c r="B332" s="39"/>
      <c r="C332" s="211" t="s">
        <v>459</v>
      </c>
      <c r="D332" s="211" t="s">
        <v>131</v>
      </c>
      <c r="E332" s="212" t="s">
        <v>460</v>
      </c>
      <c r="F332" s="213" t="s">
        <v>461</v>
      </c>
      <c r="G332" s="214" t="s">
        <v>134</v>
      </c>
      <c r="H332" s="215">
        <v>861.70000000000005</v>
      </c>
      <c r="I332" s="216"/>
      <c r="J332" s="217">
        <f>ROUND(I332*H332,2)</f>
        <v>0</v>
      </c>
      <c r="K332" s="213" t="s">
        <v>135</v>
      </c>
      <c r="L332" s="44"/>
      <c r="M332" s="218" t="s">
        <v>1</v>
      </c>
      <c r="N332" s="219" t="s">
        <v>42</v>
      </c>
      <c r="O332" s="91"/>
      <c r="P332" s="220">
        <f>O332*H332</f>
        <v>0</v>
      </c>
      <c r="Q332" s="220">
        <v>0</v>
      </c>
      <c r="R332" s="220">
        <f>Q332*H332</f>
        <v>0</v>
      </c>
      <c r="S332" s="220">
        <v>0</v>
      </c>
      <c r="T332" s="221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2" t="s">
        <v>136</v>
      </c>
      <c r="AT332" s="222" t="s">
        <v>131</v>
      </c>
      <c r="AU332" s="222" t="s">
        <v>84</v>
      </c>
      <c r="AY332" s="17" t="s">
        <v>129</v>
      </c>
      <c r="BE332" s="223">
        <f>IF(N332="základní",J332,0)</f>
        <v>0</v>
      </c>
      <c r="BF332" s="223">
        <f>IF(N332="snížená",J332,0)</f>
        <v>0</v>
      </c>
      <c r="BG332" s="223">
        <f>IF(N332="zákl. přenesená",J332,0)</f>
        <v>0</v>
      </c>
      <c r="BH332" s="223">
        <f>IF(N332="sníž. přenesená",J332,0)</f>
        <v>0</v>
      </c>
      <c r="BI332" s="223">
        <f>IF(N332="nulová",J332,0)</f>
        <v>0</v>
      </c>
      <c r="BJ332" s="17" t="s">
        <v>82</v>
      </c>
      <c r="BK332" s="223">
        <f>ROUND(I332*H332,2)</f>
        <v>0</v>
      </c>
      <c r="BL332" s="17" t="s">
        <v>136</v>
      </c>
      <c r="BM332" s="222" t="s">
        <v>462</v>
      </c>
    </row>
    <row r="333" s="14" customFormat="1">
      <c r="A333" s="14"/>
      <c r="B333" s="235"/>
      <c r="C333" s="236"/>
      <c r="D333" s="226" t="s">
        <v>138</v>
      </c>
      <c r="E333" s="237" t="s">
        <v>1</v>
      </c>
      <c r="F333" s="238" t="s">
        <v>463</v>
      </c>
      <c r="G333" s="236"/>
      <c r="H333" s="239">
        <v>172.34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5" t="s">
        <v>138</v>
      </c>
      <c r="AU333" s="245" t="s">
        <v>84</v>
      </c>
      <c r="AV333" s="14" t="s">
        <v>84</v>
      </c>
      <c r="AW333" s="14" t="s">
        <v>32</v>
      </c>
      <c r="AX333" s="14" t="s">
        <v>82</v>
      </c>
      <c r="AY333" s="245" t="s">
        <v>129</v>
      </c>
    </row>
    <row r="334" s="14" customFormat="1">
      <c r="A334" s="14"/>
      <c r="B334" s="235"/>
      <c r="C334" s="236"/>
      <c r="D334" s="226" t="s">
        <v>138</v>
      </c>
      <c r="E334" s="236"/>
      <c r="F334" s="238" t="s">
        <v>464</v>
      </c>
      <c r="G334" s="236"/>
      <c r="H334" s="239">
        <v>861.70000000000005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138</v>
      </c>
      <c r="AU334" s="245" t="s">
        <v>84</v>
      </c>
      <c r="AV334" s="14" t="s">
        <v>84</v>
      </c>
      <c r="AW334" s="14" t="s">
        <v>4</v>
      </c>
      <c r="AX334" s="14" t="s">
        <v>82</v>
      </c>
      <c r="AY334" s="245" t="s">
        <v>129</v>
      </c>
    </row>
    <row r="335" s="2" customFormat="1" ht="16.5" customHeight="1">
      <c r="A335" s="38"/>
      <c r="B335" s="39"/>
      <c r="C335" s="211" t="s">
        <v>465</v>
      </c>
      <c r="D335" s="211" t="s">
        <v>131</v>
      </c>
      <c r="E335" s="212" t="s">
        <v>466</v>
      </c>
      <c r="F335" s="213" t="s">
        <v>467</v>
      </c>
      <c r="G335" s="214" t="s">
        <v>468</v>
      </c>
      <c r="H335" s="215">
        <v>1</v>
      </c>
      <c r="I335" s="216"/>
      <c r="J335" s="217">
        <f>ROUND(I335*H335,2)</f>
        <v>0</v>
      </c>
      <c r="K335" s="213" t="s">
        <v>1</v>
      </c>
      <c r="L335" s="44"/>
      <c r="M335" s="218" t="s">
        <v>1</v>
      </c>
      <c r="N335" s="219" t="s">
        <v>42</v>
      </c>
      <c r="O335" s="91"/>
      <c r="P335" s="220">
        <f>O335*H335</f>
        <v>0</v>
      </c>
      <c r="Q335" s="220">
        <v>0</v>
      </c>
      <c r="R335" s="220">
        <f>Q335*H335</f>
        <v>0</v>
      </c>
      <c r="S335" s="220">
        <v>0</v>
      </c>
      <c r="T335" s="221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2" t="s">
        <v>469</v>
      </c>
      <c r="AT335" s="222" t="s">
        <v>131</v>
      </c>
      <c r="AU335" s="222" t="s">
        <v>84</v>
      </c>
      <c r="AY335" s="17" t="s">
        <v>129</v>
      </c>
      <c r="BE335" s="223">
        <f>IF(N335="základní",J335,0)</f>
        <v>0</v>
      </c>
      <c r="BF335" s="223">
        <f>IF(N335="snížená",J335,0)</f>
        <v>0</v>
      </c>
      <c r="BG335" s="223">
        <f>IF(N335="zákl. přenesená",J335,0)</f>
        <v>0</v>
      </c>
      <c r="BH335" s="223">
        <f>IF(N335="sníž. přenesená",J335,0)</f>
        <v>0</v>
      </c>
      <c r="BI335" s="223">
        <f>IF(N335="nulová",J335,0)</f>
        <v>0</v>
      </c>
      <c r="BJ335" s="17" t="s">
        <v>82</v>
      </c>
      <c r="BK335" s="223">
        <f>ROUND(I335*H335,2)</f>
        <v>0</v>
      </c>
      <c r="BL335" s="17" t="s">
        <v>469</v>
      </c>
      <c r="BM335" s="222" t="s">
        <v>470</v>
      </c>
    </row>
    <row r="336" s="12" customFormat="1" ht="22.8" customHeight="1">
      <c r="A336" s="12"/>
      <c r="B336" s="195"/>
      <c r="C336" s="196"/>
      <c r="D336" s="197" t="s">
        <v>76</v>
      </c>
      <c r="E336" s="209" t="s">
        <v>471</v>
      </c>
      <c r="F336" s="209" t="s">
        <v>472</v>
      </c>
      <c r="G336" s="196"/>
      <c r="H336" s="196"/>
      <c r="I336" s="199"/>
      <c r="J336" s="210">
        <f>BK336</f>
        <v>0</v>
      </c>
      <c r="K336" s="196"/>
      <c r="L336" s="201"/>
      <c r="M336" s="202"/>
      <c r="N336" s="203"/>
      <c r="O336" s="203"/>
      <c r="P336" s="204">
        <f>SUM(P337:P342)</f>
        <v>0</v>
      </c>
      <c r="Q336" s="203"/>
      <c r="R336" s="204">
        <f>SUM(R337:R342)</f>
        <v>0</v>
      </c>
      <c r="S336" s="203"/>
      <c r="T336" s="205">
        <f>SUM(T337:T342)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6" t="s">
        <v>82</v>
      </c>
      <c r="AT336" s="207" t="s">
        <v>76</v>
      </c>
      <c r="AU336" s="207" t="s">
        <v>82</v>
      </c>
      <c r="AY336" s="206" t="s">
        <v>129</v>
      </c>
      <c r="BK336" s="208">
        <f>SUM(BK337:BK342)</f>
        <v>0</v>
      </c>
    </row>
    <row r="337" s="2" customFormat="1" ht="16.5" customHeight="1">
      <c r="A337" s="38"/>
      <c r="B337" s="39"/>
      <c r="C337" s="211" t="s">
        <v>473</v>
      </c>
      <c r="D337" s="211" t="s">
        <v>131</v>
      </c>
      <c r="E337" s="212" t="s">
        <v>474</v>
      </c>
      <c r="F337" s="213" t="s">
        <v>475</v>
      </c>
      <c r="G337" s="214" t="s">
        <v>161</v>
      </c>
      <c r="H337" s="215">
        <v>28.751000000000001</v>
      </c>
      <c r="I337" s="216"/>
      <c r="J337" s="217">
        <f>ROUND(I337*H337,2)</f>
        <v>0</v>
      </c>
      <c r="K337" s="213" t="s">
        <v>135</v>
      </c>
      <c r="L337" s="44"/>
      <c r="M337" s="218" t="s">
        <v>1</v>
      </c>
      <c r="N337" s="219" t="s">
        <v>42</v>
      </c>
      <c r="O337" s="91"/>
      <c r="P337" s="220">
        <f>O337*H337</f>
        <v>0</v>
      </c>
      <c r="Q337" s="220">
        <v>0</v>
      </c>
      <c r="R337" s="220">
        <f>Q337*H337</f>
        <v>0</v>
      </c>
      <c r="S337" s="220">
        <v>0</v>
      </c>
      <c r="T337" s="221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2" t="s">
        <v>136</v>
      </c>
      <c r="AT337" s="222" t="s">
        <v>131</v>
      </c>
      <c r="AU337" s="222" t="s">
        <v>84</v>
      </c>
      <c r="AY337" s="17" t="s">
        <v>129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7" t="s">
        <v>82</v>
      </c>
      <c r="BK337" s="223">
        <f>ROUND(I337*H337,2)</f>
        <v>0</v>
      </c>
      <c r="BL337" s="17" t="s">
        <v>136</v>
      </c>
      <c r="BM337" s="222" t="s">
        <v>476</v>
      </c>
    </row>
    <row r="338" s="2" customFormat="1" ht="33" customHeight="1">
      <c r="A338" s="38"/>
      <c r="B338" s="39"/>
      <c r="C338" s="211" t="s">
        <v>477</v>
      </c>
      <c r="D338" s="211" t="s">
        <v>131</v>
      </c>
      <c r="E338" s="212" t="s">
        <v>478</v>
      </c>
      <c r="F338" s="213" t="s">
        <v>479</v>
      </c>
      <c r="G338" s="214" t="s">
        <v>161</v>
      </c>
      <c r="H338" s="215">
        <v>28.751000000000001</v>
      </c>
      <c r="I338" s="216"/>
      <c r="J338" s="217">
        <f>ROUND(I338*H338,2)</f>
        <v>0</v>
      </c>
      <c r="K338" s="213" t="s">
        <v>135</v>
      </c>
      <c r="L338" s="44"/>
      <c r="M338" s="218" t="s">
        <v>1</v>
      </c>
      <c r="N338" s="219" t="s">
        <v>42</v>
      </c>
      <c r="O338" s="91"/>
      <c r="P338" s="220">
        <f>O338*H338</f>
        <v>0</v>
      </c>
      <c r="Q338" s="220">
        <v>0</v>
      </c>
      <c r="R338" s="220">
        <f>Q338*H338</f>
        <v>0</v>
      </c>
      <c r="S338" s="220">
        <v>0</v>
      </c>
      <c r="T338" s="221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2" t="s">
        <v>136</v>
      </c>
      <c r="AT338" s="222" t="s">
        <v>131</v>
      </c>
      <c r="AU338" s="222" t="s">
        <v>84</v>
      </c>
      <c r="AY338" s="17" t="s">
        <v>129</v>
      </c>
      <c r="BE338" s="223">
        <f>IF(N338="základní",J338,0)</f>
        <v>0</v>
      </c>
      <c r="BF338" s="223">
        <f>IF(N338="snížená",J338,0)</f>
        <v>0</v>
      </c>
      <c r="BG338" s="223">
        <f>IF(N338="zákl. přenesená",J338,0)</f>
        <v>0</v>
      </c>
      <c r="BH338" s="223">
        <f>IF(N338="sníž. přenesená",J338,0)</f>
        <v>0</v>
      </c>
      <c r="BI338" s="223">
        <f>IF(N338="nulová",J338,0)</f>
        <v>0</v>
      </c>
      <c r="BJ338" s="17" t="s">
        <v>82</v>
      </c>
      <c r="BK338" s="223">
        <f>ROUND(I338*H338,2)</f>
        <v>0</v>
      </c>
      <c r="BL338" s="17" t="s">
        <v>136</v>
      </c>
      <c r="BM338" s="222" t="s">
        <v>480</v>
      </c>
    </row>
    <row r="339" s="2" customFormat="1" ht="24.15" customHeight="1">
      <c r="A339" s="38"/>
      <c r="B339" s="39"/>
      <c r="C339" s="211" t="s">
        <v>481</v>
      </c>
      <c r="D339" s="211" t="s">
        <v>131</v>
      </c>
      <c r="E339" s="212" t="s">
        <v>482</v>
      </c>
      <c r="F339" s="213" t="s">
        <v>483</v>
      </c>
      <c r="G339" s="214" t="s">
        <v>161</v>
      </c>
      <c r="H339" s="215">
        <v>28.751000000000001</v>
      </c>
      <c r="I339" s="216"/>
      <c r="J339" s="217">
        <f>ROUND(I339*H339,2)</f>
        <v>0</v>
      </c>
      <c r="K339" s="213" t="s">
        <v>135</v>
      </c>
      <c r="L339" s="44"/>
      <c r="M339" s="218" t="s">
        <v>1</v>
      </c>
      <c r="N339" s="219" t="s">
        <v>42</v>
      </c>
      <c r="O339" s="91"/>
      <c r="P339" s="220">
        <f>O339*H339</f>
        <v>0</v>
      </c>
      <c r="Q339" s="220">
        <v>0</v>
      </c>
      <c r="R339" s="220">
        <f>Q339*H339</f>
        <v>0</v>
      </c>
      <c r="S339" s="220">
        <v>0</v>
      </c>
      <c r="T339" s="221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2" t="s">
        <v>136</v>
      </c>
      <c r="AT339" s="222" t="s">
        <v>131</v>
      </c>
      <c r="AU339" s="222" t="s">
        <v>84</v>
      </c>
      <c r="AY339" s="17" t="s">
        <v>129</v>
      </c>
      <c r="BE339" s="223">
        <f>IF(N339="základní",J339,0)</f>
        <v>0</v>
      </c>
      <c r="BF339" s="223">
        <f>IF(N339="snížená",J339,0)</f>
        <v>0</v>
      </c>
      <c r="BG339" s="223">
        <f>IF(N339="zákl. přenesená",J339,0)</f>
        <v>0</v>
      </c>
      <c r="BH339" s="223">
        <f>IF(N339="sníž. přenesená",J339,0)</f>
        <v>0</v>
      </c>
      <c r="BI339" s="223">
        <f>IF(N339="nulová",J339,0)</f>
        <v>0</v>
      </c>
      <c r="BJ339" s="17" t="s">
        <v>82</v>
      </c>
      <c r="BK339" s="223">
        <f>ROUND(I339*H339,2)</f>
        <v>0</v>
      </c>
      <c r="BL339" s="17" t="s">
        <v>136</v>
      </c>
      <c r="BM339" s="222" t="s">
        <v>484</v>
      </c>
    </row>
    <row r="340" s="2" customFormat="1" ht="24.15" customHeight="1">
      <c r="A340" s="38"/>
      <c r="B340" s="39"/>
      <c r="C340" s="211" t="s">
        <v>485</v>
      </c>
      <c r="D340" s="211" t="s">
        <v>131</v>
      </c>
      <c r="E340" s="212" t="s">
        <v>486</v>
      </c>
      <c r="F340" s="213" t="s">
        <v>487</v>
      </c>
      <c r="G340" s="214" t="s">
        <v>161</v>
      </c>
      <c r="H340" s="215">
        <v>201.25700000000001</v>
      </c>
      <c r="I340" s="216"/>
      <c r="J340" s="217">
        <f>ROUND(I340*H340,2)</f>
        <v>0</v>
      </c>
      <c r="K340" s="213" t="s">
        <v>135</v>
      </c>
      <c r="L340" s="44"/>
      <c r="M340" s="218" t="s">
        <v>1</v>
      </c>
      <c r="N340" s="219" t="s">
        <v>42</v>
      </c>
      <c r="O340" s="91"/>
      <c r="P340" s="220">
        <f>O340*H340</f>
        <v>0</v>
      </c>
      <c r="Q340" s="220">
        <v>0</v>
      </c>
      <c r="R340" s="220">
        <f>Q340*H340</f>
        <v>0</v>
      </c>
      <c r="S340" s="220">
        <v>0</v>
      </c>
      <c r="T340" s="221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2" t="s">
        <v>136</v>
      </c>
      <c r="AT340" s="222" t="s">
        <v>131</v>
      </c>
      <c r="AU340" s="222" t="s">
        <v>84</v>
      </c>
      <c r="AY340" s="17" t="s">
        <v>129</v>
      </c>
      <c r="BE340" s="223">
        <f>IF(N340="základní",J340,0)</f>
        <v>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17" t="s">
        <v>82</v>
      </c>
      <c r="BK340" s="223">
        <f>ROUND(I340*H340,2)</f>
        <v>0</v>
      </c>
      <c r="BL340" s="17" t="s">
        <v>136</v>
      </c>
      <c r="BM340" s="222" t="s">
        <v>488</v>
      </c>
    </row>
    <row r="341" s="14" customFormat="1">
      <c r="A341" s="14"/>
      <c r="B341" s="235"/>
      <c r="C341" s="236"/>
      <c r="D341" s="226" t="s">
        <v>138</v>
      </c>
      <c r="E341" s="236"/>
      <c r="F341" s="238" t="s">
        <v>489</v>
      </c>
      <c r="G341" s="236"/>
      <c r="H341" s="239">
        <v>201.25700000000001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5" t="s">
        <v>138</v>
      </c>
      <c r="AU341" s="245" t="s">
        <v>84</v>
      </c>
      <c r="AV341" s="14" t="s">
        <v>84</v>
      </c>
      <c r="AW341" s="14" t="s">
        <v>4</v>
      </c>
      <c r="AX341" s="14" t="s">
        <v>82</v>
      </c>
      <c r="AY341" s="245" t="s">
        <v>129</v>
      </c>
    </row>
    <row r="342" s="2" customFormat="1" ht="49.05" customHeight="1">
      <c r="A342" s="38"/>
      <c r="B342" s="39"/>
      <c r="C342" s="211" t="s">
        <v>490</v>
      </c>
      <c r="D342" s="211" t="s">
        <v>131</v>
      </c>
      <c r="E342" s="212" t="s">
        <v>491</v>
      </c>
      <c r="F342" s="213" t="s">
        <v>492</v>
      </c>
      <c r="G342" s="214" t="s">
        <v>161</v>
      </c>
      <c r="H342" s="215">
        <v>28.751000000000001</v>
      </c>
      <c r="I342" s="216"/>
      <c r="J342" s="217">
        <f>ROUND(I342*H342,2)</f>
        <v>0</v>
      </c>
      <c r="K342" s="213" t="s">
        <v>135</v>
      </c>
      <c r="L342" s="44"/>
      <c r="M342" s="218" t="s">
        <v>1</v>
      </c>
      <c r="N342" s="219" t="s">
        <v>42</v>
      </c>
      <c r="O342" s="91"/>
      <c r="P342" s="220">
        <f>O342*H342</f>
        <v>0</v>
      </c>
      <c r="Q342" s="220">
        <v>0</v>
      </c>
      <c r="R342" s="220">
        <f>Q342*H342</f>
        <v>0</v>
      </c>
      <c r="S342" s="220">
        <v>0</v>
      </c>
      <c r="T342" s="221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2" t="s">
        <v>136</v>
      </c>
      <c r="AT342" s="222" t="s">
        <v>131</v>
      </c>
      <c r="AU342" s="222" t="s">
        <v>84</v>
      </c>
      <c r="AY342" s="17" t="s">
        <v>129</v>
      </c>
      <c r="BE342" s="223">
        <f>IF(N342="základní",J342,0)</f>
        <v>0</v>
      </c>
      <c r="BF342" s="223">
        <f>IF(N342="snížená",J342,0)</f>
        <v>0</v>
      </c>
      <c r="BG342" s="223">
        <f>IF(N342="zákl. přenesená",J342,0)</f>
        <v>0</v>
      </c>
      <c r="BH342" s="223">
        <f>IF(N342="sníž. přenesená",J342,0)</f>
        <v>0</v>
      </c>
      <c r="BI342" s="223">
        <f>IF(N342="nulová",J342,0)</f>
        <v>0</v>
      </c>
      <c r="BJ342" s="17" t="s">
        <v>82</v>
      </c>
      <c r="BK342" s="223">
        <f>ROUND(I342*H342,2)</f>
        <v>0</v>
      </c>
      <c r="BL342" s="17" t="s">
        <v>136</v>
      </c>
      <c r="BM342" s="222" t="s">
        <v>493</v>
      </c>
    </row>
    <row r="343" s="12" customFormat="1" ht="22.8" customHeight="1">
      <c r="A343" s="12"/>
      <c r="B343" s="195"/>
      <c r="C343" s="196"/>
      <c r="D343" s="197" t="s">
        <v>76</v>
      </c>
      <c r="E343" s="209" t="s">
        <v>494</v>
      </c>
      <c r="F343" s="209" t="s">
        <v>495</v>
      </c>
      <c r="G343" s="196"/>
      <c r="H343" s="196"/>
      <c r="I343" s="199"/>
      <c r="J343" s="210">
        <f>BK343</f>
        <v>0</v>
      </c>
      <c r="K343" s="196"/>
      <c r="L343" s="201"/>
      <c r="M343" s="202"/>
      <c r="N343" s="203"/>
      <c r="O343" s="203"/>
      <c r="P343" s="204">
        <f>P344</f>
        <v>0</v>
      </c>
      <c r="Q343" s="203"/>
      <c r="R343" s="204">
        <f>R344</f>
        <v>0</v>
      </c>
      <c r="S343" s="203"/>
      <c r="T343" s="205">
        <f>T344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6" t="s">
        <v>82</v>
      </c>
      <c r="AT343" s="207" t="s">
        <v>76</v>
      </c>
      <c r="AU343" s="207" t="s">
        <v>82</v>
      </c>
      <c r="AY343" s="206" t="s">
        <v>129</v>
      </c>
      <c r="BK343" s="208">
        <f>BK344</f>
        <v>0</v>
      </c>
    </row>
    <row r="344" s="2" customFormat="1" ht="24.15" customHeight="1">
      <c r="A344" s="38"/>
      <c r="B344" s="39"/>
      <c r="C344" s="211" t="s">
        <v>496</v>
      </c>
      <c r="D344" s="211" t="s">
        <v>131</v>
      </c>
      <c r="E344" s="212" t="s">
        <v>497</v>
      </c>
      <c r="F344" s="213" t="s">
        <v>498</v>
      </c>
      <c r="G344" s="214" t="s">
        <v>161</v>
      </c>
      <c r="H344" s="215">
        <v>75.477000000000004</v>
      </c>
      <c r="I344" s="216"/>
      <c r="J344" s="217">
        <f>ROUND(I344*H344,2)</f>
        <v>0</v>
      </c>
      <c r="K344" s="213" t="s">
        <v>135</v>
      </c>
      <c r="L344" s="44"/>
      <c r="M344" s="218" t="s">
        <v>1</v>
      </c>
      <c r="N344" s="219" t="s">
        <v>42</v>
      </c>
      <c r="O344" s="91"/>
      <c r="P344" s="220">
        <f>O344*H344</f>
        <v>0</v>
      </c>
      <c r="Q344" s="220">
        <v>0</v>
      </c>
      <c r="R344" s="220">
        <f>Q344*H344</f>
        <v>0</v>
      </c>
      <c r="S344" s="220">
        <v>0</v>
      </c>
      <c r="T344" s="221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2" t="s">
        <v>136</v>
      </c>
      <c r="AT344" s="222" t="s">
        <v>131</v>
      </c>
      <c r="AU344" s="222" t="s">
        <v>84</v>
      </c>
      <c r="AY344" s="17" t="s">
        <v>129</v>
      </c>
      <c r="BE344" s="223">
        <f>IF(N344="základní",J344,0)</f>
        <v>0</v>
      </c>
      <c r="BF344" s="223">
        <f>IF(N344="snížená",J344,0)</f>
        <v>0</v>
      </c>
      <c r="BG344" s="223">
        <f>IF(N344="zákl. přenesená",J344,0)</f>
        <v>0</v>
      </c>
      <c r="BH344" s="223">
        <f>IF(N344="sníž. přenesená",J344,0)</f>
        <v>0</v>
      </c>
      <c r="BI344" s="223">
        <f>IF(N344="nulová",J344,0)</f>
        <v>0</v>
      </c>
      <c r="BJ344" s="17" t="s">
        <v>82</v>
      </c>
      <c r="BK344" s="223">
        <f>ROUND(I344*H344,2)</f>
        <v>0</v>
      </c>
      <c r="BL344" s="17" t="s">
        <v>136</v>
      </c>
      <c r="BM344" s="222" t="s">
        <v>499</v>
      </c>
    </row>
    <row r="345" s="12" customFormat="1" ht="25.92" customHeight="1">
      <c r="A345" s="12"/>
      <c r="B345" s="195"/>
      <c r="C345" s="196"/>
      <c r="D345" s="197" t="s">
        <v>76</v>
      </c>
      <c r="E345" s="198" t="s">
        <v>500</v>
      </c>
      <c r="F345" s="198" t="s">
        <v>501</v>
      </c>
      <c r="G345" s="196"/>
      <c r="H345" s="196"/>
      <c r="I345" s="199"/>
      <c r="J345" s="200">
        <f>BK345</f>
        <v>0</v>
      </c>
      <c r="K345" s="196"/>
      <c r="L345" s="201"/>
      <c r="M345" s="202"/>
      <c r="N345" s="203"/>
      <c r="O345" s="203"/>
      <c r="P345" s="204">
        <f>P346+P374+P380+P382+P384+P402+P404+P428+P444+P450</f>
        <v>0</v>
      </c>
      <c r="Q345" s="203"/>
      <c r="R345" s="204">
        <f>R346+R374+R380+R382+R384+R402+R404+R428+R444+R450</f>
        <v>2.1380203199999999</v>
      </c>
      <c r="S345" s="203"/>
      <c r="T345" s="205">
        <f>T346+T374+T380+T382+T384+T402+T404+T428+T444+T450</f>
        <v>1.3409027499999999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6" t="s">
        <v>84</v>
      </c>
      <c r="AT345" s="207" t="s">
        <v>76</v>
      </c>
      <c r="AU345" s="207" t="s">
        <v>77</v>
      </c>
      <c r="AY345" s="206" t="s">
        <v>129</v>
      </c>
      <c r="BK345" s="208">
        <f>BK346+BK374+BK380+BK382+BK384+BK402+BK404+BK428+BK444+BK450</f>
        <v>0</v>
      </c>
    </row>
    <row r="346" s="12" customFormat="1" ht="22.8" customHeight="1">
      <c r="A346" s="12"/>
      <c r="B346" s="195"/>
      <c r="C346" s="196"/>
      <c r="D346" s="197" t="s">
        <v>76</v>
      </c>
      <c r="E346" s="209" t="s">
        <v>502</v>
      </c>
      <c r="F346" s="209" t="s">
        <v>503</v>
      </c>
      <c r="G346" s="196"/>
      <c r="H346" s="196"/>
      <c r="I346" s="199"/>
      <c r="J346" s="210">
        <f>BK346</f>
        <v>0</v>
      </c>
      <c r="K346" s="196"/>
      <c r="L346" s="201"/>
      <c r="M346" s="202"/>
      <c r="N346" s="203"/>
      <c r="O346" s="203"/>
      <c r="P346" s="204">
        <f>SUM(P347:P373)</f>
        <v>0</v>
      </c>
      <c r="Q346" s="203"/>
      <c r="R346" s="204">
        <f>SUM(R347:R373)</f>
        <v>0.1856892</v>
      </c>
      <c r="S346" s="203"/>
      <c r="T346" s="205">
        <f>SUM(T347:T373)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6" t="s">
        <v>84</v>
      </c>
      <c r="AT346" s="207" t="s">
        <v>76</v>
      </c>
      <c r="AU346" s="207" t="s">
        <v>82</v>
      </c>
      <c r="AY346" s="206" t="s">
        <v>129</v>
      </c>
      <c r="BK346" s="208">
        <f>SUM(BK347:BK373)</f>
        <v>0</v>
      </c>
    </row>
    <row r="347" s="2" customFormat="1" ht="24.15" customHeight="1">
      <c r="A347" s="38"/>
      <c r="B347" s="39"/>
      <c r="C347" s="211" t="s">
        <v>504</v>
      </c>
      <c r="D347" s="211" t="s">
        <v>131</v>
      </c>
      <c r="E347" s="212" t="s">
        <v>505</v>
      </c>
      <c r="F347" s="213" t="s">
        <v>506</v>
      </c>
      <c r="G347" s="214" t="s">
        <v>173</v>
      </c>
      <c r="H347" s="215">
        <v>6.3250000000000002</v>
      </c>
      <c r="I347" s="216"/>
      <c r="J347" s="217">
        <f>ROUND(I347*H347,2)</f>
        <v>0</v>
      </c>
      <c r="K347" s="213" t="s">
        <v>135</v>
      </c>
      <c r="L347" s="44"/>
      <c r="M347" s="218" t="s">
        <v>1</v>
      </c>
      <c r="N347" s="219" t="s">
        <v>42</v>
      </c>
      <c r="O347" s="91"/>
      <c r="P347" s="220">
        <f>O347*H347</f>
        <v>0</v>
      </c>
      <c r="Q347" s="220">
        <v>0</v>
      </c>
      <c r="R347" s="220">
        <f>Q347*H347</f>
        <v>0</v>
      </c>
      <c r="S347" s="220">
        <v>0</v>
      </c>
      <c r="T347" s="221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2" t="s">
        <v>221</v>
      </c>
      <c r="AT347" s="222" t="s">
        <v>131</v>
      </c>
      <c r="AU347" s="222" t="s">
        <v>84</v>
      </c>
      <c r="AY347" s="17" t="s">
        <v>129</v>
      </c>
      <c r="BE347" s="223">
        <f>IF(N347="základní",J347,0)</f>
        <v>0</v>
      </c>
      <c r="BF347" s="223">
        <f>IF(N347="snížená",J347,0)</f>
        <v>0</v>
      </c>
      <c r="BG347" s="223">
        <f>IF(N347="zákl. přenesená",J347,0)</f>
        <v>0</v>
      </c>
      <c r="BH347" s="223">
        <f>IF(N347="sníž. přenesená",J347,0)</f>
        <v>0</v>
      </c>
      <c r="BI347" s="223">
        <f>IF(N347="nulová",J347,0)</f>
        <v>0</v>
      </c>
      <c r="BJ347" s="17" t="s">
        <v>82</v>
      </c>
      <c r="BK347" s="223">
        <f>ROUND(I347*H347,2)</f>
        <v>0</v>
      </c>
      <c r="BL347" s="17" t="s">
        <v>221</v>
      </c>
      <c r="BM347" s="222" t="s">
        <v>507</v>
      </c>
    </row>
    <row r="348" s="13" customFormat="1">
      <c r="A348" s="13"/>
      <c r="B348" s="224"/>
      <c r="C348" s="225"/>
      <c r="D348" s="226" t="s">
        <v>138</v>
      </c>
      <c r="E348" s="227" t="s">
        <v>1</v>
      </c>
      <c r="F348" s="228" t="s">
        <v>181</v>
      </c>
      <c r="G348" s="225"/>
      <c r="H348" s="227" t="s">
        <v>1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138</v>
      </c>
      <c r="AU348" s="234" t="s">
        <v>84</v>
      </c>
      <c r="AV348" s="13" t="s">
        <v>82</v>
      </c>
      <c r="AW348" s="13" t="s">
        <v>32</v>
      </c>
      <c r="AX348" s="13" t="s">
        <v>77</v>
      </c>
      <c r="AY348" s="234" t="s">
        <v>129</v>
      </c>
    </row>
    <row r="349" s="14" customFormat="1">
      <c r="A349" s="14"/>
      <c r="B349" s="235"/>
      <c r="C349" s="236"/>
      <c r="D349" s="226" t="s">
        <v>138</v>
      </c>
      <c r="E349" s="237" t="s">
        <v>1</v>
      </c>
      <c r="F349" s="238" t="s">
        <v>175</v>
      </c>
      <c r="G349" s="236"/>
      <c r="H349" s="239">
        <v>6.3250000000000002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5" t="s">
        <v>138</v>
      </c>
      <c r="AU349" s="245" t="s">
        <v>84</v>
      </c>
      <c r="AV349" s="14" t="s">
        <v>84</v>
      </c>
      <c r="AW349" s="14" t="s">
        <v>32</v>
      </c>
      <c r="AX349" s="14" t="s">
        <v>82</v>
      </c>
      <c r="AY349" s="245" t="s">
        <v>129</v>
      </c>
    </row>
    <row r="350" s="2" customFormat="1" ht="16.5" customHeight="1">
      <c r="A350" s="38"/>
      <c r="B350" s="39"/>
      <c r="C350" s="257" t="s">
        <v>508</v>
      </c>
      <c r="D350" s="257" t="s">
        <v>222</v>
      </c>
      <c r="E350" s="258" t="s">
        <v>509</v>
      </c>
      <c r="F350" s="259" t="s">
        <v>510</v>
      </c>
      <c r="G350" s="260" t="s">
        <v>161</v>
      </c>
      <c r="H350" s="261">
        <v>0.002</v>
      </c>
      <c r="I350" s="262"/>
      <c r="J350" s="263">
        <f>ROUND(I350*H350,2)</f>
        <v>0</v>
      </c>
      <c r="K350" s="259" t="s">
        <v>135</v>
      </c>
      <c r="L350" s="264"/>
      <c r="M350" s="265" t="s">
        <v>1</v>
      </c>
      <c r="N350" s="266" t="s">
        <v>42</v>
      </c>
      <c r="O350" s="91"/>
      <c r="P350" s="220">
        <f>O350*H350</f>
        <v>0</v>
      </c>
      <c r="Q350" s="220">
        <v>1</v>
      </c>
      <c r="R350" s="220">
        <f>Q350*H350</f>
        <v>0.002</v>
      </c>
      <c r="S350" s="220">
        <v>0</v>
      </c>
      <c r="T350" s="221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2" t="s">
        <v>321</v>
      </c>
      <c r="AT350" s="222" t="s">
        <v>222</v>
      </c>
      <c r="AU350" s="222" t="s">
        <v>84</v>
      </c>
      <c r="AY350" s="17" t="s">
        <v>129</v>
      </c>
      <c r="BE350" s="223">
        <f>IF(N350="základní",J350,0)</f>
        <v>0</v>
      </c>
      <c r="BF350" s="223">
        <f>IF(N350="snížená",J350,0)</f>
        <v>0</v>
      </c>
      <c r="BG350" s="223">
        <f>IF(N350="zákl. přenesená",J350,0)</f>
        <v>0</v>
      </c>
      <c r="BH350" s="223">
        <f>IF(N350="sníž. přenesená",J350,0)</f>
        <v>0</v>
      </c>
      <c r="BI350" s="223">
        <f>IF(N350="nulová",J350,0)</f>
        <v>0</v>
      </c>
      <c r="BJ350" s="17" t="s">
        <v>82</v>
      </c>
      <c r="BK350" s="223">
        <f>ROUND(I350*H350,2)</f>
        <v>0</v>
      </c>
      <c r="BL350" s="17" t="s">
        <v>221</v>
      </c>
      <c r="BM350" s="222" t="s">
        <v>511</v>
      </c>
    </row>
    <row r="351" s="14" customFormat="1">
      <c r="A351" s="14"/>
      <c r="B351" s="235"/>
      <c r="C351" s="236"/>
      <c r="D351" s="226" t="s">
        <v>138</v>
      </c>
      <c r="E351" s="236"/>
      <c r="F351" s="238" t="s">
        <v>512</v>
      </c>
      <c r="G351" s="236"/>
      <c r="H351" s="239">
        <v>0.002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5" t="s">
        <v>138</v>
      </c>
      <c r="AU351" s="245" t="s">
        <v>84</v>
      </c>
      <c r="AV351" s="14" t="s">
        <v>84</v>
      </c>
      <c r="AW351" s="14" t="s">
        <v>4</v>
      </c>
      <c r="AX351" s="14" t="s">
        <v>82</v>
      </c>
      <c r="AY351" s="245" t="s">
        <v>129</v>
      </c>
    </row>
    <row r="352" s="2" customFormat="1" ht="24.15" customHeight="1">
      <c r="A352" s="38"/>
      <c r="B352" s="39"/>
      <c r="C352" s="211" t="s">
        <v>513</v>
      </c>
      <c r="D352" s="211" t="s">
        <v>131</v>
      </c>
      <c r="E352" s="212" t="s">
        <v>514</v>
      </c>
      <c r="F352" s="213" t="s">
        <v>515</v>
      </c>
      <c r="G352" s="214" t="s">
        <v>173</v>
      </c>
      <c r="H352" s="215">
        <v>7.2599999999999998</v>
      </c>
      <c r="I352" s="216"/>
      <c r="J352" s="217">
        <f>ROUND(I352*H352,2)</f>
        <v>0</v>
      </c>
      <c r="K352" s="213" t="s">
        <v>135</v>
      </c>
      <c r="L352" s="44"/>
      <c r="M352" s="218" t="s">
        <v>1</v>
      </c>
      <c r="N352" s="219" t="s">
        <v>42</v>
      </c>
      <c r="O352" s="91"/>
      <c r="P352" s="220">
        <f>O352*H352</f>
        <v>0</v>
      </c>
      <c r="Q352" s="220">
        <v>0</v>
      </c>
      <c r="R352" s="220">
        <f>Q352*H352</f>
        <v>0</v>
      </c>
      <c r="S352" s="220">
        <v>0</v>
      </c>
      <c r="T352" s="221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2" t="s">
        <v>221</v>
      </c>
      <c r="AT352" s="222" t="s">
        <v>131</v>
      </c>
      <c r="AU352" s="222" t="s">
        <v>84</v>
      </c>
      <c r="AY352" s="17" t="s">
        <v>129</v>
      </c>
      <c r="BE352" s="223">
        <f>IF(N352="základní",J352,0)</f>
        <v>0</v>
      </c>
      <c r="BF352" s="223">
        <f>IF(N352="snížená",J352,0)</f>
        <v>0</v>
      </c>
      <c r="BG352" s="223">
        <f>IF(N352="zákl. přenesená",J352,0)</f>
        <v>0</v>
      </c>
      <c r="BH352" s="223">
        <f>IF(N352="sníž. přenesená",J352,0)</f>
        <v>0</v>
      </c>
      <c r="BI352" s="223">
        <f>IF(N352="nulová",J352,0)</f>
        <v>0</v>
      </c>
      <c r="BJ352" s="17" t="s">
        <v>82</v>
      </c>
      <c r="BK352" s="223">
        <f>ROUND(I352*H352,2)</f>
        <v>0</v>
      </c>
      <c r="BL352" s="17" t="s">
        <v>221</v>
      </c>
      <c r="BM352" s="222" t="s">
        <v>516</v>
      </c>
    </row>
    <row r="353" s="13" customFormat="1">
      <c r="A353" s="13"/>
      <c r="B353" s="224"/>
      <c r="C353" s="225"/>
      <c r="D353" s="226" t="s">
        <v>138</v>
      </c>
      <c r="E353" s="227" t="s">
        <v>1</v>
      </c>
      <c r="F353" s="228" t="s">
        <v>197</v>
      </c>
      <c r="G353" s="225"/>
      <c r="H353" s="227" t="s">
        <v>1</v>
      </c>
      <c r="I353" s="229"/>
      <c r="J353" s="225"/>
      <c r="K353" s="225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138</v>
      </c>
      <c r="AU353" s="234" t="s">
        <v>84</v>
      </c>
      <c r="AV353" s="13" t="s">
        <v>82</v>
      </c>
      <c r="AW353" s="13" t="s">
        <v>32</v>
      </c>
      <c r="AX353" s="13" t="s">
        <v>77</v>
      </c>
      <c r="AY353" s="234" t="s">
        <v>129</v>
      </c>
    </row>
    <row r="354" s="14" customFormat="1">
      <c r="A354" s="14"/>
      <c r="B354" s="235"/>
      <c r="C354" s="236"/>
      <c r="D354" s="226" t="s">
        <v>138</v>
      </c>
      <c r="E354" s="237" t="s">
        <v>1</v>
      </c>
      <c r="F354" s="238" t="s">
        <v>517</v>
      </c>
      <c r="G354" s="236"/>
      <c r="H354" s="239">
        <v>7.2599999999999998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138</v>
      </c>
      <c r="AU354" s="245" t="s">
        <v>84</v>
      </c>
      <c r="AV354" s="14" t="s">
        <v>84</v>
      </c>
      <c r="AW354" s="14" t="s">
        <v>32</v>
      </c>
      <c r="AX354" s="14" t="s">
        <v>82</v>
      </c>
      <c r="AY354" s="245" t="s">
        <v>129</v>
      </c>
    </row>
    <row r="355" s="2" customFormat="1" ht="16.5" customHeight="1">
      <c r="A355" s="38"/>
      <c r="B355" s="39"/>
      <c r="C355" s="257" t="s">
        <v>518</v>
      </c>
      <c r="D355" s="257" t="s">
        <v>222</v>
      </c>
      <c r="E355" s="258" t="s">
        <v>509</v>
      </c>
      <c r="F355" s="259" t="s">
        <v>510</v>
      </c>
      <c r="G355" s="260" t="s">
        <v>161</v>
      </c>
      <c r="H355" s="261">
        <v>0.002</v>
      </c>
      <c r="I355" s="262"/>
      <c r="J355" s="263">
        <f>ROUND(I355*H355,2)</f>
        <v>0</v>
      </c>
      <c r="K355" s="259" t="s">
        <v>135</v>
      </c>
      <c r="L355" s="264"/>
      <c r="M355" s="265" t="s">
        <v>1</v>
      </c>
      <c r="N355" s="266" t="s">
        <v>42</v>
      </c>
      <c r="O355" s="91"/>
      <c r="P355" s="220">
        <f>O355*H355</f>
        <v>0</v>
      </c>
      <c r="Q355" s="220">
        <v>1</v>
      </c>
      <c r="R355" s="220">
        <f>Q355*H355</f>
        <v>0.002</v>
      </c>
      <c r="S355" s="220">
        <v>0</v>
      </c>
      <c r="T355" s="221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2" t="s">
        <v>321</v>
      </c>
      <c r="AT355" s="222" t="s">
        <v>222</v>
      </c>
      <c r="AU355" s="222" t="s">
        <v>84</v>
      </c>
      <c r="AY355" s="17" t="s">
        <v>129</v>
      </c>
      <c r="BE355" s="223">
        <f>IF(N355="základní",J355,0)</f>
        <v>0</v>
      </c>
      <c r="BF355" s="223">
        <f>IF(N355="snížená",J355,0)</f>
        <v>0</v>
      </c>
      <c r="BG355" s="223">
        <f>IF(N355="zákl. přenesená",J355,0)</f>
        <v>0</v>
      </c>
      <c r="BH355" s="223">
        <f>IF(N355="sníž. přenesená",J355,0)</f>
        <v>0</v>
      </c>
      <c r="BI355" s="223">
        <f>IF(N355="nulová",J355,0)</f>
        <v>0</v>
      </c>
      <c r="BJ355" s="17" t="s">
        <v>82</v>
      </c>
      <c r="BK355" s="223">
        <f>ROUND(I355*H355,2)</f>
        <v>0</v>
      </c>
      <c r="BL355" s="17" t="s">
        <v>221</v>
      </c>
      <c r="BM355" s="222" t="s">
        <v>519</v>
      </c>
    </row>
    <row r="356" s="14" customFormat="1">
      <c r="A356" s="14"/>
      <c r="B356" s="235"/>
      <c r="C356" s="236"/>
      <c r="D356" s="226" t="s">
        <v>138</v>
      </c>
      <c r="E356" s="236"/>
      <c r="F356" s="238" t="s">
        <v>520</v>
      </c>
      <c r="G356" s="236"/>
      <c r="H356" s="239">
        <v>0.002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5" t="s">
        <v>138</v>
      </c>
      <c r="AU356" s="245" t="s">
        <v>84</v>
      </c>
      <c r="AV356" s="14" t="s">
        <v>84</v>
      </c>
      <c r="AW356" s="14" t="s">
        <v>4</v>
      </c>
      <c r="AX356" s="14" t="s">
        <v>82</v>
      </c>
      <c r="AY356" s="245" t="s">
        <v>129</v>
      </c>
    </row>
    <row r="357" s="2" customFormat="1" ht="24.15" customHeight="1">
      <c r="A357" s="38"/>
      <c r="B357" s="39"/>
      <c r="C357" s="211" t="s">
        <v>521</v>
      </c>
      <c r="D357" s="211" t="s">
        <v>131</v>
      </c>
      <c r="E357" s="212" t="s">
        <v>522</v>
      </c>
      <c r="F357" s="213" t="s">
        <v>523</v>
      </c>
      <c r="G357" s="214" t="s">
        <v>173</v>
      </c>
      <c r="H357" s="215">
        <v>12.65</v>
      </c>
      <c r="I357" s="216"/>
      <c r="J357" s="217">
        <f>ROUND(I357*H357,2)</f>
        <v>0</v>
      </c>
      <c r="K357" s="213" t="s">
        <v>135</v>
      </c>
      <c r="L357" s="44"/>
      <c r="M357" s="218" t="s">
        <v>1</v>
      </c>
      <c r="N357" s="219" t="s">
        <v>42</v>
      </c>
      <c r="O357" s="91"/>
      <c r="P357" s="220">
        <f>O357*H357</f>
        <v>0</v>
      </c>
      <c r="Q357" s="220">
        <v>0.00040000000000000002</v>
      </c>
      <c r="R357" s="220">
        <f>Q357*H357</f>
        <v>0.0050600000000000003</v>
      </c>
      <c r="S357" s="220">
        <v>0</v>
      </c>
      <c r="T357" s="221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2" t="s">
        <v>221</v>
      </c>
      <c r="AT357" s="222" t="s">
        <v>131</v>
      </c>
      <c r="AU357" s="222" t="s">
        <v>84</v>
      </c>
      <c r="AY357" s="17" t="s">
        <v>129</v>
      </c>
      <c r="BE357" s="223">
        <f>IF(N357="základní",J357,0)</f>
        <v>0</v>
      </c>
      <c r="BF357" s="223">
        <f>IF(N357="snížená",J357,0)</f>
        <v>0</v>
      </c>
      <c r="BG357" s="223">
        <f>IF(N357="zákl. přenesená",J357,0)</f>
        <v>0</v>
      </c>
      <c r="BH357" s="223">
        <f>IF(N357="sníž. přenesená",J357,0)</f>
        <v>0</v>
      </c>
      <c r="BI357" s="223">
        <f>IF(N357="nulová",J357,0)</f>
        <v>0</v>
      </c>
      <c r="BJ357" s="17" t="s">
        <v>82</v>
      </c>
      <c r="BK357" s="223">
        <f>ROUND(I357*H357,2)</f>
        <v>0</v>
      </c>
      <c r="BL357" s="17" t="s">
        <v>221</v>
      </c>
      <c r="BM357" s="222" t="s">
        <v>524</v>
      </c>
    </row>
    <row r="358" s="13" customFormat="1">
      <c r="A358" s="13"/>
      <c r="B358" s="224"/>
      <c r="C358" s="225"/>
      <c r="D358" s="226" t="s">
        <v>138</v>
      </c>
      <c r="E358" s="227" t="s">
        <v>1</v>
      </c>
      <c r="F358" s="228" t="s">
        <v>181</v>
      </c>
      <c r="G358" s="225"/>
      <c r="H358" s="227" t="s">
        <v>1</v>
      </c>
      <c r="I358" s="229"/>
      <c r="J358" s="225"/>
      <c r="K358" s="225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138</v>
      </c>
      <c r="AU358" s="234" t="s">
        <v>84</v>
      </c>
      <c r="AV358" s="13" t="s">
        <v>82</v>
      </c>
      <c r="AW358" s="13" t="s">
        <v>32</v>
      </c>
      <c r="AX358" s="13" t="s">
        <v>77</v>
      </c>
      <c r="AY358" s="234" t="s">
        <v>129</v>
      </c>
    </row>
    <row r="359" s="14" customFormat="1">
      <c r="A359" s="14"/>
      <c r="B359" s="235"/>
      <c r="C359" s="236"/>
      <c r="D359" s="226" t="s">
        <v>138</v>
      </c>
      <c r="E359" s="237" t="s">
        <v>1</v>
      </c>
      <c r="F359" s="238" t="s">
        <v>525</v>
      </c>
      <c r="G359" s="236"/>
      <c r="H359" s="239">
        <v>12.65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5" t="s">
        <v>138</v>
      </c>
      <c r="AU359" s="245" t="s">
        <v>84</v>
      </c>
      <c r="AV359" s="14" t="s">
        <v>84</v>
      </c>
      <c r="AW359" s="14" t="s">
        <v>32</v>
      </c>
      <c r="AX359" s="14" t="s">
        <v>82</v>
      </c>
      <c r="AY359" s="245" t="s">
        <v>129</v>
      </c>
    </row>
    <row r="360" s="2" customFormat="1" ht="37.8" customHeight="1">
      <c r="A360" s="38"/>
      <c r="B360" s="39"/>
      <c r="C360" s="257" t="s">
        <v>526</v>
      </c>
      <c r="D360" s="257" t="s">
        <v>222</v>
      </c>
      <c r="E360" s="258" t="s">
        <v>527</v>
      </c>
      <c r="F360" s="259" t="s">
        <v>528</v>
      </c>
      <c r="G360" s="260" t="s">
        <v>173</v>
      </c>
      <c r="H360" s="261">
        <v>7.3719999999999999</v>
      </c>
      <c r="I360" s="262"/>
      <c r="J360" s="263">
        <f>ROUND(I360*H360,2)</f>
        <v>0</v>
      </c>
      <c r="K360" s="259" t="s">
        <v>135</v>
      </c>
      <c r="L360" s="264"/>
      <c r="M360" s="265" t="s">
        <v>1</v>
      </c>
      <c r="N360" s="266" t="s">
        <v>42</v>
      </c>
      <c r="O360" s="91"/>
      <c r="P360" s="220">
        <f>O360*H360</f>
        <v>0</v>
      </c>
      <c r="Q360" s="220">
        <v>0.0053</v>
      </c>
      <c r="R360" s="220">
        <f>Q360*H360</f>
        <v>0.039071599999999998</v>
      </c>
      <c r="S360" s="220">
        <v>0</v>
      </c>
      <c r="T360" s="221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2" t="s">
        <v>321</v>
      </c>
      <c r="AT360" s="222" t="s">
        <v>222</v>
      </c>
      <c r="AU360" s="222" t="s">
        <v>84</v>
      </c>
      <c r="AY360" s="17" t="s">
        <v>129</v>
      </c>
      <c r="BE360" s="223">
        <f>IF(N360="základní",J360,0)</f>
        <v>0</v>
      </c>
      <c r="BF360" s="223">
        <f>IF(N360="snížená",J360,0)</f>
        <v>0</v>
      </c>
      <c r="BG360" s="223">
        <f>IF(N360="zákl. přenesená",J360,0)</f>
        <v>0</v>
      </c>
      <c r="BH360" s="223">
        <f>IF(N360="sníž. přenesená",J360,0)</f>
        <v>0</v>
      </c>
      <c r="BI360" s="223">
        <f>IF(N360="nulová",J360,0)</f>
        <v>0</v>
      </c>
      <c r="BJ360" s="17" t="s">
        <v>82</v>
      </c>
      <c r="BK360" s="223">
        <f>ROUND(I360*H360,2)</f>
        <v>0</v>
      </c>
      <c r="BL360" s="17" t="s">
        <v>221</v>
      </c>
      <c r="BM360" s="222" t="s">
        <v>529</v>
      </c>
    </row>
    <row r="361" s="14" customFormat="1">
      <c r="A361" s="14"/>
      <c r="B361" s="235"/>
      <c r="C361" s="236"/>
      <c r="D361" s="226" t="s">
        <v>138</v>
      </c>
      <c r="E361" s="236"/>
      <c r="F361" s="238" t="s">
        <v>530</v>
      </c>
      <c r="G361" s="236"/>
      <c r="H361" s="239">
        <v>7.3719999999999999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5" t="s">
        <v>138</v>
      </c>
      <c r="AU361" s="245" t="s">
        <v>84</v>
      </c>
      <c r="AV361" s="14" t="s">
        <v>84</v>
      </c>
      <c r="AW361" s="14" t="s">
        <v>4</v>
      </c>
      <c r="AX361" s="14" t="s">
        <v>82</v>
      </c>
      <c r="AY361" s="245" t="s">
        <v>129</v>
      </c>
    </row>
    <row r="362" s="2" customFormat="1" ht="49.05" customHeight="1">
      <c r="A362" s="38"/>
      <c r="B362" s="39"/>
      <c r="C362" s="257" t="s">
        <v>531</v>
      </c>
      <c r="D362" s="257" t="s">
        <v>222</v>
      </c>
      <c r="E362" s="258" t="s">
        <v>532</v>
      </c>
      <c r="F362" s="259" t="s">
        <v>533</v>
      </c>
      <c r="G362" s="260" t="s">
        <v>173</v>
      </c>
      <c r="H362" s="261">
        <v>7.3719999999999999</v>
      </c>
      <c r="I362" s="262"/>
      <c r="J362" s="263">
        <f>ROUND(I362*H362,2)</f>
        <v>0</v>
      </c>
      <c r="K362" s="259" t="s">
        <v>135</v>
      </c>
      <c r="L362" s="264"/>
      <c r="M362" s="265" t="s">
        <v>1</v>
      </c>
      <c r="N362" s="266" t="s">
        <v>42</v>
      </c>
      <c r="O362" s="91"/>
      <c r="P362" s="220">
        <f>O362*H362</f>
        <v>0</v>
      </c>
      <c r="Q362" s="220">
        <v>0.0054000000000000003</v>
      </c>
      <c r="R362" s="220">
        <f>Q362*H362</f>
        <v>0.039808799999999998</v>
      </c>
      <c r="S362" s="220">
        <v>0</v>
      </c>
      <c r="T362" s="221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2" t="s">
        <v>321</v>
      </c>
      <c r="AT362" s="222" t="s">
        <v>222</v>
      </c>
      <c r="AU362" s="222" t="s">
        <v>84</v>
      </c>
      <c r="AY362" s="17" t="s">
        <v>129</v>
      </c>
      <c r="BE362" s="223">
        <f>IF(N362="základní",J362,0)</f>
        <v>0</v>
      </c>
      <c r="BF362" s="223">
        <f>IF(N362="snížená",J362,0)</f>
        <v>0</v>
      </c>
      <c r="BG362" s="223">
        <f>IF(N362="zákl. přenesená",J362,0)</f>
        <v>0</v>
      </c>
      <c r="BH362" s="223">
        <f>IF(N362="sníž. přenesená",J362,0)</f>
        <v>0</v>
      </c>
      <c r="BI362" s="223">
        <f>IF(N362="nulová",J362,0)</f>
        <v>0</v>
      </c>
      <c r="BJ362" s="17" t="s">
        <v>82</v>
      </c>
      <c r="BK362" s="223">
        <f>ROUND(I362*H362,2)</f>
        <v>0</v>
      </c>
      <c r="BL362" s="17" t="s">
        <v>221</v>
      </c>
      <c r="BM362" s="222" t="s">
        <v>534</v>
      </c>
    </row>
    <row r="363" s="14" customFormat="1">
      <c r="A363" s="14"/>
      <c r="B363" s="235"/>
      <c r="C363" s="236"/>
      <c r="D363" s="226" t="s">
        <v>138</v>
      </c>
      <c r="E363" s="236"/>
      <c r="F363" s="238" t="s">
        <v>530</v>
      </c>
      <c r="G363" s="236"/>
      <c r="H363" s="239">
        <v>7.3719999999999999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5" t="s">
        <v>138</v>
      </c>
      <c r="AU363" s="245" t="s">
        <v>84</v>
      </c>
      <c r="AV363" s="14" t="s">
        <v>84</v>
      </c>
      <c r="AW363" s="14" t="s">
        <v>4</v>
      </c>
      <c r="AX363" s="14" t="s">
        <v>82</v>
      </c>
      <c r="AY363" s="245" t="s">
        <v>129</v>
      </c>
    </row>
    <row r="364" s="2" customFormat="1" ht="24.15" customHeight="1">
      <c r="A364" s="38"/>
      <c r="B364" s="39"/>
      <c r="C364" s="211" t="s">
        <v>535</v>
      </c>
      <c r="D364" s="211" t="s">
        <v>131</v>
      </c>
      <c r="E364" s="212" t="s">
        <v>536</v>
      </c>
      <c r="F364" s="213" t="s">
        <v>537</v>
      </c>
      <c r="G364" s="214" t="s">
        <v>173</v>
      </c>
      <c r="H364" s="215">
        <v>7.2599999999999998</v>
      </c>
      <c r="I364" s="216"/>
      <c r="J364" s="217">
        <f>ROUND(I364*H364,2)</f>
        <v>0</v>
      </c>
      <c r="K364" s="213" t="s">
        <v>135</v>
      </c>
      <c r="L364" s="44"/>
      <c r="M364" s="218" t="s">
        <v>1</v>
      </c>
      <c r="N364" s="219" t="s">
        <v>42</v>
      </c>
      <c r="O364" s="91"/>
      <c r="P364" s="220">
        <f>O364*H364</f>
        <v>0</v>
      </c>
      <c r="Q364" s="220">
        <v>0.00040000000000000002</v>
      </c>
      <c r="R364" s="220">
        <f>Q364*H364</f>
        <v>0.0029039999999999999</v>
      </c>
      <c r="S364" s="220">
        <v>0</v>
      </c>
      <c r="T364" s="221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2" t="s">
        <v>221</v>
      </c>
      <c r="AT364" s="222" t="s">
        <v>131</v>
      </c>
      <c r="AU364" s="222" t="s">
        <v>84</v>
      </c>
      <c r="AY364" s="17" t="s">
        <v>129</v>
      </c>
      <c r="BE364" s="223">
        <f>IF(N364="základní",J364,0)</f>
        <v>0</v>
      </c>
      <c r="BF364" s="223">
        <f>IF(N364="snížená",J364,0)</f>
        <v>0</v>
      </c>
      <c r="BG364" s="223">
        <f>IF(N364="zákl. přenesená",J364,0)</f>
        <v>0</v>
      </c>
      <c r="BH364" s="223">
        <f>IF(N364="sníž. přenesená",J364,0)</f>
        <v>0</v>
      </c>
      <c r="BI364" s="223">
        <f>IF(N364="nulová",J364,0)</f>
        <v>0</v>
      </c>
      <c r="BJ364" s="17" t="s">
        <v>82</v>
      </c>
      <c r="BK364" s="223">
        <f>ROUND(I364*H364,2)</f>
        <v>0</v>
      </c>
      <c r="BL364" s="17" t="s">
        <v>221</v>
      </c>
      <c r="BM364" s="222" t="s">
        <v>538</v>
      </c>
    </row>
    <row r="365" s="13" customFormat="1">
      <c r="A365" s="13"/>
      <c r="B365" s="224"/>
      <c r="C365" s="225"/>
      <c r="D365" s="226" t="s">
        <v>138</v>
      </c>
      <c r="E365" s="227" t="s">
        <v>1</v>
      </c>
      <c r="F365" s="228" t="s">
        <v>197</v>
      </c>
      <c r="G365" s="225"/>
      <c r="H365" s="227" t="s">
        <v>1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138</v>
      </c>
      <c r="AU365" s="234" t="s">
        <v>84</v>
      </c>
      <c r="AV365" s="13" t="s">
        <v>82</v>
      </c>
      <c r="AW365" s="13" t="s">
        <v>32</v>
      </c>
      <c r="AX365" s="13" t="s">
        <v>77</v>
      </c>
      <c r="AY365" s="234" t="s">
        <v>129</v>
      </c>
    </row>
    <row r="366" s="14" customFormat="1">
      <c r="A366" s="14"/>
      <c r="B366" s="235"/>
      <c r="C366" s="236"/>
      <c r="D366" s="226" t="s">
        <v>138</v>
      </c>
      <c r="E366" s="237" t="s">
        <v>1</v>
      </c>
      <c r="F366" s="238" t="s">
        <v>517</v>
      </c>
      <c r="G366" s="236"/>
      <c r="H366" s="239">
        <v>7.2599999999999998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5" t="s">
        <v>138</v>
      </c>
      <c r="AU366" s="245" t="s">
        <v>84</v>
      </c>
      <c r="AV366" s="14" t="s">
        <v>84</v>
      </c>
      <c r="AW366" s="14" t="s">
        <v>32</v>
      </c>
      <c r="AX366" s="14" t="s">
        <v>82</v>
      </c>
      <c r="AY366" s="245" t="s">
        <v>129</v>
      </c>
    </row>
    <row r="367" s="2" customFormat="1" ht="37.8" customHeight="1">
      <c r="A367" s="38"/>
      <c r="B367" s="39"/>
      <c r="C367" s="257" t="s">
        <v>539</v>
      </c>
      <c r="D367" s="257" t="s">
        <v>222</v>
      </c>
      <c r="E367" s="258" t="s">
        <v>527</v>
      </c>
      <c r="F367" s="259" t="s">
        <v>528</v>
      </c>
      <c r="G367" s="260" t="s">
        <v>173</v>
      </c>
      <c r="H367" s="261">
        <v>8.8640000000000008</v>
      </c>
      <c r="I367" s="262"/>
      <c r="J367" s="263">
        <f>ROUND(I367*H367,2)</f>
        <v>0</v>
      </c>
      <c r="K367" s="259" t="s">
        <v>135</v>
      </c>
      <c r="L367" s="264"/>
      <c r="M367" s="265" t="s">
        <v>1</v>
      </c>
      <c r="N367" s="266" t="s">
        <v>42</v>
      </c>
      <c r="O367" s="91"/>
      <c r="P367" s="220">
        <f>O367*H367</f>
        <v>0</v>
      </c>
      <c r="Q367" s="220">
        <v>0.0053</v>
      </c>
      <c r="R367" s="220">
        <f>Q367*H367</f>
        <v>0.046979200000000006</v>
      </c>
      <c r="S367" s="220">
        <v>0</v>
      </c>
      <c r="T367" s="221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2" t="s">
        <v>321</v>
      </c>
      <c r="AT367" s="222" t="s">
        <v>222</v>
      </c>
      <c r="AU367" s="222" t="s">
        <v>84</v>
      </c>
      <c r="AY367" s="17" t="s">
        <v>129</v>
      </c>
      <c r="BE367" s="223">
        <f>IF(N367="základní",J367,0)</f>
        <v>0</v>
      </c>
      <c r="BF367" s="223">
        <f>IF(N367="snížená",J367,0)</f>
        <v>0</v>
      </c>
      <c r="BG367" s="223">
        <f>IF(N367="zákl. přenesená",J367,0)</f>
        <v>0</v>
      </c>
      <c r="BH367" s="223">
        <f>IF(N367="sníž. přenesená",J367,0)</f>
        <v>0</v>
      </c>
      <c r="BI367" s="223">
        <f>IF(N367="nulová",J367,0)</f>
        <v>0</v>
      </c>
      <c r="BJ367" s="17" t="s">
        <v>82</v>
      </c>
      <c r="BK367" s="223">
        <f>ROUND(I367*H367,2)</f>
        <v>0</v>
      </c>
      <c r="BL367" s="17" t="s">
        <v>221</v>
      </c>
      <c r="BM367" s="222" t="s">
        <v>540</v>
      </c>
    </row>
    <row r="368" s="14" customFormat="1">
      <c r="A368" s="14"/>
      <c r="B368" s="235"/>
      <c r="C368" s="236"/>
      <c r="D368" s="226" t="s">
        <v>138</v>
      </c>
      <c r="E368" s="237" t="s">
        <v>1</v>
      </c>
      <c r="F368" s="238" t="s">
        <v>541</v>
      </c>
      <c r="G368" s="236"/>
      <c r="H368" s="239">
        <v>7.2599999999999998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5" t="s">
        <v>138</v>
      </c>
      <c r="AU368" s="245" t="s">
        <v>84</v>
      </c>
      <c r="AV368" s="14" t="s">
        <v>84</v>
      </c>
      <c r="AW368" s="14" t="s">
        <v>32</v>
      </c>
      <c r="AX368" s="14" t="s">
        <v>82</v>
      </c>
      <c r="AY368" s="245" t="s">
        <v>129</v>
      </c>
    </row>
    <row r="369" s="14" customFormat="1">
      <c r="A369" s="14"/>
      <c r="B369" s="235"/>
      <c r="C369" s="236"/>
      <c r="D369" s="226" t="s">
        <v>138</v>
      </c>
      <c r="E369" s="236"/>
      <c r="F369" s="238" t="s">
        <v>542</v>
      </c>
      <c r="G369" s="236"/>
      <c r="H369" s="239">
        <v>8.8640000000000008</v>
      </c>
      <c r="I369" s="240"/>
      <c r="J369" s="236"/>
      <c r="K369" s="236"/>
      <c r="L369" s="241"/>
      <c r="M369" s="242"/>
      <c r="N369" s="243"/>
      <c r="O369" s="243"/>
      <c r="P369" s="243"/>
      <c r="Q369" s="243"/>
      <c r="R369" s="243"/>
      <c r="S369" s="243"/>
      <c r="T369" s="24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5" t="s">
        <v>138</v>
      </c>
      <c r="AU369" s="245" t="s">
        <v>84</v>
      </c>
      <c r="AV369" s="14" t="s">
        <v>84</v>
      </c>
      <c r="AW369" s="14" t="s">
        <v>4</v>
      </c>
      <c r="AX369" s="14" t="s">
        <v>82</v>
      </c>
      <c r="AY369" s="245" t="s">
        <v>129</v>
      </c>
    </row>
    <row r="370" s="2" customFormat="1" ht="49.05" customHeight="1">
      <c r="A370" s="38"/>
      <c r="B370" s="39"/>
      <c r="C370" s="257" t="s">
        <v>543</v>
      </c>
      <c r="D370" s="257" t="s">
        <v>222</v>
      </c>
      <c r="E370" s="258" t="s">
        <v>532</v>
      </c>
      <c r="F370" s="259" t="s">
        <v>533</v>
      </c>
      <c r="G370" s="260" t="s">
        <v>173</v>
      </c>
      <c r="H370" s="261">
        <v>8.8640000000000008</v>
      </c>
      <c r="I370" s="262"/>
      <c r="J370" s="263">
        <f>ROUND(I370*H370,2)</f>
        <v>0</v>
      </c>
      <c r="K370" s="259" t="s">
        <v>135</v>
      </c>
      <c r="L370" s="264"/>
      <c r="M370" s="265" t="s">
        <v>1</v>
      </c>
      <c r="N370" s="266" t="s">
        <v>42</v>
      </c>
      <c r="O370" s="91"/>
      <c r="P370" s="220">
        <f>O370*H370</f>
        <v>0</v>
      </c>
      <c r="Q370" s="220">
        <v>0.0054000000000000003</v>
      </c>
      <c r="R370" s="220">
        <f>Q370*H370</f>
        <v>0.047865600000000008</v>
      </c>
      <c r="S370" s="220">
        <v>0</v>
      </c>
      <c r="T370" s="221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2" t="s">
        <v>321</v>
      </c>
      <c r="AT370" s="222" t="s">
        <v>222</v>
      </c>
      <c r="AU370" s="222" t="s">
        <v>84</v>
      </c>
      <c r="AY370" s="17" t="s">
        <v>129</v>
      </c>
      <c r="BE370" s="223">
        <f>IF(N370="základní",J370,0)</f>
        <v>0</v>
      </c>
      <c r="BF370" s="223">
        <f>IF(N370="snížená",J370,0)</f>
        <v>0</v>
      </c>
      <c r="BG370" s="223">
        <f>IF(N370="zákl. přenesená",J370,0)</f>
        <v>0</v>
      </c>
      <c r="BH370" s="223">
        <f>IF(N370="sníž. přenesená",J370,0)</f>
        <v>0</v>
      </c>
      <c r="BI370" s="223">
        <f>IF(N370="nulová",J370,0)</f>
        <v>0</v>
      </c>
      <c r="BJ370" s="17" t="s">
        <v>82</v>
      </c>
      <c r="BK370" s="223">
        <f>ROUND(I370*H370,2)</f>
        <v>0</v>
      </c>
      <c r="BL370" s="17" t="s">
        <v>221</v>
      </c>
      <c r="BM370" s="222" t="s">
        <v>544</v>
      </c>
    </row>
    <row r="371" s="14" customFormat="1">
      <c r="A371" s="14"/>
      <c r="B371" s="235"/>
      <c r="C371" s="236"/>
      <c r="D371" s="226" t="s">
        <v>138</v>
      </c>
      <c r="E371" s="237" t="s">
        <v>1</v>
      </c>
      <c r="F371" s="238" t="s">
        <v>541</v>
      </c>
      <c r="G371" s="236"/>
      <c r="H371" s="239">
        <v>7.2599999999999998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5" t="s">
        <v>138</v>
      </c>
      <c r="AU371" s="245" t="s">
        <v>84</v>
      </c>
      <c r="AV371" s="14" t="s">
        <v>84</v>
      </c>
      <c r="AW371" s="14" t="s">
        <v>32</v>
      </c>
      <c r="AX371" s="14" t="s">
        <v>82</v>
      </c>
      <c r="AY371" s="245" t="s">
        <v>129</v>
      </c>
    </row>
    <row r="372" s="14" customFormat="1">
      <c r="A372" s="14"/>
      <c r="B372" s="235"/>
      <c r="C372" s="236"/>
      <c r="D372" s="226" t="s">
        <v>138</v>
      </c>
      <c r="E372" s="236"/>
      <c r="F372" s="238" t="s">
        <v>542</v>
      </c>
      <c r="G372" s="236"/>
      <c r="H372" s="239">
        <v>8.8640000000000008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138</v>
      </c>
      <c r="AU372" s="245" t="s">
        <v>84</v>
      </c>
      <c r="AV372" s="14" t="s">
        <v>84</v>
      </c>
      <c r="AW372" s="14" t="s">
        <v>4</v>
      </c>
      <c r="AX372" s="14" t="s">
        <v>82</v>
      </c>
      <c r="AY372" s="245" t="s">
        <v>129</v>
      </c>
    </row>
    <row r="373" s="2" customFormat="1" ht="33" customHeight="1">
      <c r="A373" s="38"/>
      <c r="B373" s="39"/>
      <c r="C373" s="211" t="s">
        <v>545</v>
      </c>
      <c r="D373" s="211" t="s">
        <v>131</v>
      </c>
      <c r="E373" s="212" t="s">
        <v>546</v>
      </c>
      <c r="F373" s="213" t="s">
        <v>547</v>
      </c>
      <c r="G373" s="214" t="s">
        <v>161</v>
      </c>
      <c r="H373" s="215">
        <v>0.186</v>
      </c>
      <c r="I373" s="216"/>
      <c r="J373" s="217">
        <f>ROUND(I373*H373,2)</f>
        <v>0</v>
      </c>
      <c r="K373" s="213" t="s">
        <v>135</v>
      </c>
      <c r="L373" s="44"/>
      <c r="M373" s="218" t="s">
        <v>1</v>
      </c>
      <c r="N373" s="219" t="s">
        <v>42</v>
      </c>
      <c r="O373" s="91"/>
      <c r="P373" s="220">
        <f>O373*H373</f>
        <v>0</v>
      </c>
      <c r="Q373" s="220">
        <v>0</v>
      </c>
      <c r="R373" s="220">
        <f>Q373*H373</f>
        <v>0</v>
      </c>
      <c r="S373" s="220">
        <v>0</v>
      </c>
      <c r="T373" s="221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2" t="s">
        <v>221</v>
      </c>
      <c r="AT373" s="222" t="s">
        <v>131</v>
      </c>
      <c r="AU373" s="222" t="s">
        <v>84</v>
      </c>
      <c r="AY373" s="17" t="s">
        <v>129</v>
      </c>
      <c r="BE373" s="223">
        <f>IF(N373="základní",J373,0)</f>
        <v>0</v>
      </c>
      <c r="BF373" s="223">
        <f>IF(N373="snížená",J373,0)</f>
        <v>0</v>
      </c>
      <c r="BG373" s="223">
        <f>IF(N373="zákl. přenesená",J373,0)</f>
        <v>0</v>
      </c>
      <c r="BH373" s="223">
        <f>IF(N373="sníž. přenesená",J373,0)</f>
        <v>0</v>
      </c>
      <c r="BI373" s="223">
        <f>IF(N373="nulová",J373,0)</f>
        <v>0</v>
      </c>
      <c r="BJ373" s="17" t="s">
        <v>82</v>
      </c>
      <c r="BK373" s="223">
        <f>ROUND(I373*H373,2)</f>
        <v>0</v>
      </c>
      <c r="BL373" s="17" t="s">
        <v>221</v>
      </c>
      <c r="BM373" s="222" t="s">
        <v>548</v>
      </c>
    </row>
    <row r="374" s="12" customFormat="1" ht="22.8" customHeight="1">
      <c r="A374" s="12"/>
      <c r="B374" s="195"/>
      <c r="C374" s="196"/>
      <c r="D374" s="197" t="s">
        <v>76</v>
      </c>
      <c r="E374" s="209" t="s">
        <v>549</v>
      </c>
      <c r="F374" s="209" t="s">
        <v>550</v>
      </c>
      <c r="G374" s="196"/>
      <c r="H374" s="196"/>
      <c r="I374" s="199"/>
      <c r="J374" s="210">
        <f>BK374</f>
        <v>0</v>
      </c>
      <c r="K374" s="196"/>
      <c r="L374" s="201"/>
      <c r="M374" s="202"/>
      <c r="N374" s="203"/>
      <c r="O374" s="203"/>
      <c r="P374" s="204">
        <f>SUM(P375:P379)</f>
        <v>0</v>
      </c>
      <c r="Q374" s="203"/>
      <c r="R374" s="204">
        <f>SUM(R375:R379)</f>
        <v>0.15372</v>
      </c>
      <c r="S374" s="203"/>
      <c r="T374" s="205">
        <f>SUM(T375:T379)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06" t="s">
        <v>84</v>
      </c>
      <c r="AT374" s="207" t="s">
        <v>76</v>
      </c>
      <c r="AU374" s="207" t="s">
        <v>82</v>
      </c>
      <c r="AY374" s="206" t="s">
        <v>129</v>
      </c>
      <c r="BK374" s="208">
        <f>SUM(BK375:BK379)</f>
        <v>0</v>
      </c>
    </row>
    <row r="375" s="2" customFormat="1" ht="33" customHeight="1">
      <c r="A375" s="38"/>
      <c r="B375" s="39"/>
      <c r="C375" s="211" t="s">
        <v>551</v>
      </c>
      <c r="D375" s="211" t="s">
        <v>131</v>
      </c>
      <c r="E375" s="212" t="s">
        <v>552</v>
      </c>
      <c r="F375" s="213" t="s">
        <v>553</v>
      </c>
      <c r="G375" s="214" t="s">
        <v>173</v>
      </c>
      <c r="H375" s="215">
        <v>14.640000000000001</v>
      </c>
      <c r="I375" s="216"/>
      <c r="J375" s="217">
        <f>ROUND(I375*H375,2)</f>
        <v>0</v>
      </c>
      <c r="K375" s="213" t="s">
        <v>135</v>
      </c>
      <c r="L375" s="44"/>
      <c r="M375" s="218" t="s">
        <v>1</v>
      </c>
      <c r="N375" s="219" t="s">
        <v>42</v>
      </c>
      <c r="O375" s="91"/>
      <c r="P375" s="220">
        <f>O375*H375</f>
        <v>0</v>
      </c>
      <c r="Q375" s="220">
        <v>0</v>
      </c>
      <c r="R375" s="220">
        <f>Q375*H375</f>
        <v>0</v>
      </c>
      <c r="S375" s="220">
        <v>0</v>
      </c>
      <c r="T375" s="221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2" t="s">
        <v>221</v>
      </c>
      <c r="AT375" s="222" t="s">
        <v>131</v>
      </c>
      <c r="AU375" s="222" t="s">
        <v>84</v>
      </c>
      <c r="AY375" s="17" t="s">
        <v>129</v>
      </c>
      <c r="BE375" s="223">
        <f>IF(N375="základní",J375,0)</f>
        <v>0</v>
      </c>
      <c r="BF375" s="223">
        <f>IF(N375="snížená",J375,0)</f>
        <v>0</v>
      </c>
      <c r="BG375" s="223">
        <f>IF(N375="zákl. přenesená",J375,0)</f>
        <v>0</v>
      </c>
      <c r="BH375" s="223">
        <f>IF(N375="sníž. přenesená",J375,0)</f>
        <v>0</v>
      </c>
      <c r="BI375" s="223">
        <f>IF(N375="nulová",J375,0)</f>
        <v>0</v>
      </c>
      <c r="BJ375" s="17" t="s">
        <v>82</v>
      </c>
      <c r="BK375" s="223">
        <f>ROUND(I375*H375,2)</f>
        <v>0</v>
      </c>
      <c r="BL375" s="17" t="s">
        <v>221</v>
      </c>
      <c r="BM375" s="222" t="s">
        <v>554</v>
      </c>
    </row>
    <row r="376" s="14" customFormat="1">
      <c r="A376" s="14"/>
      <c r="B376" s="235"/>
      <c r="C376" s="236"/>
      <c r="D376" s="226" t="s">
        <v>138</v>
      </c>
      <c r="E376" s="237" t="s">
        <v>1</v>
      </c>
      <c r="F376" s="238" t="s">
        <v>555</v>
      </c>
      <c r="G376" s="236"/>
      <c r="H376" s="239">
        <v>14.640000000000001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5" t="s">
        <v>138</v>
      </c>
      <c r="AU376" s="245" t="s">
        <v>84</v>
      </c>
      <c r="AV376" s="14" t="s">
        <v>84</v>
      </c>
      <c r="AW376" s="14" t="s">
        <v>32</v>
      </c>
      <c r="AX376" s="14" t="s">
        <v>82</v>
      </c>
      <c r="AY376" s="245" t="s">
        <v>129</v>
      </c>
    </row>
    <row r="377" s="2" customFormat="1" ht="24.15" customHeight="1">
      <c r="A377" s="38"/>
      <c r="B377" s="39"/>
      <c r="C377" s="257" t="s">
        <v>556</v>
      </c>
      <c r="D377" s="257" t="s">
        <v>222</v>
      </c>
      <c r="E377" s="258" t="s">
        <v>557</v>
      </c>
      <c r="F377" s="259" t="s">
        <v>558</v>
      </c>
      <c r="G377" s="260" t="s">
        <v>173</v>
      </c>
      <c r="H377" s="261">
        <v>30.744</v>
      </c>
      <c r="I377" s="262"/>
      <c r="J377" s="263">
        <f>ROUND(I377*H377,2)</f>
        <v>0</v>
      </c>
      <c r="K377" s="259" t="s">
        <v>135</v>
      </c>
      <c r="L377" s="264"/>
      <c r="M377" s="265" t="s">
        <v>1</v>
      </c>
      <c r="N377" s="266" t="s">
        <v>42</v>
      </c>
      <c r="O377" s="91"/>
      <c r="P377" s="220">
        <f>O377*H377</f>
        <v>0</v>
      </c>
      <c r="Q377" s="220">
        <v>0.0050000000000000001</v>
      </c>
      <c r="R377" s="220">
        <f>Q377*H377</f>
        <v>0.15372</v>
      </c>
      <c r="S377" s="220">
        <v>0</v>
      </c>
      <c r="T377" s="221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2" t="s">
        <v>321</v>
      </c>
      <c r="AT377" s="222" t="s">
        <v>222</v>
      </c>
      <c r="AU377" s="222" t="s">
        <v>84</v>
      </c>
      <c r="AY377" s="17" t="s">
        <v>129</v>
      </c>
      <c r="BE377" s="223">
        <f>IF(N377="základní",J377,0)</f>
        <v>0</v>
      </c>
      <c r="BF377" s="223">
        <f>IF(N377="snížená",J377,0)</f>
        <v>0</v>
      </c>
      <c r="BG377" s="223">
        <f>IF(N377="zákl. přenesená",J377,0)</f>
        <v>0</v>
      </c>
      <c r="BH377" s="223">
        <f>IF(N377="sníž. přenesená",J377,0)</f>
        <v>0</v>
      </c>
      <c r="BI377" s="223">
        <f>IF(N377="nulová",J377,0)</f>
        <v>0</v>
      </c>
      <c r="BJ377" s="17" t="s">
        <v>82</v>
      </c>
      <c r="BK377" s="223">
        <f>ROUND(I377*H377,2)</f>
        <v>0</v>
      </c>
      <c r="BL377" s="17" t="s">
        <v>221</v>
      </c>
      <c r="BM377" s="222" t="s">
        <v>559</v>
      </c>
    </row>
    <row r="378" s="14" customFormat="1">
      <c r="A378" s="14"/>
      <c r="B378" s="235"/>
      <c r="C378" s="236"/>
      <c r="D378" s="226" t="s">
        <v>138</v>
      </c>
      <c r="E378" s="236"/>
      <c r="F378" s="238" t="s">
        <v>560</v>
      </c>
      <c r="G378" s="236"/>
      <c r="H378" s="239">
        <v>30.744</v>
      </c>
      <c r="I378" s="240"/>
      <c r="J378" s="236"/>
      <c r="K378" s="236"/>
      <c r="L378" s="241"/>
      <c r="M378" s="242"/>
      <c r="N378" s="243"/>
      <c r="O378" s="243"/>
      <c r="P378" s="243"/>
      <c r="Q378" s="243"/>
      <c r="R378" s="243"/>
      <c r="S378" s="243"/>
      <c r="T378" s="24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5" t="s">
        <v>138</v>
      </c>
      <c r="AU378" s="245" t="s">
        <v>84</v>
      </c>
      <c r="AV378" s="14" t="s">
        <v>84</v>
      </c>
      <c r="AW378" s="14" t="s">
        <v>4</v>
      </c>
      <c r="AX378" s="14" t="s">
        <v>82</v>
      </c>
      <c r="AY378" s="245" t="s">
        <v>129</v>
      </c>
    </row>
    <row r="379" s="2" customFormat="1" ht="24.15" customHeight="1">
      <c r="A379" s="38"/>
      <c r="B379" s="39"/>
      <c r="C379" s="211" t="s">
        <v>561</v>
      </c>
      <c r="D379" s="211" t="s">
        <v>131</v>
      </c>
      <c r="E379" s="212" t="s">
        <v>562</v>
      </c>
      <c r="F379" s="213" t="s">
        <v>563</v>
      </c>
      <c r="G379" s="214" t="s">
        <v>161</v>
      </c>
      <c r="H379" s="215">
        <v>0.154</v>
      </c>
      <c r="I379" s="216"/>
      <c r="J379" s="217">
        <f>ROUND(I379*H379,2)</f>
        <v>0</v>
      </c>
      <c r="K379" s="213" t="s">
        <v>135</v>
      </c>
      <c r="L379" s="44"/>
      <c r="M379" s="218" t="s">
        <v>1</v>
      </c>
      <c r="N379" s="219" t="s">
        <v>42</v>
      </c>
      <c r="O379" s="91"/>
      <c r="P379" s="220">
        <f>O379*H379</f>
        <v>0</v>
      </c>
      <c r="Q379" s="220">
        <v>0</v>
      </c>
      <c r="R379" s="220">
        <f>Q379*H379</f>
        <v>0</v>
      </c>
      <c r="S379" s="220">
        <v>0</v>
      </c>
      <c r="T379" s="221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2" t="s">
        <v>221</v>
      </c>
      <c r="AT379" s="222" t="s">
        <v>131</v>
      </c>
      <c r="AU379" s="222" t="s">
        <v>84</v>
      </c>
      <c r="AY379" s="17" t="s">
        <v>129</v>
      </c>
      <c r="BE379" s="223">
        <f>IF(N379="základní",J379,0)</f>
        <v>0</v>
      </c>
      <c r="BF379" s="223">
        <f>IF(N379="snížená",J379,0)</f>
        <v>0</v>
      </c>
      <c r="BG379" s="223">
        <f>IF(N379="zákl. přenesená",J379,0)</f>
        <v>0</v>
      </c>
      <c r="BH379" s="223">
        <f>IF(N379="sníž. přenesená",J379,0)</f>
        <v>0</v>
      </c>
      <c r="BI379" s="223">
        <f>IF(N379="nulová",J379,0)</f>
        <v>0</v>
      </c>
      <c r="BJ379" s="17" t="s">
        <v>82</v>
      </c>
      <c r="BK379" s="223">
        <f>ROUND(I379*H379,2)</f>
        <v>0</v>
      </c>
      <c r="BL379" s="17" t="s">
        <v>221</v>
      </c>
      <c r="BM379" s="222" t="s">
        <v>564</v>
      </c>
    </row>
    <row r="380" s="12" customFormat="1" ht="22.8" customHeight="1">
      <c r="A380" s="12"/>
      <c r="B380" s="195"/>
      <c r="C380" s="196"/>
      <c r="D380" s="197" t="s">
        <v>76</v>
      </c>
      <c r="E380" s="209" t="s">
        <v>565</v>
      </c>
      <c r="F380" s="209" t="s">
        <v>566</v>
      </c>
      <c r="G380" s="196"/>
      <c r="H380" s="196"/>
      <c r="I380" s="199"/>
      <c r="J380" s="210">
        <f>BK380</f>
        <v>0</v>
      </c>
      <c r="K380" s="196"/>
      <c r="L380" s="201"/>
      <c r="M380" s="202"/>
      <c r="N380" s="203"/>
      <c r="O380" s="203"/>
      <c r="P380" s="204">
        <f>P381</f>
        <v>0</v>
      </c>
      <c r="Q380" s="203"/>
      <c r="R380" s="204">
        <f>R381</f>
        <v>0</v>
      </c>
      <c r="S380" s="203"/>
      <c r="T380" s="205">
        <f>T381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6" t="s">
        <v>84</v>
      </c>
      <c r="AT380" s="207" t="s">
        <v>76</v>
      </c>
      <c r="AU380" s="207" t="s">
        <v>82</v>
      </c>
      <c r="AY380" s="206" t="s">
        <v>129</v>
      </c>
      <c r="BK380" s="208">
        <f>BK381</f>
        <v>0</v>
      </c>
    </row>
    <row r="381" s="2" customFormat="1" ht="16.5" customHeight="1">
      <c r="A381" s="38"/>
      <c r="B381" s="39"/>
      <c r="C381" s="211" t="s">
        <v>567</v>
      </c>
      <c r="D381" s="211" t="s">
        <v>131</v>
      </c>
      <c r="E381" s="212" t="s">
        <v>568</v>
      </c>
      <c r="F381" s="213" t="s">
        <v>569</v>
      </c>
      <c r="G381" s="214" t="s">
        <v>468</v>
      </c>
      <c r="H381" s="215">
        <v>1</v>
      </c>
      <c r="I381" s="216"/>
      <c r="J381" s="217">
        <f>ROUND(I381*H381,2)</f>
        <v>0</v>
      </c>
      <c r="K381" s="213" t="s">
        <v>1</v>
      </c>
      <c r="L381" s="44"/>
      <c r="M381" s="218" t="s">
        <v>1</v>
      </c>
      <c r="N381" s="219" t="s">
        <v>42</v>
      </c>
      <c r="O381" s="91"/>
      <c r="P381" s="220">
        <f>O381*H381</f>
        <v>0</v>
      </c>
      <c r="Q381" s="220">
        <v>0</v>
      </c>
      <c r="R381" s="220">
        <f>Q381*H381</f>
        <v>0</v>
      </c>
      <c r="S381" s="220">
        <v>0</v>
      </c>
      <c r="T381" s="221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2" t="s">
        <v>221</v>
      </c>
      <c r="AT381" s="222" t="s">
        <v>131</v>
      </c>
      <c r="AU381" s="222" t="s">
        <v>84</v>
      </c>
      <c r="AY381" s="17" t="s">
        <v>129</v>
      </c>
      <c r="BE381" s="223">
        <f>IF(N381="základní",J381,0)</f>
        <v>0</v>
      </c>
      <c r="BF381" s="223">
        <f>IF(N381="snížená",J381,0)</f>
        <v>0</v>
      </c>
      <c r="BG381" s="223">
        <f>IF(N381="zákl. přenesená",J381,0)</f>
        <v>0</v>
      </c>
      <c r="BH381" s="223">
        <f>IF(N381="sníž. přenesená",J381,0)</f>
        <v>0</v>
      </c>
      <c r="BI381" s="223">
        <f>IF(N381="nulová",J381,0)</f>
        <v>0</v>
      </c>
      <c r="BJ381" s="17" t="s">
        <v>82</v>
      </c>
      <c r="BK381" s="223">
        <f>ROUND(I381*H381,2)</f>
        <v>0</v>
      </c>
      <c r="BL381" s="17" t="s">
        <v>221</v>
      </c>
      <c r="BM381" s="222" t="s">
        <v>570</v>
      </c>
    </row>
    <row r="382" s="12" customFormat="1" ht="22.8" customHeight="1">
      <c r="A382" s="12"/>
      <c r="B382" s="195"/>
      <c r="C382" s="196"/>
      <c r="D382" s="197" t="s">
        <v>76</v>
      </c>
      <c r="E382" s="209" t="s">
        <v>571</v>
      </c>
      <c r="F382" s="209" t="s">
        <v>572</v>
      </c>
      <c r="G382" s="196"/>
      <c r="H382" s="196"/>
      <c r="I382" s="199"/>
      <c r="J382" s="210">
        <f>BK382</f>
        <v>0</v>
      </c>
      <c r="K382" s="196"/>
      <c r="L382" s="201"/>
      <c r="M382" s="202"/>
      <c r="N382" s="203"/>
      <c r="O382" s="203"/>
      <c r="P382" s="204">
        <f>P383</f>
        <v>0</v>
      </c>
      <c r="Q382" s="203"/>
      <c r="R382" s="204">
        <f>R383</f>
        <v>0</v>
      </c>
      <c r="S382" s="203"/>
      <c r="T382" s="205">
        <f>T383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6" t="s">
        <v>84</v>
      </c>
      <c r="AT382" s="207" t="s">
        <v>76</v>
      </c>
      <c r="AU382" s="207" t="s">
        <v>82</v>
      </c>
      <c r="AY382" s="206" t="s">
        <v>129</v>
      </c>
      <c r="BK382" s="208">
        <f>BK383</f>
        <v>0</v>
      </c>
    </row>
    <row r="383" s="2" customFormat="1" ht="16.5" customHeight="1">
      <c r="A383" s="38"/>
      <c r="B383" s="39"/>
      <c r="C383" s="211" t="s">
        <v>573</v>
      </c>
      <c r="D383" s="211" t="s">
        <v>131</v>
      </c>
      <c r="E383" s="212" t="s">
        <v>574</v>
      </c>
      <c r="F383" s="213" t="s">
        <v>575</v>
      </c>
      <c r="G383" s="214" t="s">
        <v>468</v>
      </c>
      <c r="H383" s="215">
        <v>1</v>
      </c>
      <c r="I383" s="216"/>
      <c r="J383" s="217">
        <f>ROUND(I383*H383,2)</f>
        <v>0</v>
      </c>
      <c r="K383" s="213" t="s">
        <v>1</v>
      </c>
      <c r="L383" s="44"/>
      <c r="M383" s="218" t="s">
        <v>1</v>
      </c>
      <c r="N383" s="219" t="s">
        <v>42</v>
      </c>
      <c r="O383" s="91"/>
      <c r="P383" s="220">
        <f>O383*H383</f>
        <v>0</v>
      </c>
      <c r="Q383" s="220">
        <v>0</v>
      </c>
      <c r="R383" s="220">
        <f>Q383*H383</f>
        <v>0</v>
      </c>
      <c r="S383" s="220">
        <v>0</v>
      </c>
      <c r="T383" s="221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2" t="s">
        <v>221</v>
      </c>
      <c r="AT383" s="222" t="s">
        <v>131</v>
      </c>
      <c r="AU383" s="222" t="s">
        <v>84</v>
      </c>
      <c r="AY383" s="17" t="s">
        <v>129</v>
      </c>
      <c r="BE383" s="223">
        <f>IF(N383="základní",J383,0)</f>
        <v>0</v>
      </c>
      <c r="BF383" s="223">
        <f>IF(N383="snížená",J383,0)</f>
        <v>0</v>
      </c>
      <c r="BG383" s="223">
        <f>IF(N383="zákl. přenesená",J383,0)</f>
        <v>0</v>
      </c>
      <c r="BH383" s="223">
        <f>IF(N383="sníž. přenesená",J383,0)</f>
        <v>0</v>
      </c>
      <c r="BI383" s="223">
        <f>IF(N383="nulová",J383,0)</f>
        <v>0</v>
      </c>
      <c r="BJ383" s="17" t="s">
        <v>82</v>
      </c>
      <c r="BK383" s="223">
        <f>ROUND(I383*H383,2)</f>
        <v>0</v>
      </c>
      <c r="BL383" s="17" t="s">
        <v>221</v>
      </c>
      <c r="BM383" s="222" t="s">
        <v>576</v>
      </c>
    </row>
    <row r="384" s="12" customFormat="1" ht="22.8" customHeight="1">
      <c r="A384" s="12"/>
      <c r="B384" s="195"/>
      <c r="C384" s="196"/>
      <c r="D384" s="197" t="s">
        <v>76</v>
      </c>
      <c r="E384" s="209" t="s">
        <v>577</v>
      </c>
      <c r="F384" s="209" t="s">
        <v>578</v>
      </c>
      <c r="G384" s="196"/>
      <c r="H384" s="196"/>
      <c r="I384" s="199"/>
      <c r="J384" s="210">
        <f>BK384</f>
        <v>0</v>
      </c>
      <c r="K384" s="196"/>
      <c r="L384" s="201"/>
      <c r="M384" s="202"/>
      <c r="N384" s="203"/>
      <c r="O384" s="203"/>
      <c r="P384" s="204">
        <f>SUM(P385:P401)</f>
        <v>0</v>
      </c>
      <c r="Q384" s="203"/>
      <c r="R384" s="204">
        <f>SUM(R385:R401)</f>
        <v>0</v>
      </c>
      <c r="S384" s="203"/>
      <c r="T384" s="205">
        <f>SUM(T385:T401)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06" t="s">
        <v>84</v>
      </c>
      <c r="AT384" s="207" t="s">
        <v>76</v>
      </c>
      <c r="AU384" s="207" t="s">
        <v>82</v>
      </c>
      <c r="AY384" s="206" t="s">
        <v>129</v>
      </c>
      <c r="BK384" s="208">
        <f>SUM(BK385:BK401)</f>
        <v>0</v>
      </c>
    </row>
    <row r="385" s="2" customFormat="1" ht="16.5" customHeight="1">
      <c r="A385" s="38"/>
      <c r="B385" s="39"/>
      <c r="C385" s="211" t="s">
        <v>579</v>
      </c>
      <c r="D385" s="211" t="s">
        <v>131</v>
      </c>
      <c r="E385" s="212" t="s">
        <v>580</v>
      </c>
      <c r="F385" s="213" t="s">
        <v>581</v>
      </c>
      <c r="G385" s="214" t="s">
        <v>266</v>
      </c>
      <c r="H385" s="215">
        <v>55</v>
      </c>
      <c r="I385" s="216"/>
      <c r="J385" s="217">
        <f>ROUND(I385*H385,2)</f>
        <v>0</v>
      </c>
      <c r="K385" s="213" t="s">
        <v>1</v>
      </c>
      <c r="L385" s="44"/>
      <c r="M385" s="218" t="s">
        <v>1</v>
      </c>
      <c r="N385" s="219" t="s">
        <v>42</v>
      </c>
      <c r="O385" s="91"/>
      <c r="P385" s="220">
        <f>O385*H385</f>
        <v>0</v>
      </c>
      <c r="Q385" s="220">
        <v>0</v>
      </c>
      <c r="R385" s="220">
        <f>Q385*H385</f>
        <v>0</v>
      </c>
      <c r="S385" s="220">
        <v>0</v>
      </c>
      <c r="T385" s="221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2" t="s">
        <v>136</v>
      </c>
      <c r="AT385" s="222" t="s">
        <v>131</v>
      </c>
      <c r="AU385" s="222" t="s">
        <v>84</v>
      </c>
      <c r="AY385" s="17" t="s">
        <v>129</v>
      </c>
      <c r="BE385" s="223">
        <f>IF(N385="základní",J385,0)</f>
        <v>0</v>
      </c>
      <c r="BF385" s="223">
        <f>IF(N385="snížená",J385,0)</f>
        <v>0</v>
      </c>
      <c r="BG385" s="223">
        <f>IF(N385="zákl. přenesená",J385,0)</f>
        <v>0</v>
      </c>
      <c r="BH385" s="223">
        <f>IF(N385="sníž. přenesená",J385,0)</f>
        <v>0</v>
      </c>
      <c r="BI385" s="223">
        <f>IF(N385="nulová",J385,0)</f>
        <v>0</v>
      </c>
      <c r="BJ385" s="17" t="s">
        <v>82</v>
      </c>
      <c r="BK385" s="223">
        <f>ROUND(I385*H385,2)</f>
        <v>0</v>
      </c>
      <c r="BL385" s="17" t="s">
        <v>136</v>
      </c>
      <c r="BM385" s="222" t="s">
        <v>582</v>
      </c>
    </row>
    <row r="386" s="2" customFormat="1" ht="16.5" customHeight="1">
      <c r="A386" s="38"/>
      <c r="B386" s="39"/>
      <c r="C386" s="211" t="s">
        <v>583</v>
      </c>
      <c r="D386" s="211" t="s">
        <v>131</v>
      </c>
      <c r="E386" s="212" t="s">
        <v>584</v>
      </c>
      <c r="F386" s="213" t="s">
        <v>585</v>
      </c>
      <c r="G386" s="214" t="s">
        <v>266</v>
      </c>
      <c r="H386" s="215">
        <v>55</v>
      </c>
      <c r="I386" s="216"/>
      <c r="J386" s="217">
        <f>ROUND(I386*H386,2)</f>
        <v>0</v>
      </c>
      <c r="K386" s="213" t="s">
        <v>1</v>
      </c>
      <c r="L386" s="44"/>
      <c r="M386" s="218" t="s">
        <v>1</v>
      </c>
      <c r="N386" s="219" t="s">
        <v>42</v>
      </c>
      <c r="O386" s="91"/>
      <c r="P386" s="220">
        <f>O386*H386</f>
        <v>0</v>
      </c>
      <c r="Q386" s="220">
        <v>0</v>
      </c>
      <c r="R386" s="220">
        <f>Q386*H386</f>
        <v>0</v>
      </c>
      <c r="S386" s="220">
        <v>0</v>
      </c>
      <c r="T386" s="221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2" t="s">
        <v>136</v>
      </c>
      <c r="AT386" s="222" t="s">
        <v>131</v>
      </c>
      <c r="AU386" s="222" t="s">
        <v>84</v>
      </c>
      <c r="AY386" s="17" t="s">
        <v>129</v>
      </c>
      <c r="BE386" s="223">
        <f>IF(N386="základní",J386,0)</f>
        <v>0</v>
      </c>
      <c r="BF386" s="223">
        <f>IF(N386="snížená",J386,0)</f>
        <v>0</v>
      </c>
      <c r="BG386" s="223">
        <f>IF(N386="zákl. přenesená",J386,0)</f>
        <v>0</v>
      </c>
      <c r="BH386" s="223">
        <f>IF(N386="sníž. přenesená",J386,0)</f>
        <v>0</v>
      </c>
      <c r="BI386" s="223">
        <f>IF(N386="nulová",J386,0)</f>
        <v>0</v>
      </c>
      <c r="BJ386" s="17" t="s">
        <v>82</v>
      </c>
      <c r="BK386" s="223">
        <f>ROUND(I386*H386,2)</f>
        <v>0</v>
      </c>
      <c r="BL386" s="17" t="s">
        <v>136</v>
      </c>
      <c r="BM386" s="222" t="s">
        <v>586</v>
      </c>
    </row>
    <row r="387" s="2" customFormat="1" ht="16.5" customHeight="1">
      <c r="A387" s="38"/>
      <c r="B387" s="39"/>
      <c r="C387" s="211" t="s">
        <v>587</v>
      </c>
      <c r="D387" s="211" t="s">
        <v>131</v>
      </c>
      <c r="E387" s="212" t="s">
        <v>588</v>
      </c>
      <c r="F387" s="213" t="s">
        <v>589</v>
      </c>
      <c r="G387" s="214" t="s">
        <v>266</v>
      </c>
      <c r="H387" s="215">
        <v>70</v>
      </c>
      <c r="I387" s="216"/>
      <c r="J387" s="217">
        <f>ROUND(I387*H387,2)</f>
        <v>0</v>
      </c>
      <c r="K387" s="213" t="s">
        <v>1</v>
      </c>
      <c r="L387" s="44"/>
      <c r="M387" s="218" t="s">
        <v>1</v>
      </c>
      <c r="N387" s="219" t="s">
        <v>42</v>
      </c>
      <c r="O387" s="91"/>
      <c r="P387" s="220">
        <f>O387*H387</f>
        <v>0</v>
      </c>
      <c r="Q387" s="220">
        <v>0</v>
      </c>
      <c r="R387" s="220">
        <f>Q387*H387</f>
        <v>0</v>
      </c>
      <c r="S387" s="220">
        <v>0</v>
      </c>
      <c r="T387" s="221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2" t="s">
        <v>136</v>
      </c>
      <c r="AT387" s="222" t="s">
        <v>131</v>
      </c>
      <c r="AU387" s="222" t="s">
        <v>84</v>
      </c>
      <c r="AY387" s="17" t="s">
        <v>129</v>
      </c>
      <c r="BE387" s="223">
        <f>IF(N387="základní",J387,0)</f>
        <v>0</v>
      </c>
      <c r="BF387" s="223">
        <f>IF(N387="snížená",J387,0)</f>
        <v>0</v>
      </c>
      <c r="BG387" s="223">
        <f>IF(N387="zákl. přenesená",J387,0)</f>
        <v>0</v>
      </c>
      <c r="BH387" s="223">
        <f>IF(N387="sníž. přenesená",J387,0)</f>
        <v>0</v>
      </c>
      <c r="BI387" s="223">
        <f>IF(N387="nulová",J387,0)</f>
        <v>0</v>
      </c>
      <c r="BJ387" s="17" t="s">
        <v>82</v>
      </c>
      <c r="BK387" s="223">
        <f>ROUND(I387*H387,2)</f>
        <v>0</v>
      </c>
      <c r="BL387" s="17" t="s">
        <v>136</v>
      </c>
      <c r="BM387" s="222" t="s">
        <v>590</v>
      </c>
    </row>
    <row r="388" s="2" customFormat="1" ht="16.5" customHeight="1">
      <c r="A388" s="38"/>
      <c r="B388" s="39"/>
      <c r="C388" s="211" t="s">
        <v>591</v>
      </c>
      <c r="D388" s="211" t="s">
        <v>131</v>
      </c>
      <c r="E388" s="212" t="s">
        <v>592</v>
      </c>
      <c r="F388" s="213" t="s">
        <v>593</v>
      </c>
      <c r="G388" s="214" t="s">
        <v>266</v>
      </c>
      <c r="H388" s="215">
        <v>120</v>
      </c>
      <c r="I388" s="216"/>
      <c r="J388" s="217">
        <f>ROUND(I388*H388,2)</f>
        <v>0</v>
      </c>
      <c r="K388" s="213" t="s">
        <v>1</v>
      </c>
      <c r="L388" s="44"/>
      <c r="M388" s="218" t="s">
        <v>1</v>
      </c>
      <c r="N388" s="219" t="s">
        <v>42</v>
      </c>
      <c r="O388" s="91"/>
      <c r="P388" s="220">
        <f>O388*H388</f>
        <v>0</v>
      </c>
      <c r="Q388" s="220">
        <v>0</v>
      </c>
      <c r="R388" s="220">
        <f>Q388*H388</f>
        <v>0</v>
      </c>
      <c r="S388" s="220">
        <v>0</v>
      </c>
      <c r="T388" s="221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2" t="s">
        <v>136</v>
      </c>
      <c r="AT388" s="222" t="s">
        <v>131</v>
      </c>
      <c r="AU388" s="222" t="s">
        <v>84</v>
      </c>
      <c r="AY388" s="17" t="s">
        <v>129</v>
      </c>
      <c r="BE388" s="223">
        <f>IF(N388="základní",J388,0)</f>
        <v>0</v>
      </c>
      <c r="BF388" s="223">
        <f>IF(N388="snížená",J388,0)</f>
        <v>0</v>
      </c>
      <c r="BG388" s="223">
        <f>IF(N388="zákl. přenesená",J388,0)</f>
        <v>0</v>
      </c>
      <c r="BH388" s="223">
        <f>IF(N388="sníž. přenesená",J388,0)</f>
        <v>0</v>
      </c>
      <c r="BI388" s="223">
        <f>IF(N388="nulová",J388,0)</f>
        <v>0</v>
      </c>
      <c r="BJ388" s="17" t="s">
        <v>82</v>
      </c>
      <c r="BK388" s="223">
        <f>ROUND(I388*H388,2)</f>
        <v>0</v>
      </c>
      <c r="BL388" s="17" t="s">
        <v>136</v>
      </c>
      <c r="BM388" s="222" t="s">
        <v>594</v>
      </c>
    </row>
    <row r="389" s="2" customFormat="1" ht="16.5" customHeight="1">
      <c r="A389" s="38"/>
      <c r="B389" s="39"/>
      <c r="C389" s="211" t="s">
        <v>595</v>
      </c>
      <c r="D389" s="211" t="s">
        <v>131</v>
      </c>
      <c r="E389" s="212" t="s">
        <v>596</v>
      </c>
      <c r="F389" s="213" t="s">
        <v>597</v>
      </c>
      <c r="G389" s="214" t="s">
        <v>266</v>
      </c>
      <c r="H389" s="215">
        <v>55</v>
      </c>
      <c r="I389" s="216"/>
      <c r="J389" s="217">
        <f>ROUND(I389*H389,2)</f>
        <v>0</v>
      </c>
      <c r="K389" s="213" t="s">
        <v>1</v>
      </c>
      <c r="L389" s="44"/>
      <c r="M389" s="218" t="s">
        <v>1</v>
      </c>
      <c r="N389" s="219" t="s">
        <v>42</v>
      </c>
      <c r="O389" s="91"/>
      <c r="P389" s="220">
        <f>O389*H389</f>
        <v>0</v>
      </c>
      <c r="Q389" s="220">
        <v>0</v>
      </c>
      <c r="R389" s="220">
        <f>Q389*H389</f>
        <v>0</v>
      </c>
      <c r="S389" s="220">
        <v>0</v>
      </c>
      <c r="T389" s="221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2" t="s">
        <v>136</v>
      </c>
      <c r="AT389" s="222" t="s">
        <v>131</v>
      </c>
      <c r="AU389" s="222" t="s">
        <v>84</v>
      </c>
      <c r="AY389" s="17" t="s">
        <v>129</v>
      </c>
      <c r="BE389" s="223">
        <f>IF(N389="základní",J389,0)</f>
        <v>0</v>
      </c>
      <c r="BF389" s="223">
        <f>IF(N389="snížená",J389,0)</f>
        <v>0</v>
      </c>
      <c r="BG389" s="223">
        <f>IF(N389="zákl. přenesená",J389,0)</f>
        <v>0</v>
      </c>
      <c r="BH389" s="223">
        <f>IF(N389="sníž. přenesená",J389,0)</f>
        <v>0</v>
      </c>
      <c r="BI389" s="223">
        <f>IF(N389="nulová",J389,0)</f>
        <v>0</v>
      </c>
      <c r="BJ389" s="17" t="s">
        <v>82</v>
      </c>
      <c r="BK389" s="223">
        <f>ROUND(I389*H389,2)</f>
        <v>0</v>
      </c>
      <c r="BL389" s="17" t="s">
        <v>136</v>
      </c>
      <c r="BM389" s="222" t="s">
        <v>598</v>
      </c>
    </row>
    <row r="390" s="2" customFormat="1" ht="16.5" customHeight="1">
      <c r="A390" s="38"/>
      <c r="B390" s="39"/>
      <c r="C390" s="211" t="s">
        <v>599</v>
      </c>
      <c r="D390" s="211" t="s">
        <v>131</v>
      </c>
      <c r="E390" s="212" t="s">
        <v>600</v>
      </c>
      <c r="F390" s="213" t="s">
        <v>601</v>
      </c>
      <c r="G390" s="214" t="s">
        <v>602</v>
      </c>
      <c r="H390" s="215">
        <v>1</v>
      </c>
      <c r="I390" s="216"/>
      <c r="J390" s="217">
        <f>ROUND(I390*H390,2)</f>
        <v>0</v>
      </c>
      <c r="K390" s="213" t="s">
        <v>1</v>
      </c>
      <c r="L390" s="44"/>
      <c r="M390" s="218" t="s">
        <v>1</v>
      </c>
      <c r="N390" s="219" t="s">
        <v>42</v>
      </c>
      <c r="O390" s="91"/>
      <c r="P390" s="220">
        <f>O390*H390</f>
        <v>0</v>
      </c>
      <c r="Q390" s="220">
        <v>0</v>
      </c>
      <c r="R390" s="220">
        <f>Q390*H390</f>
        <v>0</v>
      </c>
      <c r="S390" s="220">
        <v>0</v>
      </c>
      <c r="T390" s="221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2" t="s">
        <v>136</v>
      </c>
      <c r="AT390" s="222" t="s">
        <v>131</v>
      </c>
      <c r="AU390" s="222" t="s">
        <v>84</v>
      </c>
      <c r="AY390" s="17" t="s">
        <v>129</v>
      </c>
      <c r="BE390" s="223">
        <f>IF(N390="základní",J390,0)</f>
        <v>0</v>
      </c>
      <c r="BF390" s="223">
        <f>IF(N390="snížená",J390,0)</f>
        <v>0</v>
      </c>
      <c r="BG390" s="223">
        <f>IF(N390="zákl. přenesená",J390,0)</f>
        <v>0</v>
      </c>
      <c r="BH390" s="223">
        <f>IF(N390="sníž. přenesená",J390,0)</f>
        <v>0</v>
      </c>
      <c r="BI390" s="223">
        <f>IF(N390="nulová",J390,0)</f>
        <v>0</v>
      </c>
      <c r="BJ390" s="17" t="s">
        <v>82</v>
      </c>
      <c r="BK390" s="223">
        <f>ROUND(I390*H390,2)</f>
        <v>0</v>
      </c>
      <c r="BL390" s="17" t="s">
        <v>136</v>
      </c>
      <c r="BM390" s="222" t="s">
        <v>603</v>
      </c>
    </row>
    <row r="391" s="2" customFormat="1" ht="16.5" customHeight="1">
      <c r="A391" s="38"/>
      <c r="B391" s="39"/>
      <c r="C391" s="211" t="s">
        <v>604</v>
      </c>
      <c r="D391" s="211" t="s">
        <v>131</v>
      </c>
      <c r="E391" s="212" t="s">
        <v>605</v>
      </c>
      <c r="F391" s="213" t="s">
        <v>606</v>
      </c>
      <c r="G391" s="214" t="s">
        <v>602</v>
      </c>
      <c r="H391" s="215">
        <v>1</v>
      </c>
      <c r="I391" s="216"/>
      <c r="J391" s="217">
        <f>ROUND(I391*H391,2)</f>
        <v>0</v>
      </c>
      <c r="K391" s="213" t="s">
        <v>1</v>
      </c>
      <c r="L391" s="44"/>
      <c r="M391" s="218" t="s">
        <v>1</v>
      </c>
      <c r="N391" s="219" t="s">
        <v>42</v>
      </c>
      <c r="O391" s="91"/>
      <c r="P391" s="220">
        <f>O391*H391</f>
        <v>0</v>
      </c>
      <c r="Q391" s="220">
        <v>0</v>
      </c>
      <c r="R391" s="220">
        <f>Q391*H391</f>
        <v>0</v>
      </c>
      <c r="S391" s="220">
        <v>0</v>
      </c>
      <c r="T391" s="221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2" t="s">
        <v>136</v>
      </c>
      <c r="AT391" s="222" t="s">
        <v>131</v>
      </c>
      <c r="AU391" s="222" t="s">
        <v>84</v>
      </c>
      <c r="AY391" s="17" t="s">
        <v>129</v>
      </c>
      <c r="BE391" s="223">
        <f>IF(N391="základní",J391,0)</f>
        <v>0</v>
      </c>
      <c r="BF391" s="223">
        <f>IF(N391="snížená",J391,0)</f>
        <v>0</v>
      </c>
      <c r="BG391" s="223">
        <f>IF(N391="zákl. přenesená",J391,0)</f>
        <v>0</v>
      </c>
      <c r="BH391" s="223">
        <f>IF(N391="sníž. přenesená",J391,0)</f>
        <v>0</v>
      </c>
      <c r="BI391" s="223">
        <f>IF(N391="nulová",J391,0)</f>
        <v>0</v>
      </c>
      <c r="BJ391" s="17" t="s">
        <v>82</v>
      </c>
      <c r="BK391" s="223">
        <f>ROUND(I391*H391,2)</f>
        <v>0</v>
      </c>
      <c r="BL391" s="17" t="s">
        <v>136</v>
      </c>
      <c r="BM391" s="222" t="s">
        <v>607</v>
      </c>
    </row>
    <row r="392" s="2" customFormat="1" ht="16.5" customHeight="1">
      <c r="A392" s="38"/>
      <c r="B392" s="39"/>
      <c r="C392" s="211" t="s">
        <v>608</v>
      </c>
      <c r="D392" s="211" t="s">
        <v>131</v>
      </c>
      <c r="E392" s="212" t="s">
        <v>609</v>
      </c>
      <c r="F392" s="213" t="s">
        <v>610</v>
      </c>
      <c r="G392" s="214" t="s">
        <v>602</v>
      </c>
      <c r="H392" s="215">
        <v>1</v>
      </c>
      <c r="I392" s="216"/>
      <c r="J392" s="217">
        <f>ROUND(I392*H392,2)</f>
        <v>0</v>
      </c>
      <c r="K392" s="213" t="s">
        <v>1</v>
      </c>
      <c r="L392" s="44"/>
      <c r="M392" s="218" t="s">
        <v>1</v>
      </c>
      <c r="N392" s="219" t="s">
        <v>42</v>
      </c>
      <c r="O392" s="91"/>
      <c r="P392" s="220">
        <f>O392*H392</f>
        <v>0</v>
      </c>
      <c r="Q392" s="220">
        <v>0</v>
      </c>
      <c r="R392" s="220">
        <f>Q392*H392</f>
        <v>0</v>
      </c>
      <c r="S392" s="220">
        <v>0</v>
      </c>
      <c r="T392" s="221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2" t="s">
        <v>136</v>
      </c>
      <c r="AT392" s="222" t="s">
        <v>131</v>
      </c>
      <c r="AU392" s="222" t="s">
        <v>84</v>
      </c>
      <c r="AY392" s="17" t="s">
        <v>129</v>
      </c>
      <c r="BE392" s="223">
        <f>IF(N392="základní",J392,0)</f>
        <v>0</v>
      </c>
      <c r="BF392" s="223">
        <f>IF(N392="snížená",J392,0)</f>
        <v>0</v>
      </c>
      <c r="BG392" s="223">
        <f>IF(N392="zákl. přenesená",J392,0)</f>
        <v>0</v>
      </c>
      <c r="BH392" s="223">
        <f>IF(N392="sníž. přenesená",J392,0)</f>
        <v>0</v>
      </c>
      <c r="BI392" s="223">
        <f>IF(N392="nulová",J392,0)</f>
        <v>0</v>
      </c>
      <c r="BJ392" s="17" t="s">
        <v>82</v>
      </c>
      <c r="BK392" s="223">
        <f>ROUND(I392*H392,2)</f>
        <v>0</v>
      </c>
      <c r="BL392" s="17" t="s">
        <v>136</v>
      </c>
      <c r="BM392" s="222" t="s">
        <v>611</v>
      </c>
    </row>
    <row r="393" s="2" customFormat="1" ht="16.5" customHeight="1">
      <c r="A393" s="38"/>
      <c r="B393" s="39"/>
      <c r="C393" s="211" t="s">
        <v>612</v>
      </c>
      <c r="D393" s="211" t="s">
        <v>131</v>
      </c>
      <c r="E393" s="212" t="s">
        <v>613</v>
      </c>
      <c r="F393" s="213" t="s">
        <v>614</v>
      </c>
      <c r="G393" s="214" t="s">
        <v>266</v>
      </c>
      <c r="H393" s="215">
        <v>50</v>
      </c>
      <c r="I393" s="216"/>
      <c r="J393" s="217">
        <f>ROUND(I393*H393,2)</f>
        <v>0</v>
      </c>
      <c r="K393" s="213" t="s">
        <v>1</v>
      </c>
      <c r="L393" s="44"/>
      <c r="M393" s="218" t="s">
        <v>1</v>
      </c>
      <c r="N393" s="219" t="s">
        <v>42</v>
      </c>
      <c r="O393" s="91"/>
      <c r="P393" s="220">
        <f>O393*H393</f>
        <v>0</v>
      </c>
      <c r="Q393" s="220">
        <v>0</v>
      </c>
      <c r="R393" s="220">
        <f>Q393*H393</f>
        <v>0</v>
      </c>
      <c r="S393" s="220">
        <v>0</v>
      </c>
      <c r="T393" s="221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2" t="s">
        <v>136</v>
      </c>
      <c r="AT393" s="222" t="s">
        <v>131</v>
      </c>
      <c r="AU393" s="222" t="s">
        <v>84</v>
      </c>
      <c r="AY393" s="17" t="s">
        <v>129</v>
      </c>
      <c r="BE393" s="223">
        <f>IF(N393="základní",J393,0)</f>
        <v>0</v>
      </c>
      <c r="BF393" s="223">
        <f>IF(N393="snížená",J393,0)</f>
        <v>0</v>
      </c>
      <c r="BG393" s="223">
        <f>IF(N393="zákl. přenesená",J393,0)</f>
        <v>0</v>
      </c>
      <c r="BH393" s="223">
        <f>IF(N393="sníž. přenesená",J393,0)</f>
        <v>0</v>
      </c>
      <c r="BI393" s="223">
        <f>IF(N393="nulová",J393,0)</f>
        <v>0</v>
      </c>
      <c r="BJ393" s="17" t="s">
        <v>82</v>
      </c>
      <c r="BK393" s="223">
        <f>ROUND(I393*H393,2)</f>
        <v>0</v>
      </c>
      <c r="BL393" s="17" t="s">
        <v>136</v>
      </c>
      <c r="BM393" s="222" t="s">
        <v>615</v>
      </c>
    </row>
    <row r="394" s="2" customFormat="1" ht="16.5" customHeight="1">
      <c r="A394" s="38"/>
      <c r="B394" s="39"/>
      <c r="C394" s="211" t="s">
        <v>616</v>
      </c>
      <c r="D394" s="211" t="s">
        <v>131</v>
      </c>
      <c r="E394" s="212" t="s">
        <v>617</v>
      </c>
      <c r="F394" s="213" t="s">
        <v>618</v>
      </c>
      <c r="G394" s="214" t="s">
        <v>602</v>
      </c>
      <c r="H394" s="215">
        <v>4</v>
      </c>
      <c r="I394" s="216"/>
      <c r="J394" s="217">
        <f>ROUND(I394*H394,2)</f>
        <v>0</v>
      </c>
      <c r="K394" s="213" t="s">
        <v>1</v>
      </c>
      <c r="L394" s="44"/>
      <c r="M394" s="218" t="s">
        <v>1</v>
      </c>
      <c r="N394" s="219" t="s">
        <v>42</v>
      </c>
      <c r="O394" s="91"/>
      <c r="P394" s="220">
        <f>O394*H394</f>
        <v>0</v>
      </c>
      <c r="Q394" s="220">
        <v>0</v>
      </c>
      <c r="R394" s="220">
        <f>Q394*H394</f>
        <v>0</v>
      </c>
      <c r="S394" s="220">
        <v>0</v>
      </c>
      <c r="T394" s="221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2" t="s">
        <v>136</v>
      </c>
      <c r="AT394" s="222" t="s">
        <v>131</v>
      </c>
      <c r="AU394" s="222" t="s">
        <v>84</v>
      </c>
      <c r="AY394" s="17" t="s">
        <v>129</v>
      </c>
      <c r="BE394" s="223">
        <f>IF(N394="základní",J394,0)</f>
        <v>0</v>
      </c>
      <c r="BF394" s="223">
        <f>IF(N394="snížená",J394,0)</f>
        <v>0</v>
      </c>
      <c r="BG394" s="223">
        <f>IF(N394="zákl. přenesená",J394,0)</f>
        <v>0</v>
      </c>
      <c r="BH394" s="223">
        <f>IF(N394="sníž. přenesená",J394,0)</f>
        <v>0</v>
      </c>
      <c r="BI394" s="223">
        <f>IF(N394="nulová",J394,0)</f>
        <v>0</v>
      </c>
      <c r="BJ394" s="17" t="s">
        <v>82</v>
      </c>
      <c r="BK394" s="223">
        <f>ROUND(I394*H394,2)</f>
        <v>0</v>
      </c>
      <c r="BL394" s="17" t="s">
        <v>136</v>
      </c>
      <c r="BM394" s="222" t="s">
        <v>619</v>
      </c>
    </row>
    <row r="395" s="2" customFormat="1" ht="16.5" customHeight="1">
      <c r="A395" s="38"/>
      <c r="B395" s="39"/>
      <c r="C395" s="211" t="s">
        <v>620</v>
      </c>
      <c r="D395" s="211" t="s">
        <v>131</v>
      </c>
      <c r="E395" s="212" t="s">
        <v>621</v>
      </c>
      <c r="F395" s="213" t="s">
        <v>622</v>
      </c>
      <c r="G395" s="214" t="s">
        <v>602</v>
      </c>
      <c r="H395" s="215">
        <v>2</v>
      </c>
      <c r="I395" s="216"/>
      <c r="J395" s="217">
        <f>ROUND(I395*H395,2)</f>
        <v>0</v>
      </c>
      <c r="K395" s="213" t="s">
        <v>1</v>
      </c>
      <c r="L395" s="44"/>
      <c r="M395" s="218" t="s">
        <v>1</v>
      </c>
      <c r="N395" s="219" t="s">
        <v>42</v>
      </c>
      <c r="O395" s="91"/>
      <c r="P395" s="220">
        <f>O395*H395</f>
        <v>0</v>
      </c>
      <c r="Q395" s="220">
        <v>0</v>
      </c>
      <c r="R395" s="220">
        <f>Q395*H395</f>
        <v>0</v>
      </c>
      <c r="S395" s="220">
        <v>0</v>
      </c>
      <c r="T395" s="221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2" t="s">
        <v>136</v>
      </c>
      <c r="AT395" s="222" t="s">
        <v>131</v>
      </c>
      <c r="AU395" s="222" t="s">
        <v>84</v>
      </c>
      <c r="AY395" s="17" t="s">
        <v>129</v>
      </c>
      <c r="BE395" s="223">
        <f>IF(N395="základní",J395,0)</f>
        <v>0</v>
      </c>
      <c r="BF395" s="223">
        <f>IF(N395="snížená",J395,0)</f>
        <v>0</v>
      </c>
      <c r="BG395" s="223">
        <f>IF(N395="zákl. přenesená",J395,0)</f>
        <v>0</v>
      </c>
      <c r="BH395" s="223">
        <f>IF(N395="sníž. přenesená",J395,0)</f>
        <v>0</v>
      </c>
      <c r="BI395" s="223">
        <f>IF(N395="nulová",J395,0)</f>
        <v>0</v>
      </c>
      <c r="BJ395" s="17" t="s">
        <v>82</v>
      </c>
      <c r="BK395" s="223">
        <f>ROUND(I395*H395,2)</f>
        <v>0</v>
      </c>
      <c r="BL395" s="17" t="s">
        <v>136</v>
      </c>
      <c r="BM395" s="222" t="s">
        <v>623</v>
      </c>
    </row>
    <row r="396" s="2" customFormat="1" ht="16.5" customHeight="1">
      <c r="A396" s="38"/>
      <c r="B396" s="39"/>
      <c r="C396" s="211" t="s">
        <v>624</v>
      </c>
      <c r="D396" s="211" t="s">
        <v>131</v>
      </c>
      <c r="E396" s="212" t="s">
        <v>625</v>
      </c>
      <c r="F396" s="213" t="s">
        <v>626</v>
      </c>
      <c r="G396" s="214" t="s">
        <v>602</v>
      </c>
      <c r="H396" s="215">
        <v>1</v>
      </c>
      <c r="I396" s="216"/>
      <c r="J396" s="217">
        <f>ROUND(I396*H396,2)</f>
        <v>0</v>
      </c>
      <c r="K396" s="213" t="s">
        <v>1</v>
      </c>
      <c r="L396" s="44"/>
      <c r="M396" s="218" t="s">
        <v>1</v>
      </c>
      <c r="N396" s="219" t="s">
        <v>42</v>
      </c>
      <c r="O396" s="91"/>
      <c r="P396" s="220">
        <f>O396*H396</f>
        <v>0</v>
      </c>
      <c r="Q396" s="220">
        <v>0</v>
      </c>
      <c r="R396" s="220">
        <f>Q396*H396</f>
        <v>0</v>
      </c>
      <c r="S396" s="220">
        <v>0</v>
      </c>
      <c r="T396" s="221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2" t="s">
        <v>136</v>
      </c>
      <c r="AT396" s="222" t="s">
        <v>131</v>
      </c>
      <c r="AU396" s="222" t="s">
        <v>84</v>
      </c>
      <c r="AY396" s="17" t="s">
        <v>129</v>
      </c>
      <c r="BE396" s="223">
        <f>IF(N396="základní",J396,0)</f>
        <v>0</v>
      </c>
      <c r="BF396" s="223">
        <f>IF(N396="snížená",J396,0)</f>
        <v>0</v>
      </c>
      <c r="BG396" s="223">
        <f>IF(N396="zákl. přenesená",J396,0)</f>
        <v>0</v>
      </c>
      <c r="BH396" s="223">
        <f>IF(N396="sníž. přenesená",J396,0)</f>
        <v>0</v>
      </c>
      <c r="BI396" s="223">
        <f>IF(N396="nulová",J396,0)</f>
        <v>0</v>
      </c>
      <c r="BJ396" s="17" t="s">
        <v>82</v>
      </c>
      <c r="BK396" s="223">
        <f>ROUND(I396*H396,2)</f>
        <v>0</v>
      </c>
      <c r="BL396" s="17" t="s">
        <v>136</v>
      </c>
      <c r="BM396" s="222" t="s">
        <v>627</v>
      </c>
    </row>
    <row r="397" s="2" customFormat="1" ht="16.5" customHeight="1">
      <c r="A397" s="38"/>
      <c r="B397" s="39"/>
      <c r="C397" s="211" t="s">
        <v>628</v>
      </c>
      <c r="D397" s="211" t="s">
        <v>131</v>
      </c>
      <c r="E397" s="212" t="s">
        <v>629</v>
      </c>
      <c r="F397" s="213" t="s">
        <v>630</v>
      </c>
      <c r="G397" s="214" t="s">
        <v>602</v>
      </c>
      <c r="H397" s="215">
        <v>1</v>
      </c>
      <c r="I397" s="216"/>
      <c r="J397" s="217">
        <f>ROUND(I397*H397,2)</f>
        <v>0</v>
      </c>
      <c r="K397" s="213" t="s">
        <v>1</v>
      </c>
      <c r="L397" s="44"/>
      <c r="M397" s="218" t="s">
        <v>1</v>
      </c>
      <c r="N397" s="219" t="s">
        <v>42</v>
      </c>
      <c r="O397" s="91"/>
      <c r="P397" s="220">
        <f>O397*H397</f>
        <v>0</v>
      </c>
      <c r="Q397" s="220">
        <v>0</v>
      </c>
      <c r="R397" s="220">
        <f>Q397*H397</f>
        <v>0</v>
      </c>
      <c r="S397" s="220">
        <v>0</v>
      </c>
      <c r="T397" s="221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2" t="s">
        <v>136</v>
      </c>
      <c r="AT397" s="222" t="s">
        <v>131</v>
      </c>
      <c r="AU397" s="222" t="s">
        <v>84</v>
      </c>
      <c r="AY397" s="17" t="s">
        <v>129</v>
      </c>
      <c r="BE397" s="223">
        <f>IF(N397="základní",J397,0)</f>
        <v>0</v>
      </c>
      <c r="BF397" s="223">
        <f>IF(N397="snížená",J397,0)</f>
        <v>0</v>
      </c>
      <c r="BG397" s="223">
        <f>IF(N397="zákl. přenesená",J397,0)</f>
        <v>0</v>
      </c>
      <c r="BH397" s="223">
        <f>IF(N397="sníž. přenesená",J397,0)</f>
        <v>0</v>
      </c>
      <c r="BI397" s="223">
        <f>IF(N397="nulová",J397,0)</f>
        <v>0</v>
      </c>
      <c r="BJ397" s="17" t="s">
        <v>82</v>
      </c>
      <c r="BK397" s="223">
        <f>ROUND(I397*H397,2)</f>
        <v>0</v>
      </c>
      <c r="BL397" s="17" t="s">
        <v>136</v>
      </c>
      <c r="BM397" s="222" t="s">
        <v>631</v>
      </c>
    </row>
    <row r="398" s="2" customFormat="1" ht="16.5" customHeight="1">
      <c r="A398" s="38"/>
      <c r="B398" s="39"/>
      <c r="C398" s="211" t="s">
        <v>632</v>
      </c>
      <c r="D398" s="211" t="s">
        <v>131</v>
      </c>
      <c r="E398" s="212" t="s">
        <v>633</v>
      </c>
      <c r="F398" s="213" t="s">
        <v>634</v>
      </c>
      <c r="G398" s="214" t="s">
        <v>602</v>
      </c>
      <c r="H398" s="215">
        <v>1</v>
      </c>
      <c r="I398" s="216"/>
      <c r="J398" s="217">
        <f>ROUND(I398*H398,2)</f>
        <v>0</v>
      </c>
      <c r="K398" s="213" t="s">
        <v>1</v>
      </c>
      <c r="L398" s="44"/>
      <c r="M398" s="218" t="s">
        <v>1</v>
      </c>
      <c r="N398" s="219" t="s">
        <v>42</v>
      </c>
      <c r="O398" s="91"/>
      <c r="P398" s="220">
        <f>O398*H398</f>
        <v>0</v>
      </c>
      <c r="Q398" s="220">
        <v>0</v>
      </c>
      <c r="R398" s="220">
        <f>Q398*H398</f>
        <v>0</v>
      </c>
      <c r="S398" s="220">
        <v>0</v>
      </c>
      <c r="T398" s="221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2" t="s">
        <v>136</v>
      </c>
      <c r="AT398" s="222" t="s">
        <v>131</v>
      </c>
      <c r="AU398" s="222" t="s">
        <v>84</v>
      </c>
      <c r="AY398" s="17" t="s">
        <v>129</v>
      </c>
      <c r="BE398" s="223">
        <f>IF(N398="základní",J398,0)</f>
        <v>0</v>
      </c>
      <c r="BF398" s="223">
        <f>IF(N398="snížená",J398,0)</f>
        <v>0</v>
      </c>
      <c r="BG398" s="223">
        <f>IF(N398="zákl. přenesená",J398,0)</f>
        <v>0</v>
      </c>
      <c r="BH398" s="223">
        <f>IF(N398="sníž. přenesená",J398,0)</f>
        <v>0</v>
      </c>
      <c r="BI398" s="223">
        <f>IF(N398="nulová",J398,0)</f>
        <v>0</v>
      </c>
      <c r="BJ398" s="17" t="s">
        <v>82</v>
      </c>
      <c r="BK398" s="223">
        <f>ROUND(I398*H398,2)</f>
        <v>0</v>
      </c>
      <c r="BL398" s="17" t="s">
        <v>136</v>
      </c>
      <c r="BM398" s="222" t="s">
        <v>635</v>
      </c>
    </row>
    <row r="399" s="2" customFormat="1" ht="16.5" customHeight="1">
      <c r="A399" s="38"/>
      <c r="B399" s="39"/>
      <c r="C399" s="211" t="s">
        <v>636</v>
      </c>
      <c r="D399" s="211" t="s">
        <v>131</v>
      </c>
      <c r="E399" s="212" t="s">
        <v>637</v>
      </c>
      <c r="F399" s="213" t="s">
        <v>638</v>
      </c>
      <c r="G399" s="214" t="s">
        <v>639</v>
      </c>
      <c r="H399" s="215">
        <v>40</v>
      </c>
      <c r="I399" s="216"/>
      <c r="J399" s="217">
        <f>ROUND(I399*H399,2)</f>
        <v>0</v>
      </c>
      <c r="K399" s="213" t="s">
        <v>1</v>
      </c>
      <c r="L399" s="44"/>
      <c r="M399" s="218" t="s">
        <v>1</v>
      </c>
      <c r="N399" s="219" t="s">
        <v>42</v>
      </c>
      <c r="O399" s="91"/>
      <c r="P399" s="220">
        <f>O399*H399</f>
        <v>0</v>
      </c>
      <c r="Q399" s="220">
        <v>0</v>
      </c>
      <c r="R399" s="220">
        <f>Q399*H399</f>
        <v>0</v>
      </c>
      <c r="S399" s="220">
        <v>0</v>
      </c>
      <c r="T399" s="221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2" t="s">
        <v>136</v>
      </c>
      <c r="AT399" s="222" t="s">
        <v>131</v>
      </c>
      <c r="AU399" s="222" t="s">
        <v>84</v>
      </c>
      <c r="AY399" s="17" t="s">
        <v>129</v>
      </c>
      <c r="BE399" s="223">
        <f>IF(N399="základní",J399,0)</f>
        <v>0</v>
      </c>
      <c r="BF399" s="223">
        <f>IF(N399="snížená",J399,0)</f>
        <v>0</v>
      </c>
      <c r="BG399" s="223">
        <f>IF(N399="zákl. přenesená",J399,0)</f>
        <v>0</v>
      </c>
      <c r="BH399" s="223">
        <f>IF(N399="sníž. přenesená",J399,0)</f>
        <v>0</v>
      </c>
      <c r="BI399" s="223">
        <f>IF(N399="nulová",J399,0)</f>
        <v>0</v>
      </c>
      <c r="BJ399" s="17" t="s">
        <v>82</v>
      </c>
      <c r="BK399" s="223">
        <f>ROUND(I399*H399,2)</f>
        <v>0</v>
      </c>
      <c r="BL399" s="17" t="s">
        <v>136</v>
      </c>
      <c r="BM399" s="222" t="s">
        <v>640</v>
      </c>
    </row>
    <row r="400" s="2" customFormat="1" ht="16.5" customHeight="1">
      <c r="A400" s="38"/>
      <c r="B400" s="39"/>
      <c r="C400" s="211" t="s">
        <v>641</v>
      </c>
      <c r="D400" s="211" t="s">
        <v>131</v>
      </c>
      <c r="E400" s="212" t="s">
        <v>642</v>
      </c>
      <c r="F400" s="213" t="s">
        <v>643</v>
      </c>
      <c r="G400" s="214" t="s">
        <v>639</v>
      </c>
      <c r="H400" s="215">
        <v>15</v>
      </c>
      <c r="I400" s="216"/>
      <c r="J400" s="217">
        <f>ROUND(I400*H400,2)</f>
        <v>0</v>
      </c>
      <c r="K400" s="213" t="s">
        <v>1</v>
      </c>
      <c r="L400" s="44"/>
      <c r="M400" s="218" t="s">
        <v>1</v>
      </c>
      <c r="N400" s="219" t="s">
        <v>42</v>
      </c>
      <c r="O400" s="91"/>
      <c r="P400" s="220">
        <f>O400*H400</f>
        <v>0</v>
      </c>
      <c r="Q400" s="220">
        <v>0</v>
      </c>
      <c r="R400" s="220">
        <f>Q400*H400</f>
        <v>0</v>
      </c>
      <c r="S400" s="220">
        <v>0</v>
      </c>
      <c r="T400" s="221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2" t="s">
        <v>136</v>
      </c>
      <c r="AT400" s="222" t="s">
        <v>131</v>
      </c>
      <c r="AU400" s="222" t="s">
        <v>84</v>
      </c>
      <c r="AY400" s="17" t="s">
        <v>129</v>
      </c>
      <c r="BE400" s="223">
        <f>IF(N400="základní",J400,0)</f>
        <v>0</v>
      </c>
      <c r="BF400" s="223">
        <f>IF(N400="snížená",J400,0)</f>
        <v>0</v>
      </c>
      <c r="BG400" s="223">
        <f>IF(N400="zákl. přenesená",J400,0)</f>
        <v>0</v>
      </c>
      <c r="BH400" s="223">
        <f>IF(N400="sníž. přenesená",J400,0)</f>
        <v>0</v>
      </c>
      <c r="BI400" s="223">
        <f>IF(N400="nulová",J400,0)</f>
        <v>0</v>
      </c>
      <c r="BJ400" s="17" t="s">
        <v>82</v>
      </c>
      <c r="BK400" s="223">
        <f>ROUND(I400*H400,2)</f>
        <v>0</v>
      </c>
      <c r="BL400" s="17" t="s">
        <v>136</v>
      </c>
      <c r="BM400" s="222" t="s">
        <v>644</v>
      </c>
    </row>
    <row r="401" s="2" customFormat="1" ht="16.5" customHeight="1">
      <c r="A401" s="38"/>
      <c r="B401" s="39"/>
      <c r="C401" s="211" t="s">
        <v>645</v>
      </c>
      <c r="D401" s="211" t="s">
        <v>131</v>
      </c>
      <c r="E401" s="212" t="s">
        <v>646</v>
      </c>
      <c r="F401" s="213" t="s">
        <v>647</v>
      </c>
      <c r="G401" s="214" t="s">
        <v>639</v>
      </c>
      <c r="H401" s="215">
        <v>10</v>
      </c>
      <c r="I401" s="216"/>
      <c r="J401" s="217">
        <f>ROUND(I401*H401,2)</f>
        <v>0</v>
      </c>
      <c r="K401" s="213" t="s">
        <v>1</v>
      </c>
      <c r="L401" s="44"/>
      <c r="M401" s="218" t="s">
        <v>1</v>
      </c>
      <c r="N401" s="219" t="s">
        <v>42</v>
      </c>
      <c r="O401" s="91"/>
      <c r="P401" s="220">
        <f>O401*H401</f>
        <v>0</v>
      </c>
      <c r="Q401" s="220">
        <v>0</v>
      </c>
      <c r="R401" s="220">
        <f>Q401*H401</f>
        <v>0</v>
      </c>
      <c r="S401" s="220">
        <v>0</v>
      </c>
      <c r="T401" s="221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2" t="s">
        <v>136</v>
      </c>
      <c r="AT401" s="222" t="s">
        <v>131</v>
      </c>
      <c r="AU401" s="222" t="s">
        <v>84</v>
      </c>
      <c r="AY401" s="17" t="s">
        <v>129</v>
      </c>
      <c r="BE401" s="223">
        <f>IF(N401="základní",J401,0)</f>
        <v>0</v>
      </c>
      <c r="BF401" s="223">
        <f>IF(N401="snížená",J401,0)</f>
        <v>0</v>
      </c>
      <c r="BG401" s="223">
        <f>IF(N401="zákl. přenesená",J401,0)</f>
        <v>0</v>
      </c>
      <c r="BH401" s="223">
        <f>IF(N401="sníž. přenesená",J401,0)</f>
        <v>0</v>
      </c>
      <c r="BI401" s="223">
        <f>IF(N401="nulová",J401,0)</f>
        <v>0</v>
      </c>
      <c r="BJ401" s="17" t="s">
        <v>82</v>
      </c>
      <c r="BK401" s="223">
        <f>ROUND(I401*H401,2)</f>
        <v>0</v>
      </c>
      <c r="BL401" s="17" t="s">
        <v>136</v>
      </c>
      <c r="BM401" s="222" t="s">
        <v>648</v>
      </c>
    </row>
    <row r="402" s="12" customFormat="1" ht="22.8" customHeight="1">
      <c r="A402" s="12"/>
      <c r="B402" s="195"/>
      <c r="C402" s="196"/>
      <c r="D402" s="197" t="s">
        <v>76</v>
      </c>
      <c r="E402" s="209" t="s">
        <v>649</v>
      </c>
      <c r="F402" s="209" t="s">
        <v>650</v>
      </c>
      <c r="G402" s="196"/>
      <c r="H402" s="196"/>
      <c r="I402" s="199"/>
      <c r="J402" s="210">
        <f>BK402</f>
        <v>0</v>
      </c>
      <c r="K402" s="196"/>
      <c r="L402" s="201"/>
      <c r="M402" s="202"/>
      <c r="N402" s="203"/>
      <c r="O402" s="203"/>
      <c r="P402" s="204">
        <f>P403</f>
        <v>0</v>
      </c>
      <c r="Q402" s="203"/>
      <c r="R402" s="204">
        <f>R403</f>
        <v>0</v>
      </c>
      <c r="S402" s="203"/>
      <c r="T402" s="205">
        <f>T403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06" t="s">
        <v>84</v>
      </c>
      <c r="AT402" s="207" t="s">
        <v>76</v>
      </c>
      <c r="AU402" s="207" t="s">
        <v>82</v>
      </c>
      <c r="AY402" s="206" t="s">
        <v>129</v>
      </c>
      <c r="BK402" s="208">
        <f>BK403</f>
        <v>0</v>
      </c>
    </row>
    <row r="403" s="2" customFormat="1" ht="21.75" customHeight="1">
      <c r="A403" s="38"/>
      <c r="B403" s="39"/>
      <c r="C403" s="211" t="s">
        <v>651</v>
      </c>
      <c r="D403" s="211" t="s">
        <v>131</v>
      </c>
      <c r="E403" s="212" t="s">
        <v>652</v>
      </c>
      <c r="F403" s="213" t="s">
        <v>653</v>
      </c>
      <c r="G403" s="214" t="s">
        <v>468</v>
      </c>
      <c r="H403" s="215">
        <v>1</v>
      </c>
      <c r="I403" s="216"/>
      <c r="J403" s="217">
        <f>ROUND(I403*H403,2)</f>
        <v>0</v>
      </c>
      <c r="K403" s="213" t="s">
        <v>1</v>
      </c>
      <c r="L403" s="44"/>
      <c r="M403" s="218" t="s">
        <v>1</v>
      </c>
      <c r="N403" s="219" t="s">
        <v>42</v>
      </c>
      <c r="O403" s="91"/>
      <c r="P403" s="220">
        <f>O403*H403</f>
        <v>0</v>
      </c>
      <c r="Q403" s="220">
        <v>0</v>
      </c>
      <c r="R403" s="220">
        <f>Q403*H403</f>
        <v>0</v>
      </c>
      <c r="S403" s="220">
        <v>0</v>
      </c>
      <c r="T403" s="221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2" t="s">
        <v>221</v>
      </c>
      <c r="AT403" s="222" t="s">
        <v>131</v>
      </c>
      <c r="AU403" s="222" t="s">
        <v>84</v>
      </c>
      <c r="AY403" s="17" t="s">
        <v>129</v>
      </c>
      <c r="BE403" s="223">
        <f>IF(N403="základní",J403,0)</f>
        <v>0</v>
      </c>
      <c r="BF403" s="223">
        <f>IF(N403="snížená",J403,0)</f>
        <v>0</v>
      </c>
      <c r="BG403" s="223">
        <f>IF(N403="zákl. přenesená",J403,0)</f>
        <v>0</v>
      </c>
      <c r="BH403" s="223">
        <f>IF(N403="sníž. přenesená",J403,0)</f>
        <v>0</v>
      </c>
      <c r="BI403" s="223">
        <f>IF(N403="nulová",J403,0)</f>
        <v>0</v>
      </c>
      <c r="BJ403" s="17" t="s">
        <v>82</v>
      </c>
      <c r="BK403" s="223">
        <f>ROUND(I403*H403,2)</f>
        <v>0</v>
      </c>
      <c r="BL403" s="17" t="s">
        <v>221</v>
      </c>
      <c r="BM403" s="222" t="s">
        <v>654</v>
      </c>
    </row>
    <row r="404" s="12" customFormat="1" ht="22.8" customHeight="1">
      <c r="A404" s="12"/>
      <c r="B404" s="195"/>
      <c r="C404" s="196"/>
      <c r="D404" s="197" t="s">
        <v>76</v>
      </c>
      <c r="E404" s="209" t="s">
        <v>655</v>
      </c>
      <c r="F404" s="209" t="s">
        <v>656</v>
      </c>
      <c r="G404" s="196"/>
      <c r="H404" s="196"/>
      <c r="I404" s="199"/>
      <c r="J404" s="210">
        <f>BK404</f>
        <v>0</v>
      </c>
      <c r="K404" s="196"/>
      <c r="L404" s="201"/>
      <c r="M404" s="202"/>
      <c r="N404" s="203"/>
      <c r="O404" s="203"/>
      <c r="P404" s="204">
        <f>SUM(P405:P427)</f>
        <v>0</v>
      </c>
      <c r="Q404" s="203"/>
      <c r="R404" s="204">
        <f>SUM(R405:R427)</f>
        <v>0.88132026000000008</v>
      </c>
      <c r="S404" s="203"/>
      <c r="T404" s="205">
        <f>SUM(T405:T427)</f>
        <v>1.3409027499999999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06" t="s">
        <v>84</v>
      </c>
      <c r="AT404" s="207" t="s">
        <v>76</v>
      </c>
      <c r="AU404" s="207" t="s">
        <v>82</v>
      </c>
      <c r="AY404" s="206" t="s">
        <v>129</v>
      </c>
      <c r="BK404" s="208">
        <f>SUM(BK405:BK427)</f>
        <v>0</v>
      </c>
    </row>
    <row r="405" s="2" customFormat="1" ht="24.15" customHeight="1">
      <c r="A405" s="38"/>
      <c r="B405" s="39"/>
      <c r="C405" s="211" t="s">
        <v>657</v>
      </c>
      <c r="D405" s="211" t="s">
        <v>131</v>
      </c>
      <c r="E405" s="212" t="s">
        <v>658</v>
      </c>
      <c r="F405" s="213" t="s">
        <v>659</v>
      </c>
      <c r="G405" s="214" t="s">
        <v>173</v>
      </c>
      <c r="H405" s="215">
        <v>51.936</v>
      </c>
      <c r="I405" s="216"/>
      <c r="J405" s="217">
        <f>ROUND(I405*H405,2)</f>
        <v>0</v>
      </c>
      <c r="K405" s="213" t="s">
        <v>135</v>
      </c>
      <c r="L405" s="44"/>
      <c r="M405" s="218" t="s">
        <v>1</v>
      </c>
      <c r="N405" s="219" t="s">
        <v>42</v>
      </c>
      <c r="O405" s="91"/>
      <c r="P405" s="220">
        <f>O405*H405</f>
        <v>0</v>
      </c>
      <c r="Q405" s="220">
        <v>0.013860000000000001</v>
      </c>
      <c r="R405" s="220">
        <f>Q405*H405</f>
        <v>0.71983296000000008</v>
      </c>
      <c r="S405" s="220">
        <v>0</v>
      </c>
      <c r="T405" s="221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2" t="s">
        <v>221</v>
      </c>
      <c r="AT405" s="222" t="s">
        <v>131</v>
      </c>
      <c r="AU405" s="222" t="s">
        <v>84</v>
      </c>
      <c r="AY405" s="17" t="s">
        <v>129</v>
      </c>
      <c r="BE405" s="223">
        <f>IF(N405="základní",J405,0)</f>
        <v>0</v>
      </c>
      <c r="BF405" s="223">
        <f>IF(N405="snížená",J405,0)</f>
        <v>0</v>
      </c>
      <c r="BG405" s="223">
        <f>IF(N405="zákl. přenesená",J405,0)</f>
        <v>0</v>
      </c>
      <c r="BH405" s="223">
        <f>IF(N405="sníž. přenesená",J405,0)</f>
        <v>0</v>
      </c>
      <c r="BI405" s="223">
        <f>IF(N405="nulová",J405,0)</f>
        <v>0</v>
      </c>
      <c r="BJ405" s="17" t="s">
        <v>82</v>
      </c>
      <c r="BK405" s="223">
        <f>ROUND(I405*H405,2)</f>
        <v>0</v>
      </c>
      <c r="BL405" s="17" t="s">
        <v>221</v>
      </c>
      <c r="BM405" s="222" t="s">
        <v>660</v>
      </c>
    </row>
    <row r="406" s="13" customFormat="1">
      <c r="A406" s="13"/>
      <c r="B406" s="224"/>
      <c r="C406" s="225"/>
      <c r="D406" s="226" t="s">
        <v>138</v>
      </c>
      <c r="E406" s="227" t="s">
        <v>1</v>
      </c>
      <c r="F406" s="228" t="s">
        <v>661</v>
      </c>
      <c r="G406" s="225"/>
      <c r="H406" s="227" t="s">
        <v>1</v>
      </c>
      <c r="I406" s="229"/>
      <c r="J406" s="225"/>
      <c r="K406" s="225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138</v>
      </c>
      <c r="AU406" s="234" t="s">
        <v>84</v>
      </c>
      <c r="AV406" s="13" t="s">
        <v>82</v>
      </c>
      <c r="AW406" s="13" t="s">
        <v>32</v>
      </c>
      <c r="AX406" s="13" t="s">
        <v>77</v>
      </c>
      <c r="AY406" s="234" t="s">
        <v>129</v>
      </c>
    </row>
    <row r="407" s="14" customFormat="1">
      <c r="A407" s="14"/>
      <c r="B407" s="235"/>
      <c r="C407" s="236"/>
      <c r="D407" s="226" t="s">
        <v>138</v>
      </c>
      <c r="E407" s="237" t="s">
        <v>1</v>
      </c>
      <c r="F407" s="238" t="s">
        <v>662</v>
      </c>
      <c r="G407" s="236"/>
      <c r="H407" s="239">
        <v>2.7999999999999998</v>
      </c>
      <c r="I407" s="240"/>
      <c r="J407" s="236"/>
      <c r="K407" s="236"/>
      <c r="L407" s="241"/>
      <c r="M407" s="242"/>
      <c r="N407" s="243"/>
      <c r="O407" s="243"/>
      <c r="P407" s="243"/>
      <c r="Q407" s="243"/>
      <c r="R407" s="243"/>
      <c r="S407" s="243"/>
      <c r="T407" s="24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5" t="s">
        <v>138</v>
      </c>
      <c r="AU407" s="245" t="s">
        <v>84</v>
      </c>
      <c r="AV407" s="14" t="s">
        <v>84</v>
      </c>
      <c r="AW407" s="14" t="s">
        <v>32</v>
      </c>
      <c r="AX407" s="14" t="s">
        <v>77</v>
      </c>
      <c r="AY407" s="245" t="s">
        <v>129</v>
      </c>
    </row>
    <row r="408" s="13" customFormat="1">
      <c r="A408" s="13"/>
      <c r="B408" s="224"/>
      <c r="C408" s="225"/>
      <c r="D408" s="226" t="s">
        <v>138</v>
      </c>
      <c r="E408" s="227" t="s">
        <v>1</v>
      </c>
      <c r="F408" s="228" t="s">
        <v>663</v>
      </c>
      <c r="G408" s="225"/>
      <c r="H408" s="227" t="s">
        <v>1</v>
      </c>
      <c r="I408" s="229"/>
      <c r="J408" s="225"/>
      <c r="K408" s="225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138</v>
      </c>
      <c r="AU408" s="234" t="s">
        <v>84</v>
      </c>
      <c r="AV408" s="13" t="s">
        <v>82</v>
      </c>
      <c r="AW408" s="13" t="s">
        <v>32</v>
      </c>
      <c r="AX408" s="13" t="s">
        <v>77</v>
      </c>
      <c r="AY408" s="234" t="s">
        <v>129</v>
      </c>
    </row>
    <row r="409" s="14" customFormat="1">
      <c r="A409" s="14"/>
      <c r="B409" s="235"/>
      <c r="C409" s="236"/>
      <c r="D409" s="226" t="s">
        <v>138</v>
      </c>
      <c r="E409" s="237" t="s">
        <v>1</v>
      </c>
      <c r="F409" s="238" t="s">
        <v>664</v>
      </c>
      <c r="G409" s="236"/>
      <c r="H409" s="239">
        <v>49.136000000000003</v>
      </c>
      <c r="I409" s="240"/>
      <c r="J409" s="236"/>
      <c r="K409" s="236"/>
      <c r="L409" s="241"/>
      <c r="M409" s="242"/>
      <c r="N409" s="243"/>
      <c r="O409" s="243"/>
      <c r="P409" s="243"/>
      <c r="Q409" s="243"/>
      <c r="R409" s="243"/>
      <c r="S409" s="243"/>
      <c r="T409" s="24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5" t="s">
        <v>138</v>
      </c>
      <c r="AU409" s="245" t="s">
        <v>84</v>
      </c>
      <c r="AV409" s="14" t="s">
        <v>84</v>
      </c>
      <c r="AW409" s="14" t="s">
        <v>32</v>
      </c>
      <c r="AX409" s="14" t="s">
        <v>77</v>
      </c>
      <c r="AY409" s="245" t="s">
        <v>129</v>
      </c>
    </row>
    <row r="410" s="15" customFormat="1">
      <c r="A410" s="15"/>
      <c r="B410" s="246"/>
      <c r="C410" s="247"/>
      <c r="D410" s="226" t="s">
        <v>138</v>
      </c>
      <c r="E410" s="248" t="s">
        <v>1</v>
      </c>
      <c r="F410" s="249" t="s">
        <v>200</v>
      </c>
      <c r="G410" s="247"/>
      <c r="H410" s="250">
        <v>51.936</v>
      </c>
      <c r="I410" s="251"/>
      <c r="J410" s="247"/>
      <c r="K410" s="247"/>
      <c r="L410" s="252"/>
      <c r="M410" s="253"/>
      <c r="N410" s="254"/>
      <c r="O410" s="254"/>
      <c r="P410" s="254"/>
      <c r="Q410" s="254"/>
      <c r="R410" s="254"/>
      <c r="S410" s="254"/>
      <c r="T410" s="25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56" t="s">
        <v>138</v>
      </c>
      <c r="AU410" s="256" t="s">
        <v>84</v>
      </c>
      <c r="AV410" s="15" t="s">
        <v>136</v>
      </c>
      <c r="AW410" s="15" t="s">
        <v>32</v>
      </c>
      <c r="AX410" s="15" t="s">
        <v>82</v>
      </c>
      <c r="AY410" s="256" t="s">
        <v>129</v>
      </c>
    </row>
    <row r="411" s="2" customFormat="1" ht="21.75" customHeight="1">
      <c r="A411" s="38"/>
      <c r="B411" s="39"/>
      <c r="C411" s="211" t="s">
        <v>665</v>
      </c>
      <c r="D411" s="211" t="s">
        <v>131</v>
      </c>
      <c r="E411" s="212" t="s">
        <v>666</v>
      </c>
      <c r="F411" s="213" t="s">
        <v>667</v>
      </c>
      <c r="G411" s="214" t="s">
        <v>173</v>
      </c>
      <c r="H411" s="215">
        <v>2.7999999999999998</v>
      </c>
      <c r="I411" s="216"/>
      <c r="J411" s="217">
        <f>ROUND(I411*H411,2)</f>
        <v>0</v>
      </c>
      <c r="K411" s="213" t="s">
        <v>135</v>
      </c>
      <c r="L411" s="44"/>
      <c r="M411" s="218" t="s">
        <v>1</v>
      </c>
      <c r="N411" s="219" t="s">
        <v>42</v>
      </c>
      <c r="O411" s="91"/>
      <c r="P411" s="220">
        <f>O411*H411</f>
        <v>0</v>
      </c>
      <c r="Q411" s="220">
        <v>0</v>
      </c>
      <c r="R411" s="220">
        <f>Q411*H411</f>
        <v>0</v>
      </c>
      <c r="S411" s="220">
        <v>0</v>
      </c>
      <c r="T411" s="221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2" t="s">
        <v>221</v>
      </c>
      <c r="AT411" s="222" t="s">
        <v>131</v>
      </c>
      <c r="AU411" s="222" t="s">
        <v>84</v>
      </c>
      <c r="AY411" s="17" t="s">
        <v>129</v>
      </c>
      <c r="BE411" s="223">
        <f>IF(N411="základní",J411,0)</f>
        <v>0</v>
      </c>
      <c r="BF411" s="223">
        <f>IF(N411="snížená",J411,0)</f>
        <v>0</v>
      </c>
      <c r="BG411" s="223">
        <f>IF(N411="zákl. přenesená",J411,0)</f>
        <v>0</v>
      </c>
      <c r="BH411" s="223">
        <f>IF(N411="sníž. přenesená",J411,0)</f>
        <v>0</v>
      </c>
      <c r="BI411" s="223">
        <f>IF(N411="nulová",J411,0)</f>
        <v>0</v>
      </c>
      <c r="BJ411" s="17" t="s">
        <v>82</v>
      </c>
      <c r="BK411" s="223">
        <f>ROUND(I411*H411,2)</f>
        <v>0</v>
      </c>
      <c r="BL411" s="17" t="s">
        <v>221</v>
      </c>
      <c r="BM411" s="222" t="s">
        <v>668</v>
      </c>
    </row>
    <row r="412" s="13" customFormat="1">
      <c r="A412" s="13"/>
      <c r="B412" s="224"/>
      <c r="C412" s="225"/>
      <c r="D412" s="226" t="s">
        <v>138</v>
      </c>
      <c r="E412" s="227" t="s">
        <v>1</v>
      </c>
      <c r="F412" s="228" t="s">
        <v>661</v>
      </c>
      <c r="G412" s="225"/>
      <c r="H412" s="227" t="s">
        <v>1</v>
      </c>
      <c r="I412" s="229"/>
      <c r="J412" s="225"/>
      <c r="K412" s="225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138</v>
      </c>
      <c r="AU412" s="234" t="s">
        <v>84</v>
      </c>
      <c r="AV412" s="13" t="s">
        <v>82</v>
      </c>
      <c r="AW412" s="13" t="s">
        <v>32</v>
      </c>
      <c r="AX412" s="13" t="s">
        <v>77</v>
      </c>
      <c r="AY412" s="234" t="s">
        <v>129</v>
      </c>
    </row>
    <row r="413" s="14" customFormat="1">
      <c r="A413" s="14"/>
      <c r="B413" s="235"/>
      <c r="C413" s="236"/>
      <c r="D413" s="226" t="s">
        <v>138</v>
      </c>
      <c r="E413" s="237" t="s">
        <v>1</v>
      </c>
      <c r="F413" s="238" t="s">
        <v>662</v>
      </c>
      <c r="G413" s="236"/>
      <c r="H413" s="239">
        <v>2.7999999999999998</v>
      </c>
      <c r="I413" s="240"/>
      <c r="J413" s="236"/>
      <c r="K413" s="236"/>
      <c r="L413" s="241"/>
      <c r="M413" s="242"/>
      <c r="N413" s="243"/>
      <c r="O413" s="243"/>
      <c r="P413" s="243"/>
      <c r="Q413" s="243"/>
      <c r="R413" s="243"/>
      <c r="S413" s="243"/>
      <c r="T413" s="24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5" t="s">
        <v>138</v>
      </c>
      <c r="AU413" s="245" t="s">
        <v>84</v>
      </c>
      <c r="AV413" s="14" t="s">
        <v>84</v>
      </c>
      <c r="AW413" s="14" t="s">
        <v>32</v>
      </c>
      <c r="AX413" s="14" t="s">
        <v>82</v>
      </c>
      <c r="AY413" s="245" t="s">
        <v>129</v>
      </c>
    </row>
    <row r="414" s="2" customFormat="1" ht="24.15" customHeight="1">
      <c r="A414" s="38"/>
      <c r="B414" s="39"/>
      <c r="C414" s="257" t="s">
        <v>669</v>
      </c>
      <c r="D414" s="257" t="s">
        <v>222</v>
      </c>
      <c r="E414" s="258" t="s">
        <v>670</v>
      </c>
      <c r="F414" s="259" t="s">
        <v>671</v>
      </c>
      <c r="G414" s="260" t="s">
        <v>173</v>
      </c>
      <c r="H414" s="261">
        <v>2.8559999999999999</v>
      </c>
      <c r="I414" s="262"/>
      <c r="J414" s="263">
        <f>ROUND(I414*H414,2)</f>
        <v>0</v>
      </c>
      <c r="K414" s="259" t="s">
        <v>135</v>
      </c>
      <c r="L414" s="264"/>
      <c r="M414" s="265" t="s">
        <v>1</v>
      </c>
      <c r="N414" s="266" t="s">
        <v>42</v>
      </c>
      <c r="O414" s="91"/>
      <c r="P414" s="220">
        <f>O414*H414</f>
        <v>0</v>
      </c>
      <c r="Q414" s="220">
        <v>0.0028</v>
      </c>
      <c r="R414" s="220">
        <f>Q414*H414</f>
        <v>0.0079968000000000001</v>
      </c>
      <c r="S414" s="220">
        <v>0</v>
      </c>
      <c r="T414" s="221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2" t="s">
        <v>321</v>
      </c>
      <c r="AT414" s="222" t="s">
        <v>222</v>
      </c>
      <c r="AU414" s="222" t="s">
        <v>84</v>
      </c>
      <c r="AY414" s="17" t="s">
        <v>129</v>
      </c>
      <c r="BE414" s="223">
        <f>IF(N414="základní",J414,0)</f>
        <v>0</v>
      </c>
      <c r="BF414" s="223">
        <f>IF(N414="snížená",J414,0)</f>
        <v>0</v>
      </c>
      <c r="BG414" s="223">
        <f>IF(N414="zákl. přenesená",J414,0)</f>
        <v>0</v>
      </c>
      <c r="BH414" s="223">
        <f>IF(N414="sníž. přenesená",J414,0)</f>
        <v>0</v>
      </c>
      <c r="BI414" s="223">
        <f>IF(N414="nulová",J414,0)</f>
        <v>0</v>
      </c>
      <c r="BJ414" s="17" t="s">
        <v>82</v>
      </c>
      <c r="BK414" s="223">
        <f>ROUND(I414*H414,2)</f>
        <v>0</v>
      </c>
      <c r="BL414" s="17" t="s">
        <v>221</v>
      </c>
      <c r="BM414" s="222" t="s">
        <v>672</v>
      </c>
    </row>
    <row r="415" s="14" customFormat="1">
      <c r="A415" s="14"/>
      <c r="B415" s="235"/>
      <c r="C415" s="236"/>
      <c r="D415" s="226" t="s">
        <v>138</v>
      </c>
      <c r="E415" s="236"/>
      <c r="F415" s="238" t="s">
        <v>673</v>
      </c>
      <c r="G415" s="236"/>
      <c r="H415" s="239">
        <v>2.8559999999999999</v>
      </c>
      <c r="I415" s="240"/>
      <c r="J415" s="236"/>
      <c r="K415" s="236"/>
      <c r="L415" s="241"/>
      <c r="M415" s="242"/>
      <c r="N415" s="243"/>
      <c r="O415" s="243"/>
      <c r="P415" s="243"/>
      <c r="Q415" s="243"/>
      <c r="R415" s="243"/>
      <c r="S415" s="243"/>
      <c r="T415" s="24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5" t="s">
        <v>138</v>
      </c>
      <c r="AU415" s="245" t="s">
        <v>84</v>
      </c>
      <c r="AV415" s="14" t="s">
        <v>84</v>
      </c>
      <c r="AW415" s="14" t="s">
        <v>4</v>
      </c>
      <c r="AX415" s="14" t="s">
        <v>82</v>
      </c>
      <c r="AY415" s="245" t="s">
        <v>129</v>
      </c>
    </row>
    <row r="416" s="2" customFormat="1" ht="24.15" customHeight="1">
      <c r="A416" s="38"/>
      <c r="B416" s="39"/>
      <c r="C416" s="211" t="s">
        <v>674</v>
      </c>
      <c r="D416" s="211" t="s">
        <v>131</v>
      </c>
      <c r="E416" s="212" t="s">
        <v>675</v>
      </c>
      <c r="F416" s="213" t="s">
        <v>676</v>
      </c>
      <c r="G416" s="214" t="s">
        <v>173</v>
      </c>
      <c r="H416" s="215">
        <v>65.174999999999997</v>
      </c>
      <c r="I416" s="216"/>
      <c r="J416" s="217">
        <f>ROUND(I416*H416,2)</f>
        <v>0</v>
      </c>
      <c r="K416" s="213" t="s">
        <v>135</v>
      </c>
      <c r="L416" s="44"/>
      <c r="M416" s="218" t="s">
        <v>1</v>
      </c>
      <c r="N416" s="219" t="s">
        <v>42</v>
      </c>
      <c r="O416" s="91"/>
      <c r="P416" s="220">
        <f>O416*H416</f>
        <v>0</v>
      </c>
      <c r="Q416" s="220">
        <v>0</v>
      </c>
      <c r="R416" s="220">
        <f>Q416*H416</f>
        <v>0</v>
      </c>
      <c r="S416" s="220">
        <v>0.01721</v>
      </c>
      <c r="T416" s="221">
        <f>S416*H416</f>
        <v>1.1216617499999999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2" t="s">
        <v>221</v>
      </c>
      <c r="AT416" s="222" t="s">
        <v>131</v>
      </c>
      <c r="AU416" s="222" t="s">
        <v>84</v>
      </c>
      <c r="AY416" s="17" t="s">
        <v>129</v>
      </c>
      <c r="BE416" s="223">
        <f>IF(N416="základní",J416,0)</f>
        <v>0</v>
      </c>
      <c r="BF416" s="223">
        <f>IF(N416="snížená",J416,0)</f>
        <v>0</v>
      </c>
      <c r="BG416" s="223">
        <f>IF(N416="zákl. přenesená",J416,0)</f>
        <v>0</v>
      </c>
      <c r="BH416" s="223">
        <f>IF(N416="sníž. přenesená",J416,0)</f>
        <v>0</v>
      </c>
      <c r="BI416" s="223">
        <f>IF(N416="nulová",J416,0)</f>
        <v>0</v>
      </c>
      <c r="BJ416" s="17" t="s">
        <v>82</v>
      </c>
      <c r="BK416" s="223">
        <f>ROUND(I416*H416,2)</f>
        <v>0</v>
      </c>
      <c r="BL416" s="17" t="s">
        <v>221</v>
      </c>
      <c r="BM416" s="222" t="s">
        <v>677</v>
      </c>
    </row>
    <row r="417" s="13" customFormat="1">
      <c r="A417" s="13"/>
      <c r="B417" s="224"/>
      <c r="C417" s="225"/>
      <c r="D417" s="226" t="s">
        <v>138</v>
      </c>
      <c r="E417" s="227" t="s">
        <v>1</v>
      </c>
      <c r="F417" s="228" t="s">
        <v>663</v>
      </c>
      <c r="G417" s="225"/>
      <c r="H417" s="227" t="s">
        <v>1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4" t="s">
        <v>138</v>
      </c>
      <c r="AU417" s="234" t="s">
        <v>84</v>
      </c>
      <c r="AV417" s="13" t="s">
        <v>82</v>
      </c>
      <c r="AW417" s="13" t="s">
        <v>32</v>
      </c>
      <c r="AX417" s="13" t="s">
        <v>77</v>
      </c>
      <c r="AY417" s="234" t="s">
        <v>129</v>
      </c>
    </row>
    <row r="418" s="14" customFormat="1">
      <c r="A418" s="14"/>
      <c r="B418" s="235"/>
      <c r="C418" s="236"/>
      <c r="D418" s="226" t="s">
        <v>138</v>
      </c>
      <c r="E418" s="237" t="s">
        <v>1</v>
      </c>
      <c r="F418" s="238" t="s">
        <v>678</v>
      </c>
      <c r="G418" s="236"/>
      <c r="H418" s="239">
        <v>65.174999999999997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5" t="s">
        <v>138</v>
      </c>
      <c r="AU418" s="245" t="s">
        <v>84</v>
      </c>
      <c r="AV418" s="14" t="s">
        <v>84</v>
      </c>
      <c r="AW418" s="14" t="s">
        <v>32</v>
      </c>
      <c r="AX418" s="14" t="s">
        <v>82</v>
      </c>
      <c r="AY418" s="245" t="s">
        <v>129</v>
      </c>
    </row>
    <row r="419" s="2" customFormat="1" ht="33" customHeight="1">
      <c r="A419" s="38"/>
      <c r="B419" s="39"/>
      <c r="C419" s="211" t="s">
        <v>679</v>
      </c>
      <c r="D419" s="211" t="s">
        <v>131</v>
      </c>
      <c r="E419" s="212" t="s">
        <v>680</v>
      </c>
      <c r="F419" s="213" t="s">
        <v>681</v>
      </c>
      <c r="G419" s="214" t="s">
        <v>173</v>
      </c>
      <c r="H419" s="215">
        <v>15.906000000000001</v>
      </c>
      <c r="I419" s="216"/>
      <c r="J419" s="217">
        <f>ROUND(I419*H419,2)</f>
        <v>0</v>
      </c>
      <c r="K419" s="213" t="s">
        <v>135</v>
      </c>
      <c r="L419" s="44"/>
      <c r="M419" s="218" t="s">
        <v>1</v>
      </c>
      <c r="N419" s="219" t="s">
        <v>42</v>
      </c>
      <c r="O419" s="91"/>
      <c r="P419" s="220">
        <f>O419*H419</f>
        <v>0</v>
      </c>
      <c r="Q419" s="220">
        <v>0.00125</v>
      </c>
      <c r="R419" s="220">
        <f>Q419*H419</f>
        <v>0.019882500000000001</v>
      </c>
      <c r="S419" s="220">
        <v>0</v>
      </c>
      <c r="T419" s="221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2" t="s">
        <v>221</v>
      </c>
      <c r="AT419" s="222" t="s">
        <v>131</v>
      </c>
      <c r="AU419" s="222" t="s">
        <v>84</v>
      </c>
      <c r="AY419" s="17" t="s">
        <v>129</v>
      </c>
      <c r="BE419" s="223">
        <f>IF(N419="základní",J419,0)</f>
        <v>0</v>
      </c>
      <c r="BF419" s="223">
        <f>IF(N419="snížená",J419,0)</f>
        <v>0</v>
      </c>
      <c r="BG419" s="223">
        <f>IF(N419="zákl. přenesená",J419,0)</f>
        <v>0</v>
      </c>
      <c r="BH419" s="223">
        <f>IF(N419="sníž. přenesená",J419,0)</f>
        <v>0</v>
      </c>
      <c r="BI419" s="223">
        <f>IF(N419="nulová",J419,0)</f>
        <v>0</v>
      </c>
      <c r="BJ419" s="17" t="s">
        <v>82</v>
      </c>
      <c r="BK419" s="223">
        <f>ROUND(I419*H419,2)</f>
        <v>0</v>
      </c>
      <c r="BL419" s="17" t="s">
        <v>221</v>
      </c>
      <c r="BM419" s="222" t="s">
        <v>682</v>
      </c>
    </row>
    <row r="420" s="13" customFormat="1">
      <c r="A420" s="13"/>
      <c r="B420" s="224"/>
      <c r="C420" s="225"/>
      <c r="D420" s="226" t="s">
        <v>138</v>
      </c>
      <c r="E420" s="227" t="s">
        <v>1</v>
      </c>
      <c r="F420" s="228" t="s">
        <v>683</v>
      </c>
      <c r="G420" s="225"/>
      <c r="H420" s="227" t="s">
        <v>1</v>
      </c>
      <c r="I420" s="229"/>
      <c r="J420" s="225"/>
      <c r="K420" s="225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138</v>
      </c>
      <c r="AU420" s="234" t="s">
        <v>84</v>
      </c>
      <c r="AV420" s="13" t="s">
        <v>82</v>
      </c>
      <c r="AW420" s="13" t="s">
        <v>32</v>
      </c>
      <c r="AX420" s="13" t="s">
        <v>77</v>
      </c>
      <c r="AY420" s="234" t="s">
        <v>129</v>
      </c>
    </row>
    <row r="421" s="14" customFormat="1">
      <c r="A421" s="14"/>
      <c r="B421" s="235"/>
      <c r="C421" s="236"/>
      <c r="D421" s="226" t="s">
        <v>138</v>
      </c>
      <c r="E421" s="237" t="s">
        <v>1</v>
      </c>
      <c r="F421" s="238" t="s">
        <v>684</v>
      </c>
      <c r="G421" s="236"/>
      <c r="H421" s="239">
        <v>15.906000000000001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138</v>
      </c>
      <c r="AU421" s="245" t="s">
        <v>84</v>
      </c>
      <c r="AV421" s="14" t="s">
        <v>84</v>
      </c>
      <c r="AW421" s="14" t="s">
        <v>32</v>
      </c>
      <c r="AX421" s="14" t="s">
        <v>82</v>
      </c>
      <c r="AY421" s="245" t="s">
        <v>129</v>
      </c>
    </row>
    <row r="422" s="2" customFormat="1" ht="24.15" customHeight="1">
      <c r="A422" s="38"/>
      <c r="B422" s="39"/>
      <c r="C422" s="257" t="s">
        <v>685</v>
      </c>
      <c r="D422" s="257" t="s">
        <v>222</v>
      </c>
      <c r="E422" s="258" t="s">
        <v>686</v>
      </c>
      <c r="F422" s="259" t="s">
        <v>687</v>
      </c>
      <c r="G422" s="260" t="s">
        <v>173</v>
      </c>
      <c r="H422" s="261">
        <v>16.701000000000001</v>
      </c>
      <c r="I422" s="262"/>
      <c r="J422" s="263">
        <f>ROUND(I422*H422,2)</f>
        <v>0</v>
      </c>
      <c r="K422" s="259" t="s">
        <v>135</v>
      </c>
      <c r="L422" s="264"/>
      <c r="M422" s="265" t="s">
        <v>1</v>
      </c>
      <c r="N422" s="266" t="s">
        <v>42</v>
      </c>
      <c r="O422" s="91"/>
      <c r="P422" s="220">
        <f>O422*H422</f>
        <v>0</v>
      </c>
      <c r="Q422" s="220">
        <v>0.0080000000000000002</v>
      </c>
      <c r="R422" s="220">
        <f>Q422*H422</f>
        <v>0.13360800000000001</v>
      </c>
      <c r="S422" s="220">
        <v>0</v>
      </c>
      <c r="T422" s="221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2" t="s">
        <v>321</v>
      </c>
      <c r="AT422" s="222" t="s">
        <v>222</v>
      </c>
      <c r="AU422" s="222" t="s">
        <v>84</v>
      </c>
      <c r="AY422" s="17" t="s">
        <v>129</v>
      </c>
      <c r="BE422" s="223">
        <f>IF(N422="základní",J422,0)</f>
        <v>0</v>
      </c>
      <c r="BF422" s="223">
        <f>IF(N422="snížená",J422,0)</f>
        <v>0</v>
      </c>
      <c r="BG422" s="223">
        <f>IF(N422="zákl. přenesená",J422,0)</f>
        <v>0</v>
      </c>
      <c r="BH422" s="223">
        <f>IF(N422="sníž. přenesená",J422,0)</f>
        <v>0</v>
      </c>
      <c r="BI422" s="223">
        <f>IF(N422="nulová",J422,0)</f>
        <v>0</v>
      </c>
      <c r="BJ422" s="17" t="s">
        <v>82</v>
      </c>
      <c r="BK422" s="223">
        <f>ROUND(I422*H422,2)</f>
        <v>0</v>
      </c>
      <c r="BL422" s="17" t="s">
        <v>221</v>
      </c>
      <c r="BM422" s="222" t="s">
        <v>688</v>
      </c>
    </row>
    <row r="423" s="14" customFormat="1">
      <c r="A423" s="14"/>
      <c r="B423" s="235"/>
      <c r="C423" s="236"/>
      <c r="D423" s="226" t="s">
        <v>138</v>
      </c>
      <c r="E423" s="236"/>
      <c r="F423" s="238" t="s">
        <v>689</v>
      </c>
      <c r="G423" s="236"/>
      <c r="H423" s="239">
        <v>16.701000000000001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138</v>
      </c>
      <c r="AU423" s="245" t="s">
        <v>84</v>
      </c>
      <c r="AV423" s="14" t="s">
        <v>84</v>
      </c>
      <c r="AW423" s="14" t="s">
        <v>4</v>
      </c>
      <c r="AX423" s="14" t="s">
        <v>82</v>
      </c>
      <c r="AY423" s="245" t="s">
        <v>129</v>
      </c>
    </row>
    <row r="424" s="2" customFormat="1" ht="24.15" customHeight="1">
      <c r="A424" s="38"/>
      <c r="B424" s="39"/>
      <c r="C424" s="211" t="s">
        <v>690</v>
      </c>
      <c r="D424" s="211" t="s">
        <v>131</v>
      </c>
      <c r="E424" s="212" t="s">
        <v>691</v>
      </c>
      <c r="F424" s="213" t="s">
        <v>692</v>
      </c>
      <c r="G424" s="214" t="s">
        <v>173</v>
      </c>
      <c r="H424" s="215">
        <v>20.899999999999999</v>
      </c>
      <c r="I424" s="216"/>
      <c r="J424" s="217">
        <f>ROUND(I424*H424,2)</f>
        <v>0</v>
      </c>
      <c r="K424" s="213" t="s">
        <v>135</v>
      </c>
      <c r="L424" s="44"/>
      <c r="M424" s="218" t="s">
        <v>1</v>
      </c>
      <c r="N424" s="219" t="s">
        <v>42</v>
      </c>
      <c r="O424" s="91"/>
      <c r="P424" s="220">
        <f>O424*H424</f>
        <v>0</v>
      </c>
      <c r="Q424" s="220">
        <v>0</v>
      </c>
      <c r="R424" s="220">
        <f>Q424*H424</f>
        <v>0</v>
      </c>
      <c r="S424" s="220">
        <v>0.010489999999999999</v>
      </c>
      <c r="T424" s="221">
        <f>S424*H424</f>
        <v>0.21924099999999996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2" t="s">
        <v>221</v>
      </c>
      <c r="AT424" s="222" t="s">
        <v>131</v>
      </c>
      <c r="AU424" s="222" t="s">
        <v>84</v>
      </c>
      <c r="AY424" s="17" t="s">
        <v>129</v>
      </c>
      <c r="BE424" s="223">
        <f>IF(N424="základní",J424,0)</f>
        <v>0</v>
      </c>
      <c r="BF424" s="223">
        <f>IF(N424="snížená",J424,0)</f>
        <v>0</v>
      </c>
      <c r="BG424" s="223">
        <f>IF(N424="zákl. přenesená",J424,0)</f>
        <v>0</v>
      </c>
      <c r="BH424" s="223">
        <f>IF(N424="sníž. přenesená",J424,0)</f>
        <v>0</v>
      </c>
      <c r="BI424" s="223">
        <f>IF(N424="nulová",J424,0)</f>
        <v>0</v>
      </c>
      <c r="BJ424" s="17" t="s">
        <v>82</v>
      </c>
      <c r="BK424" s="223">
        <f>ROUND(I424*H424,2)</f>
        <v>0</v>
      </c>
      <c r="BL424" s="17" t="s">
        <v>221</v>
      </c>
      <c r="BM424" s="222" t="s">
        <v>693</v>
      </c>
    </row>
    <row r="425" s="13" customFormat="1">
      <c r="A425" s="13"/>
      <c r="B425" s="224"/>
      <c r="C425" s="225"/>
      <c r="D425" s="226" t="s">
        <v>138</v>
      </c>
      <c r="E425" s="227" t="s">
        <v>1</v>
      </c>
      <c r="F425" s="228" t="s">
        <v>683</v>
      </c>
      <c r="G425" s="225"/>
      <c r="H425" s="227" t="s">
        <v>1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138</v>
      </c>
      <c r="AU425" s="234" t="s">
        <v>84</v>
      </c>
      <c r="AV425" s="13" t="s">
        <v>82</v>
      </c>
      <c r="AW425" s="13" t="s">
        <v>32</v>
      </c>
      <c r="AX425" s="13" t="s">
        <v>77</v>
      </c>
      <c r="AY425" s="234" t="s">
        <v>129</v>
      </c>
    </row>
    <row r="426" s="14" customFormat="1">
      <c r="A426" s="14"/>
      <c r="B426" s="235"/>
      <c r="C426" s="236"/>
      <c r="D426" s="226" t="s">
        <v>138</v>
      </c>
      <c r="E426" s="237" t="s">
        <v>1</v>
      </c>
      <c r="F426" s="238" t="s">
        <v>694</v>
      </c>
      <c r="G426" s="236"/>
      <c r="H426" s="239">
        <v>20.899999999999999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5" t="s">
        <v>138</v>
      </c>
      <c r="AU426" s="245" t="s">
        <v>84</v>
      </c>
      <c r="AV426" s="14" t="s">
        <v>84</v>
      </c>
      <c r="AW426" s="14" t="s">
        <v>32</v>
      </c>
      <c r="AX426" s="14" t="s">
        <v>82</v>
      </c>
      <c r="AY426" s="245" t="s">
        <v>129</v>
      </c>
    </row>
    <row r="427" s="2" customFormat="1" ht="24.15" customHeight="1">
      <c r="A427" s="38"/>
      <c r="B427" s="39"/>
      <c r="C427" s="211" t="s">
        <v>695</v>
      </c>
      <c r="D427" s="211" t="s">
        <v>131</v>
      </c>
      <c r="E427" s="212" t="s">
        <v>696</v>
      </c>
      <c r="F427" s="213" t="s">
        <v>697</v>
      </c>
      <c r="G427" s="214" t="s">
        <v>161</v>
      </c>
      <c r="H427" s="215">
        <v>0.88100000000000001</v>
      </c>
      <c r="I427" s="216"/>
      <c r="J427" s="217">
        <f>ROUND(I427*H427,2)</f>
        <v>0</v>
      </c>
      <c r="K427" s="213" t="s">
        <v>135</v>
      </c>
      <c r="L427" s="44"/>
      <c r="M427" s="218" t="s">
        <v>1</v>
      </c>
      <c r="N427" s="219" t="s">
        <v>42</v>
      </c>
      <c r="O427" s="91"/>
      <c r="P427" s="220">
        <f>O427*H427</f>
        <v>0</v>
      </c>
      <c r="Q427" s="220">
        <v>0</v>
      </c>
      <c r="R427" s="220">
        <f>Q427*H427</f>
        <v>0</v>
      </c>
      <c r="S427" s="220">
        <v>0</v>
      </c>
      <c r="T427" s="221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2" t="s">
        <v>221</v>
      </c>
      <c r="AT427" s="222" t="s">
        <v>131</v>
      </c>
      <c r="AU427" s="222" t="s">
        <v>84</v>
      </c>
      <c r="AY427" s="17" t="s">
        <v>129</v>
      </c>
      <c r="BE427" s="223">
        <f>IF(N427="základní",J427,0)</f>
        <v>0</v>
      </c>
      <c r="BF427" s="223">
        <f>IF(N427="snížená",J427,0)</f>
        <v>0</v>
      </c>
      <c r="BG427" s="223">
        <f>IF(N427="zákl. přenesená",J427,0)</f>
        <v>0</v>
      </c>
      <c r="BH427" s="223">
        <f>IF(N427="sníž. přenesená",J427,0)</f>
        <v>0</v>
      </c>
      <c r="BI427" s="223">
        <f>IF(N427="nulová",J427,0)</f>
        <v>0</v>
      </c>
      <c r="BJ427" s="17" t="s">
        <v>82</v>
      </c>
      <c r="BK427" s="223">
        <f>ROUND(I427*H427,2)</f>
        <v>0</v>
      </c>
      <c r="BL427" s="17" t="s">
        <v>221</v>
      </c>
      <c r="BM427" s="222" t="s">
        <v>698</v>
      </c>
    </row>
    <row r="428" s="12" customFormat="1" ht="22.8" customHeight="1">
      <c r="A428" s="12"/>
      <c r="B428" s="195"/>
      <c r="C428" s="196"/>
      <c r="D428" s="197" t="s">
        <v>76</v>
      </c>
      <c r="E428" s="209" t="s">
        <v>699</v>
      </c>
      <c r="F428" s="209" t="s">
        <v>700</v>
      </c>
      <c r="G428" s="196"/>
      <c r="H428" s="196"/>
      <c r="I428" s="199"/>
      <c r="J428" s="210">
        <f>BK428</f>
        <v>0</v>
      </c>
      <c r="K428" s="196"/>
      <c r="L428" s="201"/>
      <c r="M428" s="202"/>
      <c r="N428" s="203"/>
      <c r="O428" s="203"/>
      <c r="P428" s="204">
        <f>SUM(P429:P443)</f>
        <v>0</v>
      </c>
      <c r="Q428" s="203"/>
      <c r="R428" s="204">
        <f>SUM(R429:R443)</f>
        <v>0.65586239999999996</v>
      </c>
      <c r="S428" s="203"/>
      <c r="T428" s="205">
        <f>SUM(T429:T443)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06" t="s">
        <v>84</v>
      </c>
      <c r="AT428" s="207" t="s">
        <v>76</v>
      </c>
      <c r="AU428" s="207" t="s">
        <v>82</v>
      </c>
      <c r="AY428" s="206" t="s">
        <v>129</v>
      </c>
      <c r="BK428" s="208">
        <f>SUM(BK429:BK443)</f>
        <v>0</v>
      </c>
    </row>
    <row r="429" s="2" customFormat="1" ht="16.5" customHeight="1">
      <c r="A429" s="38"/>
      <c r="B429" s="39"/>
      <c r="C429" s="211" t="s">
        <v>701</v>
      </c>
      <c r="D429" s="211" t="s">
        <v>131</v>
      </c>
      <c r="E429" s="212" t="s">
        <v>702</v>
      </c>
      <c r="F429" s="213" t="s">
        <v>703</v>
      </c>
      <c r="G429" s="214" t="s">
        <v>173</v>
      </c>
      <c r="H429" s="215">
        <v>20.463999999999999</v>
      </c>
      <c r="I429" s="216"/>
      <c r="J429" s="217">
        <f>ROUND(I429*H429,2)</f>
        <v>0</v>
      </c>
      <c r="K429" s="213" t="s">
        <v>135</v>
      </c>
      <c r="L429" s="44"/>
      <c r="M429" s="218" t="s">
        <v>1</v>
      </c>
      <c r="N429" s="219" t="s">
        <v>42</v>
      </c>
      <c r="O429" s="91"/>
      <c r="P429" s="220">
        <f>O429*H429</f>
        <v>0</v>
      </c>
      <c r="Q429" s="220">
        <v>0</v>
      </c>
      <c r="R429" s="220">
        <f>Q429*H429</f>
        <v>0</v>
      </c>
      <c r="S429" s="220">
        <v>0</v>
      </c>
      <c r="T429" s="221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2" t="s">
        <v>221</v>
      </c>
      <c r="AT429" s="222" t="s">
        <v>131</v>
      </c>
      <c r="AU429" s="222" t="s">
        <v>84</v>
      </c>
      <c r="AY429" s="17" t="s">
        <v>129</v>
      </c>
      <c r="BE429" s="223">
        <f>IF(N429="základní",J429,0)</f>
        <v>0</v>
      </c>
      <c r="BF429" s="223">
        <f>IF(N429="snížená",J429,0)</f>
        <v>0</v>
      </c>
      <c r="BG429" s="223">
        <f>IF(N429="zákl. přenesená",J429,0)</f>
        <v>0</v>
      </c>
      <c r="BH429" s="223">
        <f>IF(N429="sníž. přenesená",J429,0)</f>
        <v>0</v>
      </c>
      <c r="BI429" s="223">
        <f>IF(N429="nulová",J429,0)</f>
        <v>0</v>
      </c>
      <c r="BJ429" s="17" t="s">
        <v>82</v>
      </c>
      <c r="BK429" s="223">
        <f>ROUND(I429*H429,2)</f>
        <v>0</v>
      </c>
      <c r="BL429" s="17" t="s">
        <v>221</v>
      </c>
      <c r="BM429" s="222" t="s">
        <v>704</v>
      </c>
    </row>
    <row r="430" s="13" customFormat="1">
      <c r="A430" s="13"/>
      <c r="B430" s="224"/>
      <c r="C430" s="225"/>
      <c r="D430" s="226" t="s">
        <v>138</v>
      </c>
      <c r="E430" s="227" t="s">
        <v>1</v>
      </c>
      <c r="F430" s="228" t="s">
        <v>232</v>
      </c>
      <c r="G430" s="225"/>
      <c r="H430" s="227" t="s">
        <v>1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138</v>
      </c>
      <c r="AU430" s="234" t="s">
        <v>84</v>
      </c>
      <c r="AV430" s="13" t="s">
        <v>82</v>
      </c>
      <c r="AW430" s="13" t="s">
        <v>32</v>
      </c>
      <c r="AX430" s="13" t="s">
        <v>77</v>
      </c>
      <c r="AY430" s="234" t="s">
        <v>129</v>
      </c>
    </row>
    <row r="431" s="14" customFormat="1">
      <c r="A431" s="14"/>
      <c r="B431" s="235"/>
      <c r="C431" s="236"/>
      <c r="D431" s="226" t="s">
        <v>138</v>
      </c>
      <c r="E431" s="237" t="s">
        <v>1</v>
      </c>
      <c r="F431" s="238" t="s">
        <v>242</v>
      </c>
      <c r="G431" s="236"/>
      <c r="H431" s="239">
        <v>5.6550000000000002</v>
      </c>
      <c r="I431" s="240"/>
      <c r="J431" s="236"/>
      <c r="K431" s="236"/>
      <c r="L431" s="241"/>
      <c r="M431" s="242"/>
      <c r="N431" s="243"/>
      <c r="O431" s="243"/>
      <c r="P431" s="243"/>
      <c r="Q431" s="243"/>
      <c r="R431" s="243"/>
      <c r="S431" s="243"/>
      <c r="T431" s="24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5" t="s">
        <v>138</v>
      </c>
      <c r="AU431" s="245" t="s">
        <v>84</v>
      </c>
      <c r="AV431" s="14" t="s">
        <v>84</v>
      </c>
      <c r="AW431" s="14" t="s">
        <v>32</v>
      </c>
      <c r="AX431" s="14" t="s">
        <v>77</v>
      </c>
      <c r="AY431" s="245" t="s">
        <v>129</v>
      </c>
    </row>
    <row r="432" s="13" customFormat="1">
      <c r="A432" s="13"/>
      <c r="B432" s="224"/>
      <c r="C432" s="225"/>
      <c r="D432" s="226" t="s">
        <v>138</v>
      </c>
      <c r="E432" s="227" t="s">
        <v>1</v>
      </c>
      <c r="F432" s="228" t="s">
        <v>234</v>
      </c>
      <c r="G432" s="225"/>
      <c r="H432" s="227" t="s">
        <v>1</v>
      </c>
      <c r="I432" s="229"/>
      <c r="J432" s="225"/>
      <c r="K432" s="225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138</v>
      </c>
      <c r="AU432" s="234" t="s">
        <v>84</v>
      </c>
      <c r="AV432" s="13" t="s">
        <v>82</v>
      </c>
      <c r="AW432" s="13" t="s">
        <v>32</v>
      </c>
      <c r="AX432" s="13" t="s">
        <v>77</v>
      </c>
      <c r="AY432" s="234" t="s">
        <v>129</v>
      </c>
    </row>
    <row r="433" s="14" customFormat="1">
      <c r="A433" s="14"/>
      <c r="B433" s="235"/>
      <c r="C433" s="236"/>
      <c r="D433" s="226" t="s">
        <v>138</v>
      </c>
      <c r="E433" s="237" t="s">
        <v>1</v>
      </c>
      <c r="F433" s="238" t="s">
        <v>243</v>
      </c>
      <c r="G433" s="236"/>
      <c r="H433" s="239">
        <v>4.0780000000000003</v>
      </c>
      <c r="I433" s="240"/>
      <c r="J433" s="236"/>
      <c r="K433" s="236"/>
      <c r="L433" s="241"/>
      <c r="M433" s="242"/>
      <c r="N433" s="243"/>
      <c r="O433" s="243"/>
      <c r="P433" s="243"/>
      <c r="Q433" s="243"/>
      <c r="R433" s="243"/>
      <c r="S433" s="243"/>
      <c r="T433" s="24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5" t="s">
        <v>138</v>
      </c>
      <c r="AU433" s="245" t="s">
        <v>84</v>
      </c>
      <c r="AV433" s="14" t="s">
        <v>84</v>
      </c>
      <c r="AW433" s="14" t="s">
        <v>32</v>
      </c>
      <c r="AX433" s="14" t="s">
        <v>77</v>
      </c>
      <c r="AY433" s="245" t="s">
        <v>129</v>
      </c>
    </row>
    <row r="434" s="13" customFormat="1">
      <c r="A434" s="13"/>
      <c r="B434" s="224"/>
      <c r="C434" s="225"/>
      <c r="D434" s="226" t="s">
        <v>138</v>
      </c>
      <c r="E434" s="227" t="s">
        <v>1</v>
      </c>
      <c r="F434" s="228" t="s">
        <v>236</v>
      </c>
      <c r="G434" s="225"/>
      <c r="H434" s="227" t="s">
        <v>1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138</v>
      </c>
      <c r="AU434" s="234" t="s">
        <v>84</v>
      </c>
      <c r="AV434" s="13" t="s">
        <v>82</v>
      </c>
      <c r="AW434" s="13" t="s">
        <v>32</v>
      </c>
      <c r="AX434" s="13" t="s">
        <v>77</v>
      </c>
      <c r="AY434" s="234" t="s">
        <v>129</v>
      </c>
    </row>
    <row r="435" s="14" customFormat="1">
      <c r="A435" s="14"/>
      <c r="B435" s="235"/>
      <c r="C435" s="236"/>
      <c r="D435" s="226" t="s">
        <v>138</v>
      </c>
      <c r="E435" s="237" t="s">
        <v>1</v>
      </c>
      <c r="F435" s="238" t="s">
        <v>244</v>
      </c>
      <c r="G435" s="236"/>
      <c r="H435" s="239">
        <v>4.7309999999999999</v>
      </c>
      <c r="I435" s="240"/>
      <c r="J435" s="236"/>
      <c r="K435" s="236"/>
      <c r="L435" s="241"/>
      <c r="M435" s="242"/>
      <c r="N435" s="243"/>
      <c r="O435" s="243"/>
      <c r="P435" s="243"/>
      <c r="Q435" s="243"/>
      <c r="R435" s="243"/>
      <c r="S435" s="243"/>
      <c r="T435" s="24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5" t="s">
        <v>138</v>
      </c>
      <c r="AU435" s="245" t="s">
        <v>84</v>
      </c>
      <c r="AV435" s="14" t="s">
        <v>84</v>
      </c>
      <c r="AW435" s="14" t="s">
        <v>32</v>
      </c>
      <c r="AX435" s="14" t="s">
        <v>77</v>
      </c>
      <c r="AY435" s="245" t="s">
        <v>129</v>
      </c>
    </row>
    <row r="436" s="13" customFormat="1">
      <c r="A436" s="13"/>
      <c r="B436" s="224"/>
      <c r="C436" s="225"/>
      <c r="D436" s="226" t="s">
        <v>138</v>
      </c>
      <c r="E436" s="227" t="s">
        <v>1</v>
      </c>
      <c r="F436" s="228" t="s">
        <v>705</v>
      </c>
      <c r="G436" s="225"/>
      <c r="H436" s="227" t="s">
        <v>1</v>
      </c>
      <c r="I436" s="229"/>
      <c r="J436" s="225"/>
      <c r="K436" s="225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138</v>
      </c>
      <c r="AU436" s="234" t="s">
        <v>84</v>
      </c>
      <c r="AV436" s="13" t="s">
        <v>82</v>
      </c>
      <c r="AW436" s="13" t="s">
        <v>32</v>
      </c>
      <c r="AX436" s="13" t="s">
        <v>77</v>
      </c>
      <c r="AY436" s="234" t="s">
        <v>129</v>
      </c>
    </row>
    <row r="437" s="14" customFormat="1">
      <c r="A437" s="14"/>
      <c r="B437" s="235"/>
      <c r="C437" s="236"/>
      <c r="D437" s="226" t="s">
        <v>138</v>
      </c>
      <c r="E437" s="237" t="s">
        <v>1</v>
      </c>
      <c r="F437" s="238" t="s">
        <v>706</v>
      </c>
      <c r="G437" s="236"/>
      <c r="H437" s="239">
        <v>6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5" t="s">
        <v>138</v>
      </c>
      <c r="AU437" s="245" t="s">
        <v>84</v>
      </c>
      <c r="AV437" s="14" t="s">
        <v>84</v>
      </c>
      <c r="AW437" s="14" t="s">
        <v>32</v>
      </c>
      <c r="AX437" s="14" t="s">
        <v>77</v>
      </c>
      <c r="AY437" s="245" t="s">
        <v>129</v>
      </c>
    </row>
    <row r="438" s="15" customFormat="1">
      <c r="A438" s="15"/>
      <c r="B438" s="246"/>
      <c r="C438" s="247"/>
      <c r="D438" s="226" t="s">
        <v>138</v>
      </c>
      <c r="E438" s="248" t="s">
        <v>1</v>
      </c>
      <c r="F438" s="249" t="s">
        <v>200</v>
      </c>
      <c r="G438" s="247"/>
      <c r="H438" s="250">
        <v>20.463999999999999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56" t="s">
        <v>138</v>
      </c>
      <c r="AU438" s="256" t="s">
        <v>84</v>
      </c>
      <c r="AV438" s="15" t="s">
        <v>136</v>
      </c>
      <c r="AW438" s="15" t="s">
        <v>32</v>
      </c>
      <c r="AX438" s="15" t="s">
        <v>82</v>
      </c>
      <c r="AY438" s="256" t="s">
        <v>129</v>
      </c>
    </row>
    <row r="439" s="2" customFormat="1" ht="16.5" customHeight="1">
      <c r="A439" s="38"/>
      <c r="B439" s="39"/>
      <c r="C439" s="211" t="s">
        <v>707</v>
      </c>
      <c r="D439" s="211" t="s">
        <v>131</v>
      </c>
      <c r="E439" s="212" t="s">
        <v>708</v>
      </c>
      <c r="F439" s="213" t="s">
        <v>709</v>
      </c>
      <c r="G439" s="214" t="s">
        <v>173</v>
      </c>
      <c r="H439" s="215">
        <v>20.463999999999999</v>
      </c>
      <c r="I439" s="216"/>
      <c r="J439" s="217">
        <f>ROUND(I439*H439,2)</f>
        <v>0</v>
      </c>
      <c r="K439" s="213" t="s">
        <v>135</v>
      </c>
      <c r="L439" s="44"/>
      <c r="M439" s="218" t="s">
        <v>1</v>
      </c>
      <c r="N439" s="219" t="s">
        <v>42</v>
      </c>
      <c r="O439" s="91"/>
      <c r="P439" s="220">
        <f>O439*H439</f>
        <v>0</v>
      </c>
      <c r="Q439" s="220">
        <v>0.00029999999999999997</v>
      </c>
      <c r="R439" s="220">
        <f>Q439*H439</f>
        <v>0.0061391999999999992</v>
      </c>
      <c r="S439" s="220">
        <v>0</v>
      </c>
      <c r="T439" s="221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2" t="s">
        <v>221</v>
      </c>
      <c r="AT439" s="222" t="s">
        <v>131</v>
      </c>
      <c r="AU439" s="222" t="s">
        <v>84</v>
      </c>
      <c r="AY439" s="17" t="s">
        <v>129</v>
      </c>
      <c r="BE439" s="223">
        <f>IF(N439="základní",J439,0)</f>
        <v>0</v>
      </c>
      <c r="BF439" s="223">
        <f>IF(N439="snížená",J439,0)</f>
        <v>0</v>
      </c>
      <c r="BG439" s="223">
        <f>IF(N439="zákl. přenesená",J439,0)</f>
        <v>0</v>
      </c>
      <c r="BH439" s="223">
        <f>IF(N439="sníž. přenesená",J439,0)</f>
        <v>0</v>
      </c>
      <c r="BI439" s="223">
        <f>IF(N439="nulová",J439,0)</f>
        <v>0</v>
      </c>
      <c r="BJ439" s="17" t="s">
        <v>82</v>
      </c>
      <c r="BK439" s="223">
        <f>ROUND(I439*H439,2)</f>
        <v>0</v>
      </c>
      <c r="BL439" s="17" t="s">
        <v>221</v>
      </c>
      <c r="BM439" s="222" t="s">
        <v>710</v>
      </c>
    </row>
    <row r="440" s="2" customFormat="1" ht="33" customHeight="1">
      <c r="A440" s="38"/>
      <c r="B440" s="39"/>
      <c r="C440" s="211" t="s">
        <v>711</v>
      </c>
      <c r="D440" s="211" t="s">
        <v>131</v>
      </c>
      <c r="E440" s="212" t="s">
        <v>712</v>
      </c>
      <c r="F440" s="213" t="s">
        <v>713</v>
      </c>
      <c r="G440" s="214" t="s">
        <v>173</v>
      </c>
      <c r="H440" s="215">
        <v>20.463999999999999</v>
      </c>
      <c r="I440" s="216"/>
      <c r="J440" s="217">
        <f>ROUND(I440*H440,2)</f>
        <v>0</v>
      </c>
      <c r="K440" s="213" t="s">
        <v>135</v>
      </c>
      <c r="L440" s="44"/>
      <c r="M440" s="218" t="s">
        <v>1</v>
      </c>
      <c r="N440" s="219" t="s">
        <v>42</v>
      </c>
      <c r="O440" s="91"/>
      <c r="P440" s="220">
        <f>O440*H440</f>
        <v>0</v>
      </c>
      <c r="Q440" s="220">
        <v>0.0075500000000000003</v>
      </c>
      <c r="R440" s="220">
        <f>Q440*H440</f>
        <v>0.15450320000000001</v>
      </c>
      <c r="S440" s="220">
        <v>0</v>
      </c>
      <c r="T440" s="221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2" t="s">
        <v>221</v>
      </c>
      <c r="AT440" s="222" t="s">
        <v>131</v>
      </c>
      <c r="AU440" s="222" t="s">
        <v>84</v>
      </c>
      <c r="AY440" s="17" t="s">
        <v>129</v>
      </c>
      <c r="BE440" s="223">
        <f>IF(N440="základní",J440,0)</f>
        <v>0</v>
      </c>
      <c r="BF440" s="223">
        <f>IF(N440="snížená",J440,0)</f>
        <v>0</v>
      </c>
      <c r="BG440" s="223">
        <f>IF(N440="zákl. přenesená",J440,0)</f>
        <v>0</v>
      </c>
      <c r="BH440" s="223">
        <f>IF(N440="sníž. přenesená",J440,0)</f>
        <v>0</v>
      </c>
      <c r="BI440" s="223">
        <f>IF(N440="nulová",J440,0)</f>
        <v>0</v>
      </c>
      <c r="BJ440" s="17" t="s">
        <v>82</v>
      </c>
      <c r="BK440" s="223">
        <f>ROUND(I440*H440,2)</f>
        <v>0</v>
      </c>
      <c r="BL440" s="17" t="s">
        <v>221</v>
      </c>
      <c r="BM440" s="222" t="s">
        <v>714</v>
      </c>
    </row>
    <row r="441" s="2" customFormat="1" ht="24.15" customHeight="1">
      <c r="A441" s="38"/>
      <c r="B441" s="39"/>
      <c r="C441" s="257" t="s">
        <v>715</v>
      </c>
      <c r="D441" s="257" t="s">
        <v>222</v>
      </c>
      <c r="E441" s="258" t="s">
        <v>716</v>
      </c>
      <c r="F441" s="259" t="s">
        <v>717</v>
      </c>
      <c r="G441" s="260" t="s">
        <v>173</v>
      </c>
      <c r="H441" s="261">
        <v>22.510000000000002</v>
      </c>
      <c r="I441" s="262"/>
      <c r="J441" s="263">
        <f>ROUND(I441*H441,2)</f>
        <v>0</v>
      </c>
      <c r="K441" s="259" t="s">
        <v>135</v>
      </c>
      <c r="L441" s="264"/>
      <c r="M441" s="265" t="s">
        <v>1</v>
      </c>
      <c r="N441" s="266" t="s">
        <v>42</v>
      </c>
      <c r="O441" s="91"/>
      <c r="P441" s="220">
        <f>O441*H441</f>
        <v>0</v>
      </c>
      <c r="Q441" s="220">
        <v>0.021999999999999999</v>
      </c>
      <c r="R441" s="220">
        <f>Q441*H441</f>
        <v>0.49521999999999999</v>
      </c>
      <c r="S441" s="220">
        <v>0</v>
      </c>
      <c r="T441" s="221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2" t="s">
        <v>321</v>
      </c>
      <c r="AT441" s="222" t="s">
        <v>222</v>
      </c>
      <c r="AU441" s="222" t="s">
        <v>84</v>
      </c>
      <c r="AY441" s="17" t="s">
        <v>129</v>
      </c>
      <c r="BE441" s="223">
        <f>IF(N441="základní",J441,0)</f>
        <v>0</v>
      </c>
      <c r="BF441" s="223">
        <f>IF(N441="snížená",J441,0)</f>
        <v>0</v>
      </c>
      <c r="BG441" s="223">
        <f>IF(N441="zákl. přenesená",J441,0)</f>
        <v>0</v>
      </c>
      <c r="BH441" s="223">
        <f>IF(N441="sníž. přenesená",J441,0)</f>
        <v>0</v>
      </c>
      <c r="BI441" s="223">
        <f>IF(N441="nulová",J441,0)</f>
        <v>0</v>
      </c>
      <c r="BJ441" s="17" t="s">
        <v>82</v>
      </c>
      <c r="BK441" s="223">
        <f>ROUND(I441*H441,2)</f>
        <v>0</v>
      </c>
      <c r="BL441" s="17" t="s">
        <v>221</v>
      </c>
      <c r="BM441" s="222" t="s">
        <v>718</v>
      </c>
    </row>
    <row r="442" s="14" customFormat="1">
      <c r="A442" s="14"/>
      <c r="B442" s="235"/>
      <c r="C442" s="236"/>
      <c r="D442" s="226" t="s">
        <v>138</v>
      </c>
      <c r="E442" s="236"/>
      <c r="F442" s="238" t="s">
        <v>719</v>
      </c>
      <c r="G442" s="236"/>
      <c r="H442" s="239">
        <v>22.510000000000002</v>
      </c>
      <c r="I442" s="240"/>
      <c r="J442" s="236"/>
      <c r="K442" s="236"/>
      <c r="L442" s="241"/>
      <c r="M442" s="242"/>
      <c r="N442" s="243"/>
      <c r="O442" s="243"/>
      <c r="P442" s="243"/>
      <c r="Q442" s="243"/>
      <c r="R442" s="243"/>
      <c r="S442" s="243"/>
      <c r="T442" s="24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5" t="s">
        <v>138</v>
      </c>
      <c r="AU442" s="245" t="s">
        <v>84</v>
      </c>
      <c r="AV442" s="14" t="s">
        <v>84</v>
      </c>
      <c r="AW442" s="14" t="s">
        <v>4</v>
      </c>
      <c r="AX442" s="14" t="s">
        <v>82</v>
      </c>
      <c r="AY442" s="245" t="s">
        <v>129</v>
      </c>
    </row>
    <row r="443" s="2" customFormat="1" ht="24.15" customHeight="1">
      <c r="A443" s="38"/>
      <c r="B443" s="39"/>
      <c r="C443" s="211" t="s">
        <v>720</v>
      </c>
      <c r="D443" s="211" t="s">
        <v>131</v>
      </c>
      <c r="E443" s="212" t="s">
        <v>721</v>
      </c>
      <c r="F443" s="213" t="s">
        <v>722</v>
      </c>
      <c r="G443" s="214" t="s">
        <v>161</v>
      </c>
      <c r="H443" s="215">
        <v>0.65600000000000003</v>
      </c>
      <c r="I443" s="216"/>
      <c r="J443" s="217">
        <f>ROUND(I443*H443,2)</f>
        <v>0</v>
      </c>
      <c r="K443" s="213" t="s">
        <v>135</v>
      </c>
      <c r="L443" s="44"/>
      <c r="M443" s="218" t="s">
        <v>1</v>
      </c>
      <c r="N443" s="219" t="s">
        <v>42</v>
      </c>
      <c r="O443" s="91"/>
      <c r="P443" s="220">
        <f>O443*H443</f>
        <v>0</v>
      </c>
      <c r="Q443" s="220">
        <v>0</v>
      </c>
      <c r="R443" s="220">
        <f>Q443*H443</f>
        <v>0</v>
      </c>
      <c r="S443" s="220">
        <v>0</v>
      </c>
      <c r="T443" s="221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2" t="s">
        <v>221</v>
      </c>
      <c r="AT443" s="222" t="s">
        <v>131</v>
      </c>
      <c r="AU443" s="222" t="s">
        <v>84</v>
      </c>
      <c r="AY443" s="17" t="s">
        <v>129</v>
      </c>
      <c r="BE443" s="223">
        <f>IF(N443="základní",J443,0)</f>
        <v>0</v>
      </c>
      <c r="BF443" s="223">
        <f>IF(N443="snížená",J443,0)</f>
        <v>0</v>
      </c>
      <c r="BG443" s="223">
        <f>IF(N443="zákl. přenesená",J443,0)</f>
        <v>0</v>
      </c>
      <c r="BH443" s="223">
        <f>IF(N443="sníž. přenesená",J443,0)</f>
        <v>0</v>
      </c>
      <c r="BI443" s="223">
        <f>IF(N443="nulová",J443,0)</f>
        <v>0</v>
      </c>
      <c r="BJ443" s="17" t="s">
        <v>82</v>
      </c>
      <c r="BK443" s="223">
        <f>ROUND(I443*H443,2)</f>
        <v>0</v>
      </c>
      <c r="BL443" s="17" t="s">
        <v>221</v>
      </c>
      <c r="BM443" s="222" t="s">
        <v>723</v>
      </c>
    </row>
    <row r="444" s="12" customFormat="1" ht="22.8" customHeight="1">
      <c r="A444" s="12"/>
      <c r="B444" s="195"/>
      <c r="C444" s="196"/>
      <c r="D444" s="197" t="s">
        <v>76</v>
      </c>
      <c r="E444" s="209" t="s">
        <v>724</v>
      </c>
      <c r="F444" s="209" t="s">
        <v>725</v>
      </c>
      <c r="G444" s="196"/>
      <c r="H444" s="196"/>
      <c r="I444" s="199"/>
      <c r="J444" s="210">
        <f>BK444</f>
        <v>0</v>
      </c>
      <c r="K444" s="196"/>
      <c r="L444" s="201"/>
      <c r="M444" s="202"/>
      <c r="N444" s="203"/>
      <c r="O444" s="203"/>
      <c r="P444" s="204">
        <f>SUM(P445:P449)</f>
        <v>0</v>
      </c>
      <c r="Q444" s="203"/>
      <c r="R444" s="204">
        <f>SUM(R445:R449)</f>
        <v>0.00041759999999999996</v>
      </c>
      <c r="S444" s="203"/>
      <c r="T444" s="205">
        <f>SUM(T445:T449)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06" t="s">
        <v>84</v>
      </c>
      <c r="AT444" s="207" t="s">
        <v>76</v>
      </c>
      <c r="AU444" s="207" t="s">
        <v>82</v>
      </c>
      <c r="AY444" s="206" t="s">
        <v>129</v>
      </c>
      <c r="BK444" s="208">
        <f>SUM(BK445:BK449)</f>
        <v>0</v>
      </c>
    </row>
    <row r="445" s="2" customFormat="1" ht="16.5" customHeight="1">
      <c r="A445" s="38"/>
      <c r="B445" s="39"/>
      <c r="C445" s="211" t="s">
        <v>726</v>
      </c>
      <c r="D445" s="211" t="s">
        <v>131</v>
      </c>
      <c r="E445" s="212" t="s">
        <v>727</v>
      </c>
      <c r="F445" s="213" t="s">
        <v>728</v>
      </c>
      <c r="G445" s="214" t="s">
        <v>173</v>
      </c>
      <c r="H445" s="215">
        <v>1.44</v>
      </c>
      <c r="I445" s="216"/>
      <c r="J445" s="217">
        <f>ROUND(I445*H445,2)</f>
        <v>0</v>
      </c>
      <c r="K445" s="213" t="s">
        <v>135</v>
      </c>
      <c r="L445" s="44"/>
      <c r="M445" s="218" t="s">
        <v>1</v>
      </c>
      <c r="N445" s="219" t="s">
        <v>42</v>
      </c>
      <c r="O445" s="91"/>
      <c r="P445" s="220">
        <f>O445*H445</f>
        <v>0</v>
      </c>
      <c r="Q445" s="220">
        <v>0</v>
      </c>
      <c r="R445" s="220">
        <f>Q445*H445</f>
        <v>0</v>
      </c>
      <c r="S445" s="220">
        <v>0</v>
      </c>
      <c r="T445" s="221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2" t="s">
        <v>221</v>
      </c>
      <c r="AT445" s="222" t="s">
        <v>131</v>
      </c>
      <c r="AU445" s="222" t="s">
        <v>84</v>
      </c>
      <c r="AY445" s="17" t="s">
        <v>129</v>
      </c>
      <c r="BE445" s="223">
        <f>IF(N445="základní",J445,0)</f>
        <v>0</v>
      </c>
      <c r="BF445" s="223">
        <f>IF(N445="snížená",J445,0)</f>
        <v>0</v>
      </c>
      <c r="BG445" s="223">
        <f>IF(N445="zákl. přenesená",J445,0)</f>
        <v>0</v>
      </c>
      <c r="BH445" s="223">
        <f>IF(N445="sníž. přenesená",J445,0)</f>
        <v>0</v>
      </c>
      <c r="BI445" s="223">
        <f>IF(N445="nulová",J445,0)</f>
        <v>0</v>
      </c>
      <c r="BJ445" s="17" t="s">
        <v>82</v>
      </c>
      <c r="BK445" s="223">
        <f>ROUND(I445*H445,2)</f>
        <v>0</v>
      </c>
      <c r="BL445" s="17" t="s">
        <v>221</v>
      </c>
      <c r="BM445" s="222" t="s">
        <v>729</v>
      </c>
    </row>
    <row r="446" s="13" customFormat="1">
      <c r="A446" s="13"/>
      <c r="B446" s="224"/>
      <c r="C446" s="225"/>
      <c r="D446" s="226" t="s">
        <v>138</v>
      </c>
      <c r="E446" s="227" t="s">
        <v>1</v>
      </c>
      <c r="F446" s="228" t="s">
        <v>219</v>
      </c>
      <c r="G446" s="225"/>
      <c r="H446" s="227" t="s">
        <v>1</v>
      </c>
      <c r="I446" s="229"/>
      <c r="J446" s="225"/>
      <c r="K446" s="225"/>
      <c r="L446" s="230"/>
      <c r="M446" s="231"/>
      <c r="N446" s="232"/>
      <c r="O446" s="232"/>
      <c r="P446" s="232"/>
      <c r="Q446" s="232"/>
      <c r="R446" s="232"/>
      <c r="S446" s="232"/>
      <c r="T446" s="23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4" t="s">
        <v>138</v>
      </c>
      <c r="AU446" s="234" t="s">
        <v>84</v>
      </c>
      <c r="AV446" s="13" t="s">
        <v>82</v>
      </c>
      <c r="AW446" s="13" t="s">
        <v>32</v>
      </c>
      <c r="AX446" s="13" t="s">
        <v>77</v>
      </c>
      <c r="AY446" s="234" t="s">
        <v>129</v>
      </c>
    </row>
    <row r="447" s="14" customFormat="1">
      <c r="A447" s="14"/>
      <c r="B447" s="235"/>
      <c r="C447" s="236"/>
      <c r="D447" s="226" t="s">
        <v>138</v>
      </c>
      <c r="E447" s="237" t="s">
        <v>1</v>
      </c>
      <c r="F447" s="238" t="s">
        <v>730</v>
      </c>
      <c r="G447" s="236"/>
      <c r="H447" s="239">
        <v>1.44</v>
      </c>
      <c r="I447" s="240"/>
      <c r="J447" s="236"/>
      <c r="K447" s="236"/>
      <c r="L447" s="241"/>
      <c r="M447" s="242"/>
      <c r="N447" s="243"/>
      <c r="O447" s="243"/>
      <c r="P447" s="243"/>
      <c r="Q447" s="243"/>
      <c r="R447" s="243"/>
      <c r="S447" s="243"/>
      <c r="T447" s="24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5" t="s">
        <v>138</v>
      </c>
      <c r="AU447" s="245" t="s">
        <v>84</v>
      </c>
      <c r="AV447" s="14" t="s">
        <v>84</v>
      </c>
      <c r="AW447" s="14" t="s">
        <v>32</v>
      </c>
      <c r="AX447" s="14" t="s">
        <v>82</v>
      </c>
      <c r="AY447" s="245" t="s">
        <v>129</v>
      </c>
    </row>
    <row r="448" s="2" customFormat="1" ht="24.15" customHeight="1">
      <c r="A448" s="38"/>
      <c r="B448" s="39"/>
      <c r="C448" s="211" t="s">
        <v>731</v>
      </c>
      <c r="D448" s="211" t="s">
        <v>131</v>
      </c>
      <c r="E448" s="212" t="s">
        <v>732</v>
      </c>
      <c r="F448" s="213" t="s">
        <v>733</v>
      </c>
      <c r="G448" s="214" t="s">
        <v>173</v>
      </c>
      <c r="H448" s="215">
        <v>1.44</v>
      </c>
      <c r="I448" s="216"/>
      <c r="J448" s="217">
        <f>ROUND(I448*H448,2)</f>
        <v>0</v>
      </c>
      <c r="K448" s="213" t="s">
        <v>135</v>
      </c>
      <c r="L448" s="44"/>
      <c r="M448" s="218" t="s">
        <v>1</v>
      </c>
      <c r="N448" s="219" t="s">
        <v>42</v>
      </c>
      <c r="O448" s="91"/>
      <c r="P448" s="220">
        <f>O448*H448</f>
        <v>0</v>
      </c>
      <c r="Q448" s="220">
        <v>0.00017000000000000001</v>
      </c>
      <c r="R448" s="220">
        <f>Q448*H448</f>
        <v>0.00024479999999999999</v>
      </c>
      <c r="S448" s="220">
        <v>0</v>
      </c>
      <c r="T448" s="221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2" t="s">
        <v>221</v>
      </c>
      <c r="AT448" s="222" t="s">
        <v>131</v>
      </c>
      <c r="AU448" s="222" t="s">
        <v>84</v>
      </c>
      <c r="AY448" s="17" t="s">
        <v>129</v>
      </c>
      <c r="BE448" s="223">
        <f>IF(N448="základní",J448,0)</f>
        <v>0</v>
      </c>
      <c r="BF448" s="223">
        <f>IF(N448="snížená",J448,0)</f>
        <v>0</v>
      </c>
      <c r="BG448" s="223">
        <f>IF(N448="zákl. přenesená",J448,0)</f>
        <v>0</v>
      </c>
      <c r="BH448" s="223">
        <f>IF(N448="sníž. přenesená",J448,0)</f>
        <v>0</v>
      </c>
      <c r="BI448" s="223">
        <f>IF(N448="nulová",J448,0)</f>
        <v>0</v>
      </c>
      <c r="BJ448" s="17" t="s">
        <v>82</v>
      </c>
      <c r="BK448" s="223">
        <f>ROUND(I448*H448,2)</f>
        <v>0</v>
      </c>
      <c r="BL448" s="17" t="s">
        <v>221</v>
      </c>
      <c r="BM448" s="222" t="s">
        <v>734</v>
      </c>
    </row>
    <row r="449" s="2" customFormat="1" ht="24.15" customHeight="1">
      <c r="A449" s="38"/>
      <c r="B449" s="39"/>
      <c r="C449" s="211" t="s">
        <v>735</v>
      </c>
      <c r="D449" s="211" t="s">
        <v>131</v>
      </c>
      <c r="E449" s="212" t="s">
        <v>736</v>
      </c>
      <c r="F449" s="213" t="s">
        <v>737</v>
      </c>
      <c r="G449" s="214" t="s">
        <v>173</v>
      </c>
      <c r="H449" s="215">
        <v>1.44</v>
      </c>
      <c r="I449" s="216"/>
      <c r="J449" s="217">
        <f>ROUND(I449*H449,2)</f>
        <v>0</v>
      </c>
      <c r="K449" s="213" t="s">
        <v>135</v>
      </c>
      <c r="L449" s="44"/>
      <c r="M449" s="218" t="s">
        <v>1</v>
      </c>
      <c r="N449" s="219" t="s">
        <v>42</v>
      </c>
      <c r="O449" s="91"/>
      <c r="P449" s="220">
        <f>O449*H449</f>
        <v>0</v>
      </c>
      <c r="Q449" s="220">
        <v>0.00012</v>
      </c>
      <c r="R449" s="220">
        <f>Q449*H449</f>
        <v>0.0001728</v>
      </c>
      <c r="S449" s="220">
        <v>0</v>
      </c>
      <c r="T449" s="221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22" t="s">
        <v>221</v>
      </c>
      <c r="AT449" s="222" t="s">
        <v>131</v>
      </c>
      <c r="AU449" s="222" t="s">
        <v>84</v>
      </c>
      <c r="AY449" s="17" t="s">
        <v>129</v>
      </c>
      <c r="BE449" s="223">
        <f>IF(N449="základní",J449,0)</f>
        <v>0</v>
      </c>
      <c r="BF449" s="223">
        <f>IF(N449="snížená",J449,0)</f>
        <v>0</v>
      </c>
      <c r="BG449" s="223">
        <f>IF(N449="zákl. přenesená",J449,0)</f>
        <v>0</v>
      </c>
      <c r="BH449" s="223">
        <f>IF(N449="sníž. přenesená",J449,0)</f>
        <v>0</v>
      </c>
      <c r="BI449" s="223">
        <f>IF(N449="nulová",J449,0)</f>
        <v>0</v>
      </c>
      <c r="BJ449" s="17" t="s">
        <v>82</v>
      </c>
      <c r="BK449" s="223">
        <f>ROUND(I449*H449,2)</f>
        <v>0</v>
      </c>
      <c r="BL449" s="17" t="s">
        <v>221</v>
      </c>
      <c r="BM449" s="222" t="s">
        <v>738</v>
      </c>
    </row>
    <row r="450" s="12" customFormat="1" ht="22.8" customHeight="1">
      <c r="A450" s="12"/>
      <c r="B450" s="195"/>
      <c r="C450" s="196"/>
      <c r="D450" s="197" t="s">
        <v>76</v>
      </c>
      <c r="E450" s="209" t="s">
        <v>739</v>
      </c>
      <c r="F450" s="209" t="s">
        <v>740</v>
      </c>
      <c r="G450" s="196"/>
      <c r="H450" s="196"/>
      <c r="I450" s="199"/>
      <c r="J450" s="210">
        <f>BK450</f>
        <v>0</v>
      </c>
      <c r="K450" s="196"/>
      <c r="L450" s="201"/>
      <c r="M450" s="202"/>
      <c r="N450" s="203"/>
      <c r="O450" s="203"/>
      <c r="P450" s="204">
        <f>SUM(P451:P464)</f>
        <v>0</v>
      </c>
      <c r="Q450" s="203"/>
      <c r="R450" s="204">
        <f>SUM(R451:R464)</f>
        <v>0.26101086000000001</v>
      </c>
      <c r="S450" s="203"/>
      <c r="T450" s="205">
        <f>SUM(T451:T464)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06" t="s">
        <v>84</v>
      </c>
      <c r="AT450" s="207" t="s">
        <v>76</v>
      </c>
      <c r="AU450" s="207" t="s">
        <v>82</v>
      </c>
      <c r="AY450" s="206" t="s">
        <v>129</v>
      </c>
      <c r="BK450" s="208">
        <f>SUM(BK451:BK464)</f>
        <v>0</v>
      </c>
    </row>
    <row r="451" s="2" customFormat="1" ht="24.15" customHeight="1">
      <c r="A451" s="38"/>
      <c r="B451" s="39"/>
      <c r="C451" s="211" t="s">
        <v>741</v>
      </c>
      <c r="D451" s="211" t="s">
        <v>131</v>
      </c>
      <c r="E451" s="212" t="s">
        <v>742</v>
      </c>
      <c r="F451" s="213" t="s">
        <v>743</v>
      </c>
      <c r="G451" s="214" t="s">
        <v>173</v>
      </c>
      <c r="H451" s="215">
        <v>511.786</v>
      </c>
      <c r="I451" s="216"/>
      <c r="J451" s="217">
        <f>ROUND(I451*H451,2)</f>
        <v>0</v>
      </c>
      <c r="K451" s="213" t="s">
        <v>135</v>
      </c>
      <c r="L451" s="44"/>
      <c r="M451" s="218" t="s">
        <v>1</v>
      </c>
      <c r="N451" s="219" t="s">
        <v>42</v>
      </c>
      <c r="O451" s="91"/>
      <c r="P451" s="220">
        <f>O451*H451</f>
        <v>0</v>
      </c>
      <c r="Q451" s="220">
        <v>0</v>
      </c>
      <c r="R451" s="220">
        <f>Q451*H451</f>
        <v>0</v>
      </c>
      <c r="S451" s="220">
        <v>0</v>
      </c>
      <c r="T451" s="221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2" t="s">
        <v>221</v>
      </c>
      <c r="AT451" s="222" t="s">
        <v>131</v>
      </c>
      <c r="AU451" s="222" t="s">
        <v>84</v>
      </c>
      <c r="AY451" s="17" t="s">
        <v>129</v>
      </c>
      <c r="BE451" s="223">
        <f>IF(N451="základní",J451,0)</f>
        <v>0</v>
      </c>
      <c r="BF451" s="223">
        <f>IF(N451="snížená",J451,0)</f>
        <v>0</v>
      </c>
      <c r="BG451" s="223">
        <f>IF(N451="zákl. přenesená",J451,0)</f>
        <v>0</v>
      </c>
      <c r="BH451" s="223">
        <f>IF(N451="sníž. přenesená",J451,0)</f>
        <v>0</v>
      </c>
      <c r="BI451" s="223">
        <f>IF(N451="nulová",J451,0)</f>
        <v>0</v>
      </c>
      <c r="BJ451" s="17" t="s">
        <v>82</v>
      </c>
      <c r="BK451" s="223">
        <f>ROUND(I451*H451,2)</f>
        <v>0</v>
      </c>
      <c r="BL451" s="17" t="s">
        <v>221</v>
      </c>
      <c r="BM451" s="222" t="s">
        <v>744</v>
      </c>
    </row>
    <row r="452" s="13" customFormat="1">
      <c r="A452" s="13"/>
      <c r="B452" s="224"/>
      <c r="C452" s="225"/>
      <c r="D452" s="226" t="s">
        <v>138</v>
      </c>
      <c r="E452" s="227" t="s">
        <v>1</v>
      </c>
      <c r="F452" s="228" t="s">
        <v>295</v>
      </c>
      <c r="G452" s="225"/>
      <c r="H452" s="227" t="s">
        <v>1</v>
      </c>
      <c r="I452" s="229"/>
      <c r="J452" s="225"/>
      <c r="K452" s="225"/>
      <c r="L452" s="230"/>
      <c r="M452" s="231"/>
      <c r="N452" s="232"/>
      <c r="O452" s="232"/>
      <c r="P452" s="232"/>
      <c r="Q452" s="232"/>
      <c r="R452" s="232"/>
      <c r="S452" s="232"/>
      <c r="T452" s="23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4" t="s">
        <v>138</v>
      </c>
      <c r="AU452" s="234" t="s">
        <v>84</v>
      </c>
      <c r="AV452" s="13" t="s">
        <v>82</v>
      </c>
      <c r="AW452" s="13" t="s">
        <v>32</v>
      </c>
      <c r="AX452" s="13" t="s">
        <v>77</v>
      </c>
      <c r="AY452" s="234" t="s">
        <v>129</v>
      </c>
    </row>
    <row r="453" s="14" customFormat="1">
      <c r="A453" s="14"/>
      <c r="B453" s="235"/>
      <c r="C453" s="236"/>
      <c r="D453" s="226" t="s">
        <v>138</v>
      </c>
      <c r="E453" s="237" t="s">
        <v>1</v>
      </c>
      <c r="F453" s="238" t="s">
        <v>303</v>
      </c>
      <c r="G453" s="236"/>
      <c r="H453" s="239">
        <v>7.3700000000000001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5" t="s">
        <v>138</v>
      </c>
      <c r="AU453" s="245" t="s">
        <v>84</v>
      </c>
      <c r="AV453" s="14" t="s">
        <v>84</v>
      </c>
      <c r="AW453" s="14" t="s">
        <v>32</v>
      </c>
      <c r="AX453" s="14" t="s">
        <v>77</v>
      </c>
      <c r="AY453" s="245" t="s">
        <v>129</v>
      </c>
    </row>
    <row r="454" s="13" customFormat="1">
      <c r="A454" s="13"/>
      <c r="B454" s="224"/>
      <c r="C454" s="225"/>
      <c r="D454" s="226" t="s">
        <v>138</v>
      </c>
      <c r="E454" s="227" t="s">
        <v>1</v>
      </c>
      <c r="F454" s="228" t="s">
        <v>297</v>
      </c>
      <c r="G454" s="225"/>
      <c r="H454" s="227" t="s">
        <v>1</v>
      </c>
      <c r="I454" s="229"/>
      <c r="J454" s="225"/>
      <c r="K454" s="225"/>
      <c r="L454" s="230"/>
      <c r="M454" s="231"/>
      <c r="N454" s="232"/>
      <c r="O454" s="232"/>
      <c r="P454" s="232"/>
      <c r="Q454" s="232"/>
      <c r="R454" s="232"/>
      <c r="S454" s="232"/>
      <c r="T454" s="23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4" t="s">
        <v>138</v>
      </c>
      <c r="AU454" s="234" t="s">
        <v>84</v>
      </c>
      <c r="AV454" s="13" t="s">
        <v>82</v>
      </c>
      <c r="AW454" s="13" t="s">
        <v>32</v>
      </c>
      <c r="AX454" s="13" t="s">
        <v>77</v>
      </c>
      <c r="AY454" s="234" t="s">
        <v>129</v>
      </c>
    </row>
    <row r="455" s="14" customFormat="1">
      <c r="A455" s="14"/>
      <c r="B455" s="235"/>
      <c r="C455" s="236"/>
      <c r="D455" s="226" t="s">
        <v>138</v>
      </c>
      <c r="E455" s="237" t="s">
        <v>1</v>
      </c>
      <c r="F455" s="238" t="s">
        <v>298</v>
      </c>
      <c r="G455" s="236"/>
      <c r="H455" s="239">
        <v>228.47999999999999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5" t="s">
        <v>138</v>
      </c>
      <c r="AU455" s="245" t="s">
        <v>84</v>
      </c>
      <c r="AV455" s="14" t="s">
        <v>84</v>
      </c>
      <c r="AW455" s="14" t="s">
        <v>32</v>
      </c>
      <c r="AX455" s="14" t="s">
        <v>77</v>
      </c>
      <c r="AY455" s="245" t="s">
        <v>129</v>
      </c>
    </row>
    <row r="456" s="13" customFormat="1">
      <c r="A456" s="13"/>
      <c r="B456" s="224"/>
      <c r="C456" s="225"/>
      <c r="D456" s="226" t="s">
        <v>138</v>
      </c>
      <c r="E456" s="227" t="s">
        <v>1</v>
      </c>
      <c r="F456" s="228" t="s">
        <v>745</v>
      </c>
      <c r="G456" s="225"/>
      <c r="H456" s="227" t="s">
        <v>1</v>
      </c>
      <c r="I456" s="229"/>
      <c r="J456" s="225"/>
      <c r="K456" s="225"/>
      <c r="L456" s="230"/>
      <c r="M456" s="231"/>
      <c r="N456" s="232"/>
      <c r="O456" s="232"/>
      <c r="P456" s="232"/>
      <c r="Q456" s="232"/>
      <c r="R456" s="232"/>
      <c r="S456" s="232"/>
      <c r="T456" s="23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4" t="s">
        <v>138</v>
      </c>
      <c r="AU456" s="234" t="s">
        <v>84</v>
      </c>
      <c r="AV456" s="13" t="s">
        <v>82</v>
      </c>
      <c r="AW456" s="13" t="s">
        <v>32</v>
      </c>
      <c r="AX456" s="13" t="s">
        <v>77</v>
      </c>
      <c r="AY456" s="234" t="s">
        <v>129</v>
      </c>
    </row>
    <row r="457" s="14" customFormat="1">
      <c r="A457" s="14"/>
      <c r="B457" s="235"/>
      <c r="C457" s="236"/>
      <c r="D457" s="226" t="s">
        <v>138</v>
      </c>
      <c r="E457" s="237" t="s">
        <v>1</v>
      </c>
      <c r="F457" s="238" t="s">
        <v>746</v>
      </c>
      <c r="G457" s="236"/>
      <c r="H457" s="239">
        <v>2.7999999999999998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5" t="s">
        <v>138</v>
      </c>
      <c r="AU457" s="245" t="s">
        <v>84</v>
      </c>
      <c r="AV457" s="14" t="s">
        <v>84</v>
      </c>
      <c r="AW457" s="14" t="s">
        <v>32</v>
      </c>
      <c r="AX457" s="14" t="s">
        <v>77</v>
      </c>
      <c r="AY457" s="245" t="s">
        <v>129</v>
      </c>
    </row>
    <row r="458" s="13" customFormat="1">
      <c r="A458" s="13"/>
      <c r="B458" s="224"/>
      <c r="C458" s="225"/>
      <c r="D458" s="226" t="s">
        <v>138</v>
      </c>
      <c r="E458" s="227" t="s">
        <v>1</v>
      </c>
      <c r="F458" s="228" t="s">
        <v>747</v>
      </c>
      <c r="G458" s="225"/>
      <c r="H458" s="227" t="s">
        <v>1</v>
      </c>
      <c r="I458" s="229"/>
      <c r="J458" s="225"/>
      <c r="K458" s="225"/>
      <c r="L458" s="230"/>
      <c r="M458" s="231"/>
      <c r="N458" s="232"/>
      <c r="O458" s="232"/>
      <c r="P458" s="232"/>
      <c r="Q458" s="232"/>
      <c r="R458" s="232"/>
      <c r="S458" s="232"/>
      <c r="T458" s="23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4" t="s">
        <v>138</v>
      </c>
      <c r="AU458" s="234" t="s">
        <v>84</v>
      </c>
      <c r="AV458" s="13" t="s">
        <v>82</v>
      </c>
      <c r="AW458" s="13" t="s">
        <v>32</v>
      </c>
      <c r="AX458" s="13" t="s">
        <v>77</v>
      </c>
      <c r="AY458" s="234" t="s">
        <v>129</v>
      </c>
    </row>
    <row r="459" s="14" customFormat="1">
      <c r="A459" s="14"/>
      <c r="B459" s="235"/>
      <c r="C459" s="236"/>
      <c r="D459" s="226" t="s">
        <v>138</v>
      </c>
      <c r="E459" s="237" t="s">
        <v>1</v>
      </c>
      <c r="F459" s="238" t="s">
        <v>748</v>
      </c>
      <c r="G459" s="236"/>
      <c r="H459" s="239">
        <v>49.136000000000003</v>
      </c>
      <c r="I459" s="240"/>
      <c r="J459" s="236"/>
      <c r="K459" s="236"/>
      <c r="L459" s="241"/>
      <c r="M459" s="242"/>
      <c r="N459" s="243"/>
      <c r="O459" s="243"/>
      <c r="P459" s="243"/>
      <c r="Q459" s="243"/>
      <c r="R459" s="243"/>
      <c r="S459" s="243"/>
      <c r="T459" s="24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5" t="s">
        <v>138</v>
      </c>
      <c r="AU459" s="245" t="s">
        <v>84</v>
      </c>
      <c r="AV459" s="14" t="s">
        <v>84</v>
      </c>
      <c r="AW459" s="14" t="s">
        <v>32</v>
      </c>
      <c r="AX459" s="14" t="s">
        <v>77</v>
      </c>
      <c r="AY459" s="245" t="s">
        <v>129</v>
      </c>
    </row>
    <row r="460" s="13" customFormat="1">
      <c r="A460" s="13"/>
      <c r="B460" s="224"/>
      <c r="C460" s="225"/>
      <c r="D460" s="226" t="s">
        <v>138</v>
      </c>
      <c r="E460" s="227" t="s">
        <v>1</v>
      </c>
      <c r="F460" s="228" t="s">
        <v>749</v>
      </c>
      <c r="G460" s="225"/>
      <c r="H460" s="227" t="s">
        <v>1</v>
      </c>
      <c r="I460" s="229"/>
      <c r="J460" s="225"/>
      <c r="K460" s="225"/>
      <c r="L460" s="230"/>
      <c r="M460" s="231"/>
      <c r="N460" s="232"/>
      <c r="O460" s="232"/>
      <c r="P460" s="232"/>
      <c r="Q460" s="232"/>
      <c r="R460" s="232"/>
      <c r="S460" s="232"/>
      <c r="T460" s="23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4" t="s">
        <v>138</v>
      </c>
      <c r="AU460" s="234" t="s">
        <v>84</v>
      </c>
      <c r="AV460" s="13" t="s">
        <v>82</v>
      </c>
      <c r="AW460" s="13" t="s">
        <v>32</v>
      </c>
      <c r="AX460" s="13" t="s">
        <v>77</v>
      </c>
      <c r="AY460" s="234" t="s">
        <v>129</v>
      </c>
    </row>
    <row r="461" s="14" customFormat="1">
      <c r="A461" s="14"/>
      <c r="B461" s="235"/>
      <c r="C461" s="236"/>
      <c r="D461" s="226" t="s">
        <v>138</v>
      </c>
      <c r="E461" s="237" t="s">
        <v>1</v>
      </c>
      <c r="F461" s="238" t="s">
        <v>750</v>
      </c>
      <c r="G461" s="236"/>
      <c r="H461" s="239">
        <v>224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5" t="s">
        <v>138</v>
      </c>
      <c r="AU461" s="245" t="s">
        <v>84</v>
      </c>
      <c r="AV461" s="14" t="s">
        <v>84</v>
      </c>
      <c r="AW461" s="14" t="s">
        <v>32</v>
      </c>
      <c r="AX461" s="14" t="s">
        <v>77</v>
      </c>
      <c r="AY461" s="245" t="s">
        <v>129</v>
      </c>
    </row>
    <row r="462" s="15" customFormat="1">
      <c r="A462" s="15"/>
      <c r="B462" s="246"/>
      <c r="C462" s="247"/>
      <c r="D462" s="226" t="s">
        <v>138</v>
      </c>
      <c r="E462" s="248" t="s">
        <v>1</v>
      </c>
      <c r="F462" s="249" t="s">
        <v>200</v>
      </c>
      <c r="G462" s="247"/>
      <c r="H462" s="250">
        <v>511.786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56" t="s">
        <v>138</v>
      </c>
      <c r="AU462" s="256" t="s">
        <v>84</v>
      </c>
      <c r="AV462" s="15" t="s">
        <v>136</v>
      </c>
      <c r="AW462" s="15" t="s">
        <v>32</v>
      </c>
      <c r="AX462" s="15" t="s">
        <v>82</v>
      </c>
      <c r="AY462" s="256" t="s">
        <v>129</v>
      </c>
    </row>
    <row r="463" s="2" customFormat="1" ht="24.15" customHeight="1">
      <c r="A463" s="38"/>
      <c r="B463" s="39"/>
      <c r="C463" s="211" t="s">
        <v>751</v>
      </c>
      <c r="D463" s="211" t="s">
        <v>131</v>
      </c>
      <c r="E463" s="212" t="s">
        <v>752</v>
      </c>
      <c r="F463" s="213" t="s">
        <v>753</v>
      </c>
      <c r="G463" s="214" t="s">
        <v>173</v>
      </c>
      <c r="H463" s="215">
        <v>511.786</v>
      </c>
      <c r="I463" s="216"/>
      <c r="J463" s="217">
        <f>ROUND(I463*H463,2)</f>
        <v>0</v>
      </c>
      <c r="K463" s="213" t="s">
        <v>135</v>
      </c>
      <c r="L463" s="44"/>
      <c r="M463" s="218" t="s">
        <v>1</v>
      </c>
      <c r="N463" s="219" t="s">
        <v>42</v>
      </c>
      <c r="O463" s="91"/>
      <c r="P463" s="220">
        <f>O463*H463</f>
        <v>0</v>
      </c>
      <c r="Q463" s="220">
        <v>0.00021000000000000001</v>
      </c>
      <c r="R463" s="220">
        <f>Q463*H463</f>
        <v>0.10747506000000001</v>
      </c>
      <c r="S463" s="220">
        <v>0</v>
      </c>
      <c r="T463" s="221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2" t="s">
        <v>221</v>
      </c>
      <c r="AT463" s="222" t="s">
        <v>131</v>
      </c>
      <c r="AU463" s="222" t="s">
        <v>84</v>
      </c>
      <c r="AY463" s="17" t="s">
        <v>129</v>
      </c>
      <c r="BE463" s="223">
        <f>IF(N463="základní",J463,0)</f>
        <v>0</v>
      </c>
      <c r="BF463" s="223">
        <f>IF(N463="snížená",J463,0)</f>
        <v>0</v>
      </c>
      <c r="BG463" s="223">
        <f>IF(N463="zákl. přenesená",J463,0)</f>
        <v>0</v>
      </c>
      <c r="BH463" s="223">
        <f>IF(N463="sníž. přenesená",J463,0)</f>
        <v>0</v>
      </c>
      <c r="BI463" s="223">
        <f>IF(N463="nulová",J463,0)</f>
        <v>0</v>
      </c>
      <c r="BJ463" s="17" t="s">
        <v>82</v>
      </c>
      <c r="BK463" s="223">
        <f>ROUND(I463*H463,2)</f>
        <v>0</v>
      </c>
      <c r="BL463" s="17" t="s">
        <v>221</v>
      </c>
      <c r="BM463" s="222" t="s">
        <v>754</v>
      </c>
    </row>
    <row r="464" s="2" customFormat="1" ht="33" customHeight="1">
      <c r="A464" s="38"/>
      <c r="B464" s="39"/>
      <c r="C464" s="211" t="s">
        <v>755</v>
      </c>
      <c r="D464" s="211" t="s">
        <v>131</v>
      </c>
      <c r="E464" s="212" t="s">
        <v>756</v>
      </c>
      <c r="F464" s="213" t="s">
        <v>757</v>
      </c>
      <c r="G464" s="214" t="s">
        <v>173</v>
      </c>
      <c r="H464" s="215">
        <v>511.786</v>
      </c>
      <c r="I464" s="216"/>
      <c r="J464" s="217">
        <f>ROUND(I464*H464,2)</f>
        <v>0</v>
      </c>
      <c r="K464" s="213" t="s">
        <v>135</v>
      </c>
      <c r="L464" s="44"/>
      <c r="M464" s="218" t="s">
        <v>1</v>
      </c>
      <c r="N464" s="219" t="s">
        <v>42</v>
      </c>
      <c r="O464" s="91"/>
      <c r="P464" s="220">
        <f>O464*H464</f>
        <v>0</v>
      </c>
      <c r="Q464" s="220">
        <v>0.00029999999999999997</v>
      </c>
      <c r="R464" s="220">
        <f>Q464*H464</f>
        <v>0.1535358</v>
      </c>
      <c r="S464" s="220">
        <v>0</v>
      </c>
      <c r="T464" s="221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2" t="s">
        <v>221</v>
      </c>
      <c r="AT464" s="222" t="s">
        <v>131</v>
      </c>
      <c r="AU464" s="222" t="s">
        <v>84</v>
      </c>
      <c r="AY464" s="17" t="s">
        <v>129</v>
      </c>
      <c r="BE464" s="223">
        <f>IF(N464="základní",J464,0)</f>
        <v>0</v>
      </c>
      <c r="BF464" s="223">
        <f>IF(N464="snížená",J464,0)</f>
        <v>0</v>
      </c>
      <c r="BG464" s="223">
        <f>IF(N464="zákl. přenesená",J464,0)</f>
        <v>0</v>
      </c>
      <c r="BH464" s="223">
        <f>IF(N464="sníž. přenesená",J464,0)</f>
        <v>0</v>
      </c>
      <c r="BI464" s="223">
        <f>IF(N464="nulová",J464,0)</f>
        <v>0</v>
      </c>
      <c r="BJ464" s="17" t="s">
        <v>82</v>
      </c>
      <c r="BK464" s="223">
        <f>ROUND(I464*H464,2)</f>
        <v>0</v>
      </c>
      <c r="BL464" s="17" t="s">
        <v>221</v>
      </c>
      <c r="BM464" s="222" t="s">
        <v>758</v>
      </c>
    </row>
    <row r="465" s="12" customFormat="1" ht="25.92" customHeight="1">
      <c r="A465" s="12"/>
      <c r="B465" s="195"/>
      <c r="C465" s="196"/>
      <c r="D465" s="197" t="s">
        <v>76</v>
      </c>
      <c r="E465" s="198" t="s">
        <v>759</v>
      </c>
      <c r="F465" s="198" t="s">
        <v>760</v>
      </c>
      <c r="G465" s="196"/>
      <c r="H465" s="196"/>
      <c r="I465" s="199"/>
      <c r="J465" s="200">
        <f>BK465</f>
        <v>0</v>
      </c>
      <c r="K465" s="196"/>
      <c r="L465" s="201"/>
      <c r="M465" s="202"/>
      <c r="N465" s="203"/>
      <c r="O465" s="203"/>
      <c r="P465" s="204">
        <f>SUM(P466:P468)</f>
        <v>0</v>
      </c>
      <c r="Q465" s="203"/>
      <c r="R465" s="204">
        <f>SUM(R466:R468)</f>
        <v>0</v>
      </c>
      <c r="S465" s="203"/>
      <c r="T465" s="205">
        <f>SUM(T466:T468)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06" t="s">
        <v>136</v>
      </c>
      <c r="AT465" s="207" t="s">
        <v>76</v>
      </c>
      <c r="AU465" s="207" t="s">
        <v>77</v>
      </c>
      <c r="AY465" s="206" t="s">
        <v>129</v>
      </c>
      <c r="BK465" s="208">
        <f>SUM(BK466:BK468)</f>
        <v>0</v>
      </c>
    </row>
    <row r="466" s="2" customFormat="1" ht="16.5" customHeight="1">
      <c r="A466" s="38"/>
      <c r="B466" s="39"/>
      <c r="C466" s="211" t="s">
        <v>761</v>
      </c>
      <c r="D466" s="211" t="s">
        <v>131</v>
      </c>
      <c r="E466" s="212" t="s">
        <v>762</v>
      </c>
      <c r="F466" s="213" t="s">
        <v>763</v>
      </c>
      <c r="G466" s="214" t="s">
        <v>639</v>
      </c>
      <c r="H466" s="215">
        <v>12</v>
      </c>
      <c r="I466" s="216"/>
      <c r="J466" s="217">
        <f>ROUND(I466*H466,2)</f>
        <v>0</v>
      </c>
      <c r="K466" s="213" t="s">
        <v>135</v>
      </c>
      <c r="L466" s="44"/>
      <c r="M466" s="218" t="s">
        <v>1</v>
      </c>
      <c r="N466" s="219" t="s">
        <v>42</v>
      </c>
      <c r="O466" s="91"/>
      <c r="P466" s="220">
        <f>O466*H466</f>
        <v>0</v>
      </c>
      <c r="Q466" s="220">
        <v>0</v>
      </c>
      <c r="R466" s="220">
        <f>Q466*H466</f>
        <v>0</v>
      </c>
      <c r="S466" s="220">
        <v>0</v>
      </c>
      <c r="T466" s="221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2" t="s">
        <v>469</v>
      </c>
      <c r="AT466" s="222" t="s">
        <v>131</v>
      </c>
      <c r="AU466" s="222" t="s">
        <v>82</v>
      </c>
      <c r="AY466" s="17" t="s">
        <v>129</v>
      </c>
      <c r="BE466" s="223">
        <f>IF(N466="základní",J466,0)</f>
        <v>0</v>
      </c>
      <c r="BF466" s="223">
        <f>IF(N466="snížená",J466,0)</f>
        <v>0</v>
      </c>
      <c r="BG466" s="223">
        <f>IF(N466="zákl. přenesená",J466,0)</f>
        <v>0</v>
      </c>
      <c r="BH466" s="223">
        <f>IF(N466="sníž. přenesená",J466,0)</f>
        <v>0</v>
      </c>
      <c r="BI466" s="223">
        <f>IF(N466="nulová",J466,0)</f>
        <v>0</v>
      </c>
      <c r="BJ466" s="17" t="s">
        <v>82</v>
      </c>
      <c r="BK466" s="223">
        <f>ROUND(I466*H466,2)</f>
        <v>0</v>
      </c>
      <c r="BL466" s="17" t="s">
        <v>469</v>
      </c>
      <c r="BM466" s="222" t="s">
        <v>764</v>
      </c>
    </row>
    <row r="467" s="13" customFormat="1">
      <c r="A467" s="13"/>
      <c r="B467" s="224"/>
      <c r="C467" s="225"/>
      <c r="D467" s="226" t="s">
        <v>138</v>
      </c>
      <c r="E467" s="227" t="s">
        <v>1</v>
      </c>
      <c r="F467" s="228" t="s">
        <v>765</v>
      </c>
      <c r="G467" s="225"/>
      <c r="H467" s="227" t="s">
        <v>1</v>
      </c>
      <c r="I467" s="229"/>
      <c r="J467" s="225"/>
      <c r="K467" s="225"/>
      <c r="L467" s="230"/>
      <c r="M467" s="231"/>
      <c r="N467" s="232"/>
      <c r="O467" s="232"/>
      <c r="P467" s="232"/>
      <c r="Q467" s="232"/>
      <c r="R467" s="232"/>
      <c r="S467" s="232"/>
      <c r="T467" s="23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4" t="s">
        <v>138</v>
      </c>
      <c r="AU467" s="234" t="s">
        <v>82</v>
      </c>
      <c r="AV467" s="13" t="s">
        <v>82</v>
      </c>
      <c r="AW467" s="13" t="s">
        <v>32</v>
      </c>
      <c r="AX467" s="13" t="s">
        <v>77</v>
      </c>
      <c r="AY467" s="234" t="s">
        <v>129</v>
      </c>
    </row>
    <row r="468" s="14" customFormat="1">
      <c r="A468" s="14"/>
      <c r="B468" s="235"/>
      <c r="C468" s="236"/>
      <c r="D468" s="226" t="s">
        <v>138</v>
      </c>
      <c r="E468" s="237" t="s">
        <v>1</v>
      </c>
      <c r="F468" s="238" t="s">
        <v>8</v>
      </c>
      <c r="G468" s="236"/>
      <c r="H468" s="239">
        <v>12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5" t="s">
        <v>138</v>
      </c>
      <c r="AU468" s="245" t="s">
        <v>82</v>
      </c>
      <c r="AV468" s="14" t="s">
        <v>84</v>
      </c>
      <c r="AW468" s="14" t="s">
        <v>32</v>
      </c>
      <c r="AX468" s="14" t="s">
        <v>82</v>
      </c>
      <c r="AY468" s="245" t="s">
        <v>129</v>
      </c>
    </row>
    <row r="469" s="12" customFormat="1" ht="25.92" customHeight="1">
      <c r="A469" s="12"/>
      <c r="B469" s="195"/>
      <c r="C469" s="196"/>
      <c r="D469" s="197" t="s">
        <v>76</v>
      </c>
      <c r="E469" s="198" t="s">
        <v>766</v>
      </c>
      <c r="F469" s="198" t="s">
        <v>767</v>
      </c>
      <c r="G469" s="196"/>
      <c r="H469" s="196"/>
      <c r="I469" s="199"/>
      <c r="J469" s="200">
        <f>BK469</f>
        <v>0</v>
      </c>
      <c r="K469" s="196"/>
      <c r="L469" s="201"/>
      <c r="M469" s="202"/>
      <c r="N469" s="203"/>
      <c r="O469" s="203"/>
      <c r="P469" s="204">
        <f>P470</f>
        <v>0</v>
      </c>
      <c r="Q469" s="203"/>
      <c r="R469" s="204">
        <f>R470</f>
        <v>0</v>
      </c>
      <c r="S469" s="203"/>
      <c r="T469" s="205">
        <f>T470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06" t="s">
        <v>154</v>
      </c>
      <c r="AT469" s="207" t="s">
        <v>76</v>
      </c>
      <c r="AU469" s="207" t="s">
        <v>77</v>
      </c>
      <c r="AY469" s="206" t="s">
        <v>129</v>
      </c>
      <c r="BK469" s="208">
        <f>BK470</f>
        <v>0</v>
      </c>
    </row>
    <row r="470" s="12" customFormat="1" ht="22.8" customHeight="1">
      <c r="A470" s="12"/>
      <c r="B470" s="195"/>
      <c r="C470" s="196"/>
      <c r="D470" s="197" t="s">
        <v>76</v>
      </c>
      <c r="E470" s="209" t="s">
        <v>768</v>
      </c>
      <c r="F470" s="209" t="s">
        <v>769</v>
      </c>
      <c r="G470" s="196"/>
      <c r="H470" s="196"/>
      <c r="I470" s="199"/>
      <c r="J470" s="210">
        <f>BK470</f>
        <v>0</v>
      </c>
      <c r="K470" s="196"/>
      <c r="L470" s="201"/>
      <c r="M470" s="202"/>
      <c r="N470" s="203"/>
      <c r="O470" s="203"/>
      <c r="P470" s="204">
        <f>P471</f>
        <v>0</v>
      </c>
      <c r="Q470" s="203"/>
      <c r="R470" s="204">
        <f>R471</f>
        <v>0</v>
      </c>
      <c r="S470" s="203"/>
      <c r="T470" s="205">
        <f>T471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06" t="s">
        <v>154</v>
      </c>
      <c r="AT470" s="207" t="s">
        <v>76</v>
      </c>
      <c r="AU470" s="207" t="s">
        <v>82</v>
      </c>
      <c r="AY470" s="206" t="s">
        <v>129</v>
      </c>
      <c r="BK470" s="208">
        <f>BK471</f>
        <v>0</v>
      </c>
    </row>
    <row r="471" s="2" customFormat="1" ht="21.75" customHeight="1">
      <c r="A471" s="38"/>
      <c r="B471" s="39"/>
      <c r="C471" s="211" t="s">
        <v>770</v>
      </c>
      <c r="D471" s="211" t="s">
        <v>131</v>
      </c>
      <c r="E471" s="212" t="s">
        <v>771</v>
      </c>
      <c r="F471" s="213" t="s">
        <v>772</v>
      </c>
      <c r="G471" s="214" t="s">
        <v>468</v>
      </c>
      <c r="H471" s="215">
        <v>1</v>
      </c>
      <c r="I471" s="216"/>
      <c r="J471" s="217">
        <f>ROUND(I471*H471,2)</f>
        <v>0</v>
      </c>
      <c r="K471" s="213" t="s">
        <v>135</v>
      </c>
      <c r="L471" s="44"/>
      <c r="M471" s="267" t="s">
        <v>1</v>
      </c>
      <c r="N471" s="268" t="s">
        <v>42</v>
      </c>
      <c r="O471" s="269"/>
      <c r="P471" s="270">
        <f>O471*H471</f>
        <v>0</v>
      </c>
      <c r="Q471" s="270">
        <v>0</v>
      </c>
      <c r="R471" s="270">
        <f>Q471*H471</f>
        <v>0</v>
      </c>
      <c r="S471" s="270">
        <v>0</v>
      </c>
      <c r="T471" s="271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2" t="s">
        <v>773</v>
      </c>
      <c r="AT471" s="222" t="s">
        <v>131</v>
      </c>
      <c r="AU471" s="222" t="s">
        <v>84</v>
      </c>
      <c r="AY471" s="17" t="s">
        <v>129</v>
      </c>
      <c r="BE471" s="223">
        <f>IF(N471="základní",J471,0)</f>
        <v>0</v>
      </c>
      <c r="BF471" s="223">
        <f>IF(N471="snížená",J471,0)</f>
        <v>0</v>
      </c>
      <c r="BG471" s="223">
        <f>IF(N471="zákl. přenesená",J471,0)</f>
        <v>0</v>
      </c>
      <c r="BH471" s="223">
        <f>IF(N471="sníž. přenesená",J471,0)</f>
        <v>0</v>
      </c>
      <c r="BI471" s="223">
        <f>IF(N471="nulová",J471,0)</f>
        <v>0</v>
      </c>
      <c r="BJ471" s="17" t="s">
        <v>82</v>
      </c>
      <c r="BK471" s="223">
        <f>ROUND(I471*H471,2)</f>
        <v>0</v>
      </c>
      <c r="BL471" s="17" t="s">
        <v>773</v>
      </c>
      <c r="BM471" s="222" t="s">
        <v>774</v>
      </c>
    </row>
    <row r="472" s="2" customFormat="1" ht="6.96" customHeight="1">
      <c r="A472" s="38"/>
      <c r="B472" s="66"/>
      <c r="C472" s="67"/>
      <c r="D472" s="67"/>
      <c r="E472" s="67"/>
      <c r="F472" s="67"/>
      <c r="G472" s="67"/>
      <c r="H472" s="67"/>
      <c r="I472" s="67"/>
      <c r="J472" s="67"/>
      <c r="K472" s="67"/>
      <c r="L472" s="44"/>
      <c r="M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</row>
  </sheetData>
  <sheetProtection sheet="1" autoFilter="0" formatColumns="0" formatRows="0" objects="1" scenarios="1" spinCount="100000" saltValue="cK4KrmzbW5+EuFaXo8GLHecvLBPaZGeTI+2G1ofsWRpuXuu1dyvNUtfRq3ObFr1zB05bPEFl2v3Ulf+Gg/Zu2A==" hashValue="4aul+M48llo1PUaJ9Skn4LfPYm9GxokaHwd8MaLqRO8wogAT8efsaRL+BV5gUBRRuabasl8GBWtyHEsXrHv7VQ==" algorithmName="SHA-512" password="CC35"/>
  <autoFilter ref="C134:K471"/>
  <mergeCells count="6">
    <mergeCell ref="E7:H7"/>
    <mergeCell ref="E16:H16"/>
    <mergeCell ref="E25:H25"/>
    <mergeCell ref="E85:H8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ACERNBLS\LSada</dc:creator>
  <cp:lastModifiedBy>ACERNBLS\LSada</cp:lastModifiedBy>
  <dcterms:created xsi:type="dcterms:W3CDTF">2025-04-13T04:39:34Z</dcterms:created>
  <dcterms:modified xsi:type="dcterms:W3CDTF">2025-04-13T04:39:36Z</dcterms:modified>
</cp:coreProperties>
</file>