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Martin\Zakazky\2025\Gajdos_Domov_mladeze_KV_Okna_lodzie\"/>
    </mc:Choice>
  </mc:AlternateContent>
  <bookViews>
    <workbookView xWindow="0" yWindow="0" windowWidth="0" windowHeight="0"/>
  </bookViews>
  <sheets>
    <sheet name="Rekapitulace stavby" sheetId="1" r:id="rId1"/>
    <sheet name="01 - Objekt A, A1" sheetId="2" r:id="rId2"/>
    <sheet name="02 - Objekt A - jižní prů..." sheetId="3" r:id="rId3"/>
    <sheet name="03 - Objekt D" sheetId="4" r:id="rId4"/>
    <sheet name="04 - Vedlejší a ostatní n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Objekt A, A1'!$C$89:$K$504</definedName>
    <definedName name="_xlnm.Print_Area" localSheetId="1">'01 - Objekt A, A1'!$C$4:$J$39,'01 - Objekt A, A1'!$C$45:$J$71,'01 - Objekt A, A1'!$C$77:$K$504</definedName>
    <definedName name="_xlnm.Print_Titles" localSheetId="1">'01 - Objekt A, A1'!$89:$89</definedName>
    <definedName name="_xlnm._FilterDatabase" localSheetId="2" hidden="1">'02 - Objekt A - jižní prů...'!$C$89:$K$472</definedName>
    <definedName name="_xlnm.Print_Area" localSheetId="2">'02 - Objekt A - jižní prů...'!$C$4:$J$39,'02 - Objekt A - jižní prů...'!$C$45:$J$71,'02 - Objekt A - jižní prů...'!$C$77:$K$472</definedName>
    <definedName name="_xlnm.Print_Titles" localSheetId="2">'02 - Objekt A - jižní prů...'!$89:$89</definedName>
    <definedName name="_xlnm._FilterDatabase" localSheetId="3" hidden="1">'03 - Objekt D'!$C$89:$K$331</definedName>
    <definedName name="_xlnm.Print_Area" localSheetId="3">'03 - Objekt D'!$C$4:$J$39,'03 - Objekt D'!$C$45:$J$71,'03 - Objekt D'!$C$77:$K$331</definedName>
    <definedName name="_xlnm.Print_Titles" localSheetId="3">'03 - Objekt D'!$89:$89</definedName>
    <definedName name="_xlnm._FilterDatabase" localSheetId="4" hidden="1">'04 - Vedlejší a ostatní n...'!$C$82:$K$98</definedName>
    <definedName name="_xlnm.Print_Area" localSheetId="4">'04 - Vedlejší a ostatní n...'!$C$4:$J$39,'04 - Vedlejší a ostatní n...'!$C$45:$J$64,'04 - Vedlejší a ostatní n...'!$C$70:$K$98</definedName>
    <definedName name="_xlnm.Print_Titles" localSheetId="4">'04 - Vedlejší a ostatní n...'!$82:$82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6"/>
  <c r="BH96"/>
  <c r="BG96"/>
  <c r="BF96"/>
  <c r="T96"/>
  <c r="T95"/>
  <c r="R96"/>
  <c r="R95"/>
  <c r="P96"/>
  <c r="P95"/>
  <c r="BI92"/>
  <c r="BH92"/>
  <c r="BG92"/>
  <c r="BF92"/>
  <c r="T92"/>
  <c r="T91"/>
  <c r="R92"/>
  <c r="R91"/>
  <c r="P92"/>
  <c r="P91"/>
  <c r="BI86"/>
  <c r="BH86"/>
  <c r="BG86"/>
  <c r="BF86"/>
  <c r="T86"/>
  <c r="T85"/>
  <c r="R86"/>
  <c r="R85"/>
  <c r="P86"/>
  <c r="P85"/>
  <c r="P84"/>
  <c r="P83"/>
  <c i="1" r="AU58"/>
  <c i="5" r="J80"/>
  <c r="J79"/>
  <c r="F79"/>
  <c r="F77"/>
  <c r="E75"/>
  <c r="J55"/>
  <c r="J54"/>
  <c r="F54"/>
  <c r="F52"/>
  <c r="E50"/>
  <c r="J18"/>
  <c r="E18"/>
  <c r="F80"/>
  <c r="J17"/>
  <c r="J12"/>
  <c r="J52"/>
  <c r="E7"/>
  <c r="E73"/>
  <c i="4" r="J37"/>
  <c r="J36"/>
  <c i="1" r="AY57"/>
  <c i="4" r="J35"/>
  <c i="1" r="AX57"/>
  <c i="4" r="BI329"/>
  <c r="BH329"/>
  <c r="BG329"/>
  <c r="BF329"/>
  <c r="T329"/>
  <c r="R329"/>
  <c r="P329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06"/>
  <c r="BH306"/>
  <c r="BG306"/>
  <c r="BF306"/>
  <c r="T306"/>
  <c r="R306"/>
  <c r="P306"/>
  <c r="BI298"/>
  <c r="BH298"/>
  <c r="BG298"/>
  <c r="BF298"/>
  <c r="T298"/>
  <c r="R298"/>
  <c r="P298"/>
  <c r="BI295"/>
  <c r="BH295"/>
  <c r="BG295"/>
  <c r="BF295"/>
  <c r="T295"/>
  <c r="R295"/>
  <c r="P295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0"/>
  <c r="BH270"/>
  <c r="BG270"/>
  <c r="BF270"/>
  <c r="T270"/>
  <c r="R270"/>
  <c r="P270"/>
  <c r="BI267"/>
  <c r="BH267"/>
  <c r="BG267"/>
  <c r="BF267"/>
  <c r="T267"/>
  <c r="R267"/>
  <c r="P267"/>
  <c r="BI263"/>
  <c r="BH263"/>
  <c r="BG263"/>
  <c r="BF263"/>
  <c r="T263"/>
  <c r="R263"/>
  <c r="P263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2"/>
  <c r="BH242"/>
  <c r="BG242"/>
  <c r="BF242"/>
  <c r="T242"/>
  <c r="R242"/>
  <c r="P242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T157"/>
  <c r="R158"/>
  <c r="R157"/>
  <c r="P158"/>
  <c r="P157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4"/>
  <c r="BH114"/>
  <c r="BG114"/>
  <c r="BF114"/>
  <c r="T114"/>
  <c r="R114"/>
  <c r="P114"/>
  <c r="BI107"/>
  <c r="BH107"/>
  <c r="BG107"/>
  <c r="BF107"/>
  <c r="T107"/>
  <c r="R107"/>
  <c r="P107"/>
  <c r="BI104"/>
  <c r="BH104"/>
  <c r="BG104"/>
  <c r="BF104"/>
  <c r="T104"/>
  <c r="R104"/>
  <c r="P104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80"/>
  <c i="3" r="J37"/>
  <c r="J36"/>
  <c i="1" r="AY56"/>
  <c i="3" r="J35"/>
  <c i="1" r="AX56"/>
  <c i="3" r="BI470"/>
  <c r="BH470"/>
  <c r="BG470"/>
  <c r="BF470"/>
  <c r="T470"/>
  <c r="R470"/>
  <c r="P470"/>
  <c r="BI467"/>
  <c r="BH467"/>
  <c r="BG467"/>
  <c r="BF467"/>
  <c r="T467"/>
  <c r="R467"/>
  <c r="P467"/>
  <c r="BI463"/>
  <c r="BH463"/>
  <c r="BG463"/>
  <c r="BF463"/>
  <c r="T463"/>
  <c r="R463"/>
  <c r="P463"/>
  <c r="BI459"/>
  <c r="BH459"/>
  <c r="BG459"/>
  <c r="BF459"/>
  <c r="T459"/>
  <c r="R459"/>
  <c r="P459"/>
  <c r="BI455"/>
  <c r="BH455"/>
  <c r="BG455"/>
  <c r="BF455"/>
  <c r="T455"/>
  <c r="R455"/>
  <c r="P455"/>
  <c r="BI449"/>
  <c r="BH449"/>
  <c r="BG449"/>
  <c r="BF449"/>
  <c r="T449"/>
  <c r="R449"/>
  <c r="P449"/>
  <c r="BI443"/>
  <c r="BH443"/>
  <c r="BG443"/>
  <c r="BF443"/>
  <c r="T443"/>
  <c r="R443"/>
  <c r="P443"/>
  <c r="BI440"/>
  <c r="BH440"/>
  <c r="BG440"/>
  <c r="BF440"/>
  <c r="T440"/>
  <c r="R440"/>
  <c r="P440"/>
  <c r="BI434"/>
  <c r="BH434"/>
  <c r="BG434"/>
  <c r="BF434"/>
  <c r="T434"/>
  <c r="R434"/>
  <c r="P434"/>
  <c r="BI430"/>
  <c r="BH430"/>
  <c r="BG430"/>
  <c r="BF430"/>
  <c r="T430"/>
  <c r="R430"/>
  <c r="P430"/>
  <c r="BI427"/>
  <c r="BH427"/>
  <c r="BG427"/>
  <c r="BF427"/>
  <c r="T427"/>
  <c r="R427"/>
  <c r="P427"/>
  <c r="BI421"/>
  <c r="BH421"/>
  <c r="BG421"/>
  <c r="BF421"/>
  <c r="T421"/>
  <c r="R421"/>
  <c r="P421"/>
  <c r="BI415"/>
  <c r="BH415"/>
  <c r="BG415"/>
  <c r="BF415"/>
  <c r="T415"/>
  <c r="R415"/>
  <c r="P415"/>
  <c r="BI410"/>
  <c r="BH410"/>
  <c r="BG410"/>
  <c r="BF410"/>
  <c r="T410"/>
  <c r="R410"/>
  <c r="P410"/>
  <c r="BI405"/>
  <c r="BH405"/>
  <c r="BG405"/>
  <c r="BF405"/>
  <c r="T405"/>
  <c r="R405"/>
  <c r="P405"/>
  <c r="BI400"/>
  <c r="BH400"/>
  <c r="BG400"/>
  <c r="BF400"/>
  <c r="T400"/>
  <c r="R400"/>
  <c r="P400"/>
  <c r="BI395"/>
  <c r="BH395"/>
  <c r="BG395"/>
  <c r="BF395"/>
  <c r="T395"/>
  <c r="R395"/>
  <c r="P395"/>
  <c r="BI391"/>
  <c r="BH391"/>
  <c r="BG391"/>
  <c r="BF391"/>
  <c r="T391"/>
  <c r="R391"/>
  <c r="P391"/>
  <c r="BI384"/>
  <c r="BH384"/>
  <c r="BG384"/>
  <c r="BF384"/>
  <c r="T384"/>
  <c r="R384"/>
  <c r="P384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0"/>
  <c r="BH370"/>
  <c r="BG370"/>
  <c r="BF370"/>
  <c r="T370"/>
  <c r="R370"/>
  <c r="P370"/>
  <c r="BI365"/>
  <c r="BH365"/>
  <c r="BG365"/>
  <c r="BF365"/>
  <c r="T365"/>
  <c r="R365"/>
  <c r="P365"/>
  <c r="BI360"/>
  <c r="BH360"/>
  <c r="BG360"/>
  <c r="BF360"/>
  <c r="T360"/>
  <c r="R360"/>
  <c r="P360"/>
  <c r="BI353"/>
  <c r="BH353"/>
  <c r="BG353"/>
  <c r="BF353"/>
  <c r="T353"/>
  <c r="R353"/>
  <c r="P353"/>
  <c r="BI347"/>
  <c r="BH347"/>
  <c r="BG347"/>
  <c r="BF347"/>
  <c r="T347"/>
  <c r="R347"/>
  <c r="P347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0"/>
  <c r="BH330"/>
  <c r="BG330"/>
  <c r="BF330"/>
  <c r="T330"/>
  <c r="R330"/>
  <c r="P330"/>
  <c r="BI326"/>
  <c r="BH326"/>
  <c r="BG326"/>
  <c r="BF326"/>
  <c r="T326"/>
  <c r="R326"/>
  <c r="P326"/>
  <c r="BI321"/>
  <c r="BH321"/>
  <c r="BG321"/>
  <c r="BF321"/>
  <c r="T321"/>
  <c r="R321"/>
  <c r="P321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3"/>
  <c r="BH273"/>
  <c r="BG273"/>
  <c r="BF273"/>
  <c r="T273"/>
  <c r="R273"/>
  <c r="P273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T231"/>
  <c r="R232"/>
  <c r="R231"/>
  <c r="P232"/>
  <c r="P231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3"/>
  <c r="BH133"/>
  <c r="BG133"/>
  <c r="BF133"/>
  <c r="T133"/>
  <c r="R133"/>
  <c r="P133"/>
  <c r="BI128"/>
  <c r="BH128"/>
  <c r="BG128"/>
  <c r="BF128"/>
  <c r="T128"/>
  <c r="R128"/>
  <c r="P128"/>
  <c r="BI125"/>
  <c r="BH125"/>
  <c r="BG125"/>
  <c r="BF125"/>
  <c r="T125"/>
  <c r="R125"/>
  <c r="P125"/>
  <c r="BI119"/>
  <c r="BH119"/>
  <c r="BG119"/>
  <c r="BF119"/>
  <c r="T119"/>
  <c r="R119"/>
  <c r="P119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2" r="J37"/>
  <c r="J36"/>
  <c i="1" r="AY55"/>
  <c i="2" r="J35"/>
  <c i="1" r="AX55"/>
  <c i="2" r="BI502"/>
  <c r="BH502"/>
  <c r="BG502"/>
  <c r="BF502"/>
  <c r="T502"/>
  <c r="R502"/>
  <c r="P502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1"/>
  <c r="BH481"/>
  <c r="BG481"/>
  <c r="BF481"/>
  <c r="T481"/>
  <c r="R481"/>
  <c r="P481"/>
  <c r="BI475"/>
  <c r="BH475"/>
  <c r="BG475"/>
  <c r="BF475"/>
  <c r="T475"/>
  <c r="R475"/>
  <c r="P475"/>
  <c r="BI472"/>
  <c r="BH472"/>
  <c r="BG472"/>
  <c r="BF472"/>
  <c r="T472"/>
  <c r="R472"/>
  <c r="P472"/>
  <c r="BI466"/>
  <c r="BH466"/>
  <c r="BG466"/>
  <c r="BF466"/>
  <c r="T466"/>
  <c r="R466"/>
  <c r="P466"/>
  <c r="BI462"/>
  <c r="BH462"/>
  <c r="BG462"/>
  <c r="BF462"/>
  <c r="T462"/>
  <c r="R462"/>
  <c r="P462"/>
  <c r="BI459"/>
  <c r="BH459"/>
  <c r="BG459"/>
  <c r="BF459"/>
  <c r="T459"/>
  <c r="R459"/>
  <c r="P459"/>
  <c r="BI452"/>
  <c r="BH452"/>
  <c r="BG452"/>
  <c r="BF452"/>
  <c r="T452"/>
  <c r="R452"/>
  <c r="P452"/>
  <c r="BI445"/>
  <c r="BH445"/>
  <c r="BG445"/>
  <c r="BF445"/>
  <c r="T445"/>
  <c r="R445"/>
  <c r="P445"/>
  <c r="BI439"/>
  <c r="BH439"/>
  <c r="BG439"/>
  <c r="BF439"/>
  <c r="T439"/>
  <c r="R439"/>
  <c r="P439"/>
  <c r="BI433"/>
  <c r="BH433"/>
  <c r="BG433"/>
  <c r="BF433"/>
  <c r="T433"/>
  <c r="R433"/>
  <c r="P433"/>
  <c r="BI427"/>
  <c r="BH427"/>
  <c r="BG427"/>
  <c r="BF427"/>
  <c r="T427"/>
  <c r="R427"/>
  <c r="P427"/>
  <c r="BI421"/>
  <c r="BH421"/>
  <c r="BG421"/>
  <c r="BF421"/>
  <c r="T421"/>
  <c r="R421"/>
  <c r="P421"/>
  <c r="BI416"/>
  <c r="BH416"/>
  <c r="BG416"/>
  <c r="BF416"/>
  <c r="T416"/>
  <c r="R416"/>
  <c r="P416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3"/>
  <c r="BH383"/>
  <c r="BG383"/>
  <c r="BF383"/>
  <c r="T383"/>
  <c r="R383"/>
  <c r="P383"/>
  <c r="BI377"/>
  <c r="BH377"/>
  <c r="BG377"/>
  <c r="BF377"/>
  <c r="T377"/>
  <c r="R377"/>
  <c r="P377"/>
  <c r="BI368"/>
  <c r="BH368"/>
  <c r="BG368"/>
  <c r="BF368"/>
  <c r="T368"/>
  <c r="R368"/>
  <c r="P368"/>
  <c r="BI361"/>
  <c r="BH361"/>
  <c r="BG361"/>
  <c r="BF361"/>
  <c r="T361"/>
  <c r="R361"/>
  <c r="P361"/>
  <c r="BI357"/>
  <c r="BH357"/>
  <c r="BG357"/>
  <c r="BF357"/>
  <c r="T357"/>
  <c r="R357"/>
  <c r="P357"/>
  <c r="BI354"/>
  <c r="BH354"/>
  <c r="BG354"/>
  <c r="BF354"/>
  <c r="T354"/>
  <c r="R354"/>
  <c r="P354"/>
  <c r="BI349"/>
  <c r="BH349"/>
  <c r="BG349"/>
  <c r="BF349"/>
  <c r="T349"/>
  <c r="R349"/>
  <c r="P349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2"/>
  <c r="BH332"/>
  <c r="BG332"/>
  <c r="BF332"/>
  <c r="T332"/>
  <c r="R332"/>
  <c r="P332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60"/>
  <c r="BH260"/>
  <c r="BG260"/>
  <c r="BF260"/>
  <c r="T260"/>
  <c r="R260"/>
  <c r="P260"/>
  <c r="BI255"/>
  <c r="BH255"/>
  <c r="BG255"/>
  <c r="BF255"/>
  <c r="T255"/>
  <c r="R255"/>
  <c r="P255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T238"/>
  <c r="R239"/>
  <c r="R238"/>
  <c r="P239"/>
  <c r="P238"/>
  <c r="BI233"/>
  <c r="BH233"/>
  <c r="BG233"/>
  <c r="BF233"/>
  <c r="T233"/>
  <c r="R233"/>
  <c r="P233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0"/>
  <c r="BH200"/>
  <c r="BG200"/>
  <c r="BF200"/>
  <c r="T200"/>
  <c r="R200"/>
  <c r="P200"/>
  <c r="BI193"/>
  <c r="BH193"/>
  <c r="BG193"/>
  <c r="BF193"/>
  <c r="T193"/>
  <c r="R193"/>
  <c r="P193"/>
  <c r="BI186"/>
  <c r="BH186"/>
  <c r="BG186"/>
  <c r="BF186"/>
  <c r="T186"/>
  <c r="R186"/>
  <c r="P186"/>
  <c r="BI180"/>
  <c r="BH180"/>
  <c r="BG180"/>
  <c r="BF180"/>
  <c r="T180"/>
  <c r="R180"/>
  <c r="P180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5"/>
  <c r="BH135"/>
  <c r="BG135"/>
  <c r="BF135"/>
  <c r="T135"/>
  <c r="R135"/>
  <c r="P135"/>
  <c r="BI129"/>
  <c r="BH129"/>
  <c r="BG129"/>
  <c r="BF129"/>
  <c r="T129"/>
  <c r="R129"/>
  <c r="P129"/>
  <c r="BI126"/>
  <c r="BH126"/>
  <c r="BG126"/>
  <c r="BF126"/>
  <c r="T126"/>
  <c r="R126"/>
  <c r="P126"/>
  <c r="BI119"/>
  <c r="BH119"/>
  <c r="BG119"/>
  <c r="BF119"/>
  <c r="T119"/>
  <c r="R119"/>
  <c r="P119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48"/>
  <c i="1" r="L50"/>
  <c r="AM50"/>
  <c r="AM49"/>
  <c r="L49"/>
  <c r="AM47"/>
  <c r="L47"/>
  <c r="L45"/>
  <c r="L44"/>
  <c i="2" r="BK439"/>
  <c r="BK265"/>
  <c r="BK393"/>
  <c r="J239"/>
  <c r="J439"/>
  <c r="BK377"/>
  <c r="BK275"/>
  <c r="J207"/>
  <c r="BK126"/>
  <c r="J270"/>
  <c r="BK119"/>
  <c i="3" r="BK395"/>
  <c r="J251"/>
  <c r="J307"/>
  <c r="BK200"/>
  <c r="BK360"/>
  <c r="J153"/>
  <c r="BK463"/>
  <c r="BK347"/>
  <c r="J289"/>
  <c r="BK182"/>
  <c r="BK110"/>
  <c i="4" r="BK283"/>
  <c r="J181"/>
  <c r="BK263"/>
  <c r="J329"/>
  <c i="2" r="J427"/>
  <c r="J349"/>
  <c r="J200"/>
  <c r="BK399"/>
  <c r="BK224"/>
  <c r="J445"/>
  <c r="J368"/>
  <c r="J281"/>
  <c r="J217"/>
  <c r="J377"/>
  <c r="J166"/>
  <c i="3" r="J434"/>
  <c r="BK278"/>
  <c r="BK415"/>
  <c r="BK241"/>
  <c r="J128"/>
  <c r="J353"/>
  <c r="J194"/>
  <c r="J470"/>
  <c r="BK380"/>
  <c r="BK316"/>
  <c r="BK224"/>
  <c r="BK170"/>
  <c r="BK106"/>
  <c i="4" r="BK280"/>
  <c r="J199"/>
  <c r="BK242"/>
  <c r="BK329"/>
  <c r="BK193"/>
  <c r="BK185"/>
  <c r="J175"/>
  <c r="BK152"/>
  <c r="BK127"/>
  <c r="J107"/>
  <c r="BK322"/>
  <c r="J287"/>
  <c r="BK270"/>
  <c r="J242"/>
  <c r="BK215"/>
  <c r="BK189"/>
  <c r="J158"/>
  <c r="J127"/>
  <c i="5" r="J96"/>
  <c r="BK96"/>
  <c i="2" r="J472"/>
  <c r="J396"/>
  <c r="BK319"/>
  <c r="BK260"/>
  <c r="BK481"/>
  <c r="J421"/>
  <c r="BK326"/>
  <c r="BK285"/>
  <c r="BK220"/>
  <c r="J129"/>
  <c r="BK475"/>
  <c r="J433"/>
  <c r="J354"/>
  <c r="J301"/>
  <c r="BK278"/>
  <c r="BK231"/>
  <c r="J211"/>
  <c r="J159"/>
  <c r="BK101"/>
  <c r="J338"/>
  <c r="J255"/>
  <c r="BK159"/>
  <c r="J101"/>
  <c i="3" r="J365"/>
  <c r="BK289"/>
  <c r="BK207"/>
  <c r="BK443"/>
  <c r="BK391"/>
  <c r="BK251"/>
  <c r="BK204"/>
  <c r="BK153"/>
  <c r="BK400"/>
  <c r="J340"/>
  <c r="BK217"/>
  <c r="J467"/>
  <c r="J395"/>
  <c r="BK353"/>
  <c r="J326"/>
  <c r="BK292"/>
  <c r="J247"/>
  <c r="J200"/>
  <c r="J163"/>
  <c r="J139"/>
  <c r="BK113"/>
  <c r="BK125"/>
  <c i="4" r="J277"/>
  <c r="J233"/>
  <c r="BK168"/>
  <c r="BK97"/>
  <c r="J249"/>
  <c r="BK206"/>
  <c r="J93"/>
  <c i="2" r="J487"/>
  <c r="BK332"/>
  <c r="BK173"/>
  <c r="BK433"/>
  <c r="BK301"/>
  <c r="J126"/>
  <c r="J462"/>
  <c r="BK349"/>
  <c r="BK239"/>
  <c r="BK166"/>
  <c r="BK106"/>
  <c i="3" r="J405"/>
  <c r="BK269"/>
  <c r="BK384"/>
  <c r="BK247"/>
  <c r="BK427"/>
  <c r="BK226"/>
  <c r="BK467"/>
  <c r="J415"/>
  <c r="J282"/>
  <c r="BK220"/>
  <c r="J143"/>
  <c i="4" r="BK229"/>
  <c r="BK256"/>
  <c r="BK202"/>
  <c i="5" r="F35"/>
  <c i="2" r="J459"/>
  <c r="J361"/>
  <c r="BK150"/>
  <c r="BK445"/>
  <c r="BK295"/>
  <c r="BK495"/>
  <c r="BK416"/>
  <c r="J295"/>
  <c r="J224"/>
  <c r="J156"/>
  <c r="J341"/>
  <c r="BK156"/>
  <c i="3" r="BK330"/>
  <c r="J188"/>
  <c r="J400"/>
  <c r="J232"/>
  <c r="BK156"/>
  <c r="BK410"/>
  <c r="J204"/>
  <c r="BK470"/>
  <c r="BK405"/>
  <c r="J330"/>
  <c r="J266"/>
  <c r="J217"/>
  <c r="BK133"/>
  <c i="4" r="J318"/>
  <c r="BK212"/>
  <c r="BK93"/>
  <c r="BK231"/>
  <c r="J215"/>
  <c i="2" r="BK368"/>
  <c r="BK305"/>
  <c r="BK462"/>
  <c r="BK311"/>
  <c r="J146"/>
  <c r="J407"/>
  <c r="J326"/>
  <c r="BK298"/>
  <c r="J233"/>
  <c r="BK163"/>
  <c r="J227"/>
  <c r="J106"/>
  <c i="3" r="BK335"/>
  <c r="J241"/>
  <c r="J312"/>
  <c r="BK210"/>
  <c r="J440"/>
  <c r="J259"/>
  <c r="J97"/>
  <c r="BK434"/>
  <c r="BK343"/>
  <c r="J278"/>
  <c r="BK143"/>
  <c r="J113"/>
  <c i="4" r="J263"/>
  <c r="BK163"/>
  <c r="J322"/>
  <c r="J152"/>
  <c r="J196"/>
  <c r="J189"/>
  <c r="BK181"/>
  <c r="BK171"/>
  <c r="BK144"/>
  <c r="BK124"/>
  <c r="J104"/>
  <c r="BK314"/>
  <c r="BK298"/>
  <c r="BK277"/>
  <c r="J256"/>
  <c r="J225"/>
  <c r="BK199"/>
  <c r="BK175"/>
  <c r="J138"/>
  <c r="BK107"/>
  <c i="5" r="J86"/>
  <c r="BK86"/>
  <c i="2" r="BK389"/>
  <c r="J357"/>
  <c r="J289"/>
  <c r="BK153"/>
  <c r="J499"/>
  <c r="BK459"/>
  <c r="J344"/>
  <c r="J308"/>
  <c r="BK270"/>
  <c r="J163"/>
  <c r="BK502"/>
  <c r="BK491"/>
  <c r="BK452"/>
  <c r="J403"/>
  <c r="BK344"/>
  <c r="J322"/>
  <c r="J285"/>
  <c r="BK255"/>
  <c r="J220"/>
  <c r="J180"/>
  <c r="BK146"/>
  <c r="BK113"/>
  <c r="BK357"/>
  <c r="J275"/>
  <c r="BK207"/>
  <c r="BK129"/>
  <c i="3" r="J427"/>
  <c r="BK377"/>
  <c r="J321"/>
  <c r="BK263"/>
  <c r="J463"/>
  <c r="BK321"/>
  <c r="J269"/>
  <c r="J220"/>
  <c r="J160"/>
  <c r="BK430"/>
  <c r="J380"/>
  <c r="J237"/>
  <c r="BK160"/>
  <c r="BK455"/>
  <c r="J421"/>
  <c r="J370"/>
  <c r="J347"/>
  <c r="BK312"/>
  <c r="J285"/>
  <c r="J263"/>
  <c r="J224"/>
  <c r="BK176"/>
  <c r="BK139"/>
  <c r="BK119"/>
  <c r="BK101"/>
  <c i="4" r="BK295"/>
  <c r="J270"/>
  <c r="J222"/>
  <c r="J185"/>
  <c r="J120"/>
  <c r="J280"/>
  <c r="BK225"/>
  <c r="BK104"/>
  <c r="J295"/>
  <c i="2" r="J416"/>
  <c r="J399"/>
  <c r="BK244"/>
  <c r="J475"/>
  <c r="BK322"/>
  <c r="J170"/>
  <c r="BK487"/>
  <c r="J383"/>
  <c r="BK289"/>
  <c r="J214"/>
  <c r="J393"/>
  <c r="J153"/>
  <c r="J97"/>
  <c i="3" r="J316"/>
  <c r="BK213"/>
  <c r="J430"/>
  <c r="J213"/>
  <c r="J119"/>
  <c r="J302"/>
  <c r="J125"/>
  <c r="J449"/>
  <c r="J335"/>
  <c r="BK296"/>
  <c r="BK188"/>
  <c i="4" r="J135"/>
  <c r="J168"/>
  <c r="J163"/>
  <c r="J124"/>
  <c r="J231"/>
  <c r="J193"/>
  <c r="BK141"/>
  <c i="2" r="BK396"/>
  <c r="J316"/>
  <c r="BK233"/>
  <c r="J491"/>
  <c r="J319"/>
  <c r="BK211"/>
  <c r="J466"/>
  <c r="BK341"/>
  <c r="J248"/>
  <c r="J173"/>
  <c r="BK93"/>
  <c r="BK217"/>
  <c r="BK97"/>
  <c i="3" r="BK282"/>
  <c r="J459"/>
  <c r="J255"/>
  <c r="BK449"/>
  <c r="J296"/>
  <c r="J110"/>
  <c r="BK440"/>
  <c r="BK374"/>
  <c r="BK307"/>
  <c r="BK232"/>
  <c r="J150"/>
  <c r="BK93"/>
  <c i="4" r="J252"/>
  <c r="BK138"/>
  <c r="J148"/>
  <c i="2" r="J481"/>
  <c r="BK407"/>
  <c r="BK281"/>
  <c r="J495"/>
  <c r="J332"/>
  <c r="J278"/>
  <c i="1" r="AS54"/>
  <c i="2" r="BK248"/>
  <c r="BK186"/>
  <c r="J305"/>
  <c r="BK142"/>
  <c i="3" r="J391"/>
  <c r="J309"/>
  <c r="J455"/>
  <c r="BK285"/>
  <c r="J170"/>
  <c r="J384"/>
  <c r="J147"/>
  <c r="BK459"/>
  <c r="J360"/>
  <c r="BK300"/>
  <c r="BK259"/>
  <c r="J207"/>
  <c r="BK128"/>
  <c i="4" r="J306"/>
  <c r="J229"/>
  <c r="BK114"/>
  <c r="J212"/>
  <c r="J206"/>
  <c r="BK158"/>
  <c r="J141"/>
  <c r="BK120"/>
  <c r="BK326"/>
  <c r="BK306"/>
  <c r="J283"/>
  <c r="J267"/>
  <c r="BK252"/>
  <c r="BK222"/>
  <c r="BK196"/>
  <c r="BK148"/>
  <c r="J114"/>
  <c i="5" r="BK92"/>
  <c r="J92"/>
  <c i="2" r="J452"/>
  <c r="BK403"/>
  <c r="J298"/>
  <c r="BK214"/>
  <c r="BK135"/>
  <c r="BK466"/>
  <c r="BK383"/>
  <c r="BK316"/>
  <c r="BK227"/>
  <c r="J193"/>
  <c r="J110"/>
  <c r="BK499"/>
  <c r="BK472"/>
  <c r="BK427"/>
  <c r="J389"/>
  <c r="BK338"/>
  <c r="J292"/>
  <c r="J260"/>
  <c r="J244"/>
  <c r="BK200"/>
  <c r="BK170"/>
  <c r="J135"/>
  <c r="J93"/>
  <c r="BK308"/>
  <c r="BK180"/>
  <c r="J150"/>
  <c r="BK110"/>
  <c i="3" r="J410"/>
  <c r="BK326"/>
  <c r="BK266"/>
  <c r="J182"/>
  <c r="BK421"/>
  <c r="J292"/>
  <c r="BK237"/>
  <c r="BK194"/>
  <c r="BK97"/>
  <c r="BK370"/>
  <c r="J300"/>
  <c r="J176"/>
  <c r="BK150"/>
  <c r="J443"/>
  <c r="J377"/>
  <c r="BK340"/>
  <c r="BK302"/>
  <c r="J273"/>
  <c r="J226"/>
  <c r="J210"/>
  <c r="BK147"/>
  <c r="J133"/>
  <c r="J106"/>
  <c r="J101"/>
  <c i="4" r="BK287"/>
  <c r="BK235"/>
  <c r="J210"/>
  <c r="J144"/>
  <c r="J298"/>
  <c r="BK233"/>
  <c r="J202"/>
  <c r="J314"/>
  <c r="BK249"/>
  <c i="2" r="BK354"/>
  <c r="BK292"/>
  <c r="J119"/>
  <c r="BK361"/>
  <c r="J231"/>
  <c r="J502"/>
  <c r="BK421"/>
  <c r="J311"/>
  <c r="J265"/>
  <c r="BK193"/>
  <c r="J142"/>
  <c r="J186"/>
  <c r="J113"/>
  <c i="3" r="J343"/>
  <c r="BK167"/>
  <c r="BK273"/>
  <c r="J167"/>
  <c r="J374"/>
  <c r="BK163"/>
  <c r="J93"/>
  <c r="BK365"/>
  <c r="BK309"/>
  <c r="BK255"/>
  <c r="J156"/>
  <c i="4" r="BK267"/>
  <c r="J326"/>
  <c r="J235"/>
  <c r="BK318"/>
  <c r="BK210"/>
  <c r="J171"/>
  <c r="BK135"/>
  <c r="J97"/>
  <c i="5" l="1" r="T84"/>
  <c r="T83"/>
  <c r="R84"/>
  <c r="R83"/>
  <c i="2" r="BK141"/>
  <c r="J141"/>
  <c r="J62"/>
  <c r="BK210"/>
  <c r="J210"/>
  <c r="J63"/>
  <c r="R243"/>
  <c r="T284"/>
  <c r="R360"/>
  <c r="P465"/>
  <c i="3" r="P92"/>
  <c r="BK138"/>
  <c r="J138"/>
  <c r="J62"/>
  <c r="BK203"/>
  <c r="J203"/>
  <c r="J63"/>
  <c r="P236"/>
  <c r="P272"/>
  <c r="P315"/>
  <c r="T346"/>
  <c r="T433"/>
  <c i="4" r="P92"/>
  <c r="P119"/>
  <c r="P134"/>
  <c r="R162"/>
  <c r="BK205"/>
  <c r="J205"/>
  <c r="J68"/>
  <c r="BK255"/>
  <c r="J255"/>
  <c r="J69"/>
  <c r="P286"/>
  <c i="2" r="R92"/>
  <c r="T92"/>
  <c r="T141"/>
  <c r="R210"/>
  <c r="P243"/>
  <c r="BK284"/>
  <c r="J284"/>
  <c r="J67"/>
  <c r="R284"/>
  <c r="P325"/>
  <c r="R325"/>
  <c r="T325"/>
  <c r="T360"/>
  <c r="T465"/>
  <c i="3" r="R92"/>
  <c r="R138"/>
  <c r="R203"/>
  <c r="T203"/>
  <c r="R236"/>
  <c r="T272"/>
  <c r="R315"/>
  <c r="T315"/>
  <c r="P346"/>
  <c r="BK433"/>
  <c r="J433"/>
  <c r="J70"/>
  <c r="P433"/>
  <c i="4" r="BK92"/>
  <c r="J92"/>
  <c r="J61"/>
  <c r="T92"/>
  <c r="R119"/>
  <c r="T119"/>
  <c r="R134"/>
  <c r="BK162"/>
  <c r="J162"/>
  <c r="J66"/>
  <c r="T162"/>
  <c r="P174"/>
  <c r="T174"/>
  <c r="R205"/>
  <c r="P255"/>
  <c r="T255"/>
  <c r="T286"/>
  <c i="2" r="P92"/>
  <c r="R141"/>
  <c r="T210"/>
  <c r="T243"/>
  <c r="T242"/>
  <c r="BK325"/>
  <c r="J325"/>
  <c r="J68"/>
  <c r="P360"/>
  <c r="BK465"/>
  <c r="J465"/>
  <c r="J70"/>
  <c i="3" r="BK92"/>
  <c r="J92"/>
  <c r="J61"/>
  <c r="T92"/>
  <c r="T138"/>
  <c r="BK236"/>
  <c r="J236"/>
  <c r="J66"/>
  <c r="T236"/>
  <c r="T235"/>
  <c r="BK272"/>
  <c r="J272"/>
  <c r="J67"/>
  <c r="BK315"/>
  <c r="J315"/>
  <c r="J68"/>
  <c r="R346"/>
  <c r="R433"/>
  <c i="4" r="BK119"/>
  <c r="J119"/>
  <c r="J62"/>
  <c r="T134"/>
  <c r="BK174"/>
  <c r="J174"/>
  <c r="J67"/>
  <c r="P205"/>
  <c r="R255"/>
  <c r="R286"/>
  <c i="2" r="BK92"/>
  <c r="J92"/>
  <c r="J61"/>
  <c r="P141"/>
  <c r="P210"/>
  <c r="BK243"/>
  <c r="J243"/>
  <c r="J66"/>
  <c r="P284"/>
  <c r="BK360"/>
  <c r="J360"/>
  <c r="J69"/>
  <c r="R465"/>
  <c i="3" r="P138"/>
  <c r="P203"/>
  <c r="R272"/>
  <c r="BK346"/>
  <c r="J346"/>
  <c r="J69"/>
  <c i="4" r="R92"/>
  <c r="R91"/>
  <c r="BK134"/>
  <c r="J134"/>
  <c r="J63"/>
  <c r="P162"/>
  <c r="R174"/>
  <c r="T205"/>
  <c r="BK286"/>
  <c r="J286"/>
  <c r="J70"/>
  <c i="2" r="BK238"/>
  <c r="J238"/>
  <c r="J64"/>
  <c i="3" r="BK231"/>
  <c r="J231"/>
  <c r="J64"/>
  <c i="4" r="BK157"/>
  <c r="J157"/>
  <c r="J64"/>
  <c i="5" r="BK85"/>
  <c r="J85"/>
  <c r="J61"/>
  <c r="BK91"/>
  <c r="J91"/>
  <c r="J62"/>
  <c r="BK95"/>
  <c r="J95"/>
  <c r="J63"/>
  <c r="E48"/>
  <c r="F55"/>
  <c r="J77"/>
  <c r="BE86"/>
  <c r="BE92"/>
  <c r="BE96"/>
  <c i="1" r="BB58"/>
  <c i="3" r="BK91"/>
  <c r="BK235"/>
  <c r="J235"/>
  <c r="J65"/>
  <c i="4" r="BE93"/>
  <c r="BE97"/>
  <c r="BE104"/>
  <c r="BE107"/>
  <c r="BE120"/>
  <c r="BE124"/>
  <c r="BE135"/>
  <c r="BE144"/>
  <c r="BE152"/>
  <c r="BE158"/>
  <c r="BE168"/>
  <c r="BE171"/>
  <c r="BE181"/>
  <c r="BE185"/>
  <c r="BE222"/>
  <c r="BE229"/>
  <c r="BE231"/>
  <c r="BE235"/>
  <c r="BE242"/>
  <c r="BE263"/>
  <c r="BE277"/>
  <c r="BE280"/>
  <c r="BE283"/>
  <c r="BE326"/>
  <c r="E48"/>
  <c r="F55"/>
  <c r="J84"/>
  <c r="BE138"/>
  <c r="BE148"/>
  <c r="BE202"/>
  <c r="BE212"/>
  <c r="BE233"/>
  <c r="BE252"/>
  <c r="BE287"/>
  <c r="BE318"/>
  <c r="BE322"/>
  <c r="BE329"/>
  <c r="BE114"/>
  <c r="BE193"/>
  <c r="BE199"/>
  <c r="BE210"/>
  <c r="BE256"/>
  <c r="BE270"/>
  <c r="BE295"/>
  <c r="BE306"/>
  <c r="BE127"/>
  <c r="BE141"/>
  <c r="BE163"/>
  <c r="BE175"/>
  <c r="BE189"/>
  <c r="BE196"/>
  <c r="BE206"/>
  <c r="BE215"/>
  <c r="BE225"/>
  <c r="BE249"/>
  <c r="BE267"/>
  <c r="BE298"/>
  <c r="BE314"/>
  <c i="3" r="F55"/>
  <c r="BE97"/>
  <c r="BE110"/>
  <c r="BE119"/>
  <c r="BE128"/>
  <c i="2" r="BK91"/>
  <c r="J91"/>
  <c r="J60"/>
  <c i="3" r="J52"/>
  <c r="BE93"/>
  <c r="BE101"/>
  <c r="BE125"/>
  <c r="BE147"/>
  <c r="BE150"/>
  <c r="BE153"/>
  <c r="BE160"/>
  <c r="BE167"/>
  <c r="BE176"/>
  <c r="BE194"/>
  <c r="BE200"/>
  <c r="BE213"/>
  <c r="BE220"/>
  <c r="BE241"/>
  <c r="BE247"/>
  <c r="BE251"/>
  <c r="BE259"/>
  <c r="BE263"/>
  <c r="BE285"/>
  <c r="BE296"/>
  <c r="BE300"/>
  <c r="BE321"/>
  <c r="BE330"/>
  <c r="BE343"/>
  <c r="BE370"/>
  <c r="BE374"/>
  <c r="BE380"/>
  <c r="BE405"/>
  <c r="BE440"/>
  <c r="BE449"/>
  <c r="BE455"/>
  <c r="BE459"/>
  <c r="BE467"/>
  <c r="BE470"/>
  <c r="E48"/>
  <c r="BE106"/>
  <c r="BE133"/>
  <c r="BE143"/>
  <c r="BE188"/>
  <c r="BE210"/>
  <c r="BE224"/>
  <c r="BE232"/>
  <c r="BE255"/>
  <c r="BE269"/>
  <c r="BE278"/>
  <c r="BE292"/>
  <c r="BE307"/>
  <c r="BE326"/>
  <c r="BE335"/>
  <c r="BE347"/>
  <c r="BE365"/>
  <c r="BE421"/>
  <c r="BE434"/>
  <c r="BE443"/>
  <c r="BE463"/>
  <c r="BE113"/>
  <c r="BE139"/>
  <c r="BE170"/>
  <c r="BE182"/>
  <c r="BE207"/>
  <c r="BE226"/>
  <c r="BE266"/>
  <c r="BE282"/>
  <c r="BE289"/>
  <c r="BE302"/>
  <c r="BE309"/>
  <c r="BE316"/>
  <c r="BE353"/>
  <c r="BE360"/>
  <c r="BE377"/>
  <c r="BE395"/>
  <c r="BE410"/>
  <c r="BE156"/>
  <c r="BE163"/>
  <c r="BE204"/>
  <c r="BE217"/>
  <c r="BE237"/>
  <c r="BE273"/>
  <c r="BE312"/>
  <c r="BE340"/>
  <c r="BE384"/>
  <c r="BE391"/>
  <c r="BE400"/>
  <c r="BE415"/>
  <c r="BE427"/>
  <c r="BE430"/>
  <c i="2" r="E80"/>
  <c r="BE180"/>
  <c r="J52"/>
  <c r="BE153"/>
  <c r="BE200"/>
  <c r="BE224"/>
  <c r="BE231"/>
  <c r="BE248"/>
  <c r="BE278"/>
  <c r="BE289"/>
  <c r="BE301"/>
  <c r="BE311"/>
  <c r="BE332"/>
  <c r="BE416"/>
  <c r="F55"/>
  <c r="BE93"/>
  <c r="BE110"/>
  <c r="BE129"/>
  <c r="BE146"/>
  <c r="BE150"/>
  <c r="BE156"/>
  <c r="BE159"/>
  <c r="BE163"/>
  <c r="BE173"/>
  <c r="BE214"/>
  <c r="BE220"/>
  <c r="BE227"/>
  <c r="BE244"/>
  <c r="BE255"/>
  <c r="BE260"/>
  <c r="BE281"/>
  <c r="BE308"/>
  <c r="BE316"/>
  <c r="BE319"/>
  <c r="BE338"/>
  <c r="BE344"/>
  <c r="BE368"/>
  <c r="BE403"/>
  <c r="BE433"/>
  <c r="BE459"/>
  <c r="BE462"/>
  <c r="BE475"/>
  <c r="BE487"/>
  <c r="BE499"/>
  <c r="BE502"/>
  <c r="BE97"/>
  <c r="BE106"/>
  <c r="BE119"/>
  <c r="BE135"/>
  <c r="BE142"/>
  <c r="BE166"/>
  <c r="BE186"/>
  <c r="BE207"/>
  <c r="BE233"/>
  <c r="BE265"/>
  <c r="BE275"/>
  <c r="BE292"/>
  <c r="BE298"/>
  <c r="BE305"/>
  <c r="BE341"/>
  <c r="BE357"/>
  <c r="BE396"/>
  <c r="BE452"/>
  <c r="BE472"/>
  <c r="BE101"/>
  <c r="BE113"/>
  <c r="BE126"/>
  <c r="BE170"/>
  <c r="BE193"/>
  <c r="BE211"/>
  <c r="BE217"/>
  <c r="BE239"/>
  <c r="BE270"/>
  <c r="BE285"/>
  <c r="BE295"/>
  <c r="BE322"/>
  <c r="BE326"/>
  <c r="BE354"/>
  <c r="BE389"/>
  <c r="BE427"/>
  <c r="BE466"/>
  <c r="BE481"/>
  <c r="BE495"/>
  <c r="BE349"/>
  <c r="BE361"/>
  <c r="BE377"/>
  <c r="BE383"/>
  <c r="BE393"/>
  <c r="BE399"/>
  <c r="BE407"/>
  <c r="BE421"/>
  <c r="BE439"/>
  <c r="BE445"/>
  <c r="BE491"/>
  <c i="4" r="F34"/>
  <c i="1" r="BA57"/>
  <c i="2" r="F37"/>
  <c i="1" r="BD55"/>
  <c i="3" r="F35"/>
  <c i="1" r="BB56"/>
  <c i="4" r="F35"/>
  <c i="1" r="BB57"/>
  <c i="5" r="F34"/>
  <c i="1" r="BA58"/>
  <c i="5" r="F36"/>
  <c i="1" r="BC58"/>
  <c i="2" r="F34"/>
  <c i="1" r="BA55"/>
  <c i="3" r="F34"/>
  <c i="1" r="BA56"/>
  <c i="4" r="F37"/>
  <c i="1" r="BD57"/>
  <c i="2" r="J34"/>
  <c i="1" r="AW55"/>
  <c i="4" r="J34"/>
  <c i="1" r="AW57"/>
  <c i="2" r="F35"/>
  <c i="1" r="BB55"/>
  <c i="5" r="F37"/>
  <c i="1" r="BD58"/>
  <c i="5" r="J34"/>
  <c i="1" r="AW58"/>
  <c i="2" r="F36"/>
  <c i="1" r="BC55"/>
  <c i="3" r="F36"/>
  <c i="1" r="BC56"/>
  <c i="3" r="J34"/>
  <c i="1" r="AW56"/>
  <c i="3" r="F37"/>
  <c i="1" r="BD56"/>
  <c i="4" r="F36"/>
  <c i="1" r="BC57"/>
  <c i="4" l="1" r="P161"/>
  <c r="P91"/>
  <c r="BK91"/>
  <c r="J91"/>
  <c r="J60"/>
  <c r="BK161"/>
  <c r="J161"/>
  <c r="J65"/>
  <c i="3" r="T91"/>
  <c r="T90"/>
  <c i="4" r="T161"/>
  <c r="T91"/>
  <c r="T90"/>
  <c i="2" r="T91"/>
  <c r="T90"/>
  <c i="3" r="P235"/>
  <c r="P91"/>
  <c r="R91"/>
  <c i="2" r="P242"/>
  <c r="R91"/>
  <c i="4" r="P90"/>
  <c i="1" r="AU57"/>
  <c i="2" r="R242"/>
  <c r="P91"/>
  <c r="P90"/>
  <c i="1" r="AU55"/>
  <c i="3" r="R235"/>
  <c r="R90"/>
  <c i="4" r="R161"/>
  <c r="R90"/>
  <c i="2" r="BK242"/>
  <c r="J242"/>
  <c r="J65"/>
  <c i="5" r="BK84"/>
  <c r="J84"/>
  <c r="J60"/>
  <c i="4" r="BK90"/>
  <c r="J90"/>
  <c r="J59"/>
  <c i="3" r="BK90"/>
  <c r="J90"/>
  <c r="J59"/>
  <c r="J91"/>
  <c r="J60"/>
  <c i="2" r="BK90"/>
  <c r="J90"/>
  <c r="J59"/>
  <c r="J33"/>
  <c i="1" r="AV55"/>
  <c r="AT55"/>
  <c i="5" r="J33"/>
  <c i="1" r="AV58"/>
  <c r="AT58"/>
  <c i="5" r="F33"/>
  <c i="1" r="AZ58"/>
  <c r="BC54"/>
  <c r="AY54"/>
  <c i="3" r="F33"/>
  <c i="1" r="AZ56"/>
  <c i="4" r="J33"/>
  <c i="1" r="AV57"/>
  <c r="AT57"/>
  <c i="3" r="J33"/>
  <c i="1" r="AV56"/>
  <c r="AT56"/>
  <c r="BB54"/>
  <c r="W31"/>
  <c r="BA54"/>
  <c r="AW54"/>
  <c r="AK30"/>
  <c r="BD54"/>
  <c r="W33"/>
  <c i="2" r="F33"/>
  <c i="1" r="AZ55"/>
  <c i="4" r="F33"/>
  <c i="1" r="AZ57"/>
  <c i="3" l="1" r="P90"/>
  <c i="1" r="AU56"/>
  <c i="2" r="R90"/>
  <c i="5" r="BK83"/>
  <c r="J83"/>
  <c i="2" r="J30"/>
  <c i="1" r="AG55"/>
  <c r="W30"/>
  <c i="3" r="J30"/>
  <c i="1" r="AG56"/>
  <c r="AN56"/>
  <c r="W32"/>
  <c i="4" r="J30"/>
  <c i="1" r="AG57"/>
  <c r="AN57"/>
  <c r="AX54"/>
  <c r="AZ54"/>
  <c r="W29"/>
  <c r="AU54"/>
  <c i="5" r="J30"/>
  <c i="1" r="AG58"/>
  <c i="5" l="1" r="J39"/>
  <c r="J59"/>
  <c i="4" r="J39"/>
  <c i="3" r="J39"/>
  <c i="2" r="J39"/>
  <c i="1" r="AN55"/>
  <c r="AN58"/>
  <c r="AG54"/>
  <c r="AK26"/>
  <c r="AV54"/>
  <c r="AK29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<sst xmlns="http://schemas.openxmlformats.org/spreadsheetml/2006/main">
  <si>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</si>
  <si>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</si>
  <si>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</si>
  <si>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</si>
  <si>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</si>
  <si>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{14c0a58a-681d-455c-843e-43d0c24d7e86}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</si>
  <si>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</si>
  <si>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</si>
  <si>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</si>
  <si>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</si>
  <si>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</si>
  <si>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</si>
  <si>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</si>
  <si>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</si>
  <si>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20250121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</si>
  <si>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</si>
  <si>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</si>
  <si>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Domov mládeže a školní jídelna,p.o.,Lidická 590/38,36001,K.Vary - výměna otvor.výplní a balkonových sestav - další etapa</t>
  </si>
  <si>
    <t>KSO:</t>
  </si>
  <si>
    <t/>
  </si>
  <si>
    <t>CC-CZ:</t>
  </si>
  <si>
    <t>Místo:</t>
  </si>
  <si>
    <t>Lidická 590/38, Karlovy Vary</t>
  </si>
  <si>
    <t>Datum:</t>
  </si>
  <si>
    <t>21. 1. 2025</t>
  </si>
  <si>
    <t>Zadavatel:</t>
  </si>
  <si>
    <t>IČ:</t>
  </si>
  <si>
    <t>Domov mládeže a školní jídelna, p.o.</t>
  </si>
  <si>
    <t>DIČ:</t>
  </si>
  <si>
    <t>Účastník:</t>
  </si>
  <si>
    <t>Vyplň údaj</t>
  </si>
  <si>
    <t>Projektant:</t>
  </si>
  <si>
    <t>Ing. Roman Gajdoš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</si>
  <si>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</si>
  <si>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</si>
  <si>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</si>
  <si>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</si>
  <si>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</si>
  <si>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</si>
  <si>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</si>
  <si>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</si>
  <si>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</si>
  <si>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</si>
  <si>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</si>
  <si>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</si>
  <si>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</si>
  <si>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</si>
  <si>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</si>
  <si>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</si>
  <si>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</si>
  <si>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</si>
  <si>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</si>
  <si>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</si>
  <si>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</si>
  <si>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</si>
  <si>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</si>
  <si>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</si>
  <si>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</si>
  <si>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</si>
  <si>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</si>
  <si>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</si>
  <si>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</si>
  <si>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</si>
  <si>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</si>
  <si>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</si>
  <si>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</si>
  <si>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</si>
  <si>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</si>
  <si>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</si>
  <si>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</si>
  <si>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</si>
  <si>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</si>
  <si>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</si>
  <si>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</si>
  <si>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</si>
  <si>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</si>
  <si>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</si>
  <si>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</si>
  <si>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Objekt A, A1</t>
  </si>
  <si>
    <t>STA</t>
  </si>
  <si>
    <t>1</t>
  </si>
  <si>
    <t>{a91f4c6c-eb92-4775-b7c5-b1e92e0dccec}</t>
  </si>
  <si>
    <t>2</t>
  </si>
  <si>
    <t>02</t>
  </si>
  <si>
    <t>Objekt A - jižní průčelí</t>
  </si>
  <si>
    <t>{cffe0cd2-9c72-4f1d-b897-9dda08b695e0}</t>
  </si>
  <si>
    <t>03</t>
  </si>
  <si>
    <t>Objekt D</t>
  </si>
  <si>
    <t>{1186f8c8-9036-44e3-bba9-d0cdcbab77e7}</t>
  </si>
  <si>
    <t>04</t>
  </si>
  <si>
    <t>Vedlejší a ostatní náklady</t>
  </si>
  <si>
    <t>{82a0cf7c-5a51-4aa4-a60c-fd420a5f7881}</t>
  </si>
  <si>
    <t>KRYCÍ LIST SOUPISU PRACÍ</t>
  </si>
  <si>
    <t>Objekt:</t>
  </si>
  <si>
    <t>01 - Objekt A, A1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</si>
  <si>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</si>
  <si>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</si>
  <si>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</si>
  <si>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</si>
  <si>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</si>
  <si>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</si>
  <si>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</si>
  <si>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</si>
  <si>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</si>
  <si>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</si>
  <si>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</si>
  <si>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</si>
  <si>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</si>
  <si>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</si>
  <si>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</si>
  <si>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</si>
  <si>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</si>
  <si>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</si>
  <si>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</si>
  <si>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</si>
  <si>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</si>
  <si>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</si>
  <si>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</si>
  <si>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</si>
  <si>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</si>
  <si>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</si>
  <si>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</si>
  <si>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</si>
  <si>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</si>
  <si>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</si>
  <si>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</si>
  <si>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</si>
  <si>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</si>
  <si>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</si>
  <si>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619991001</t>
  </si>
  <si>
    <t>Zakrytí podlahy PE fólií</t>
  </si>
  <si>
    <t>m2</t>
  </si>
  <si>
    <t>CS ÚRS 2025 01</t>
  </si>
  <si>
    <t>4</t>
  </si>
  <si>
    <t>-883262527</t>
  </si>
  <si>
    <t>PP</t>
  </si>
  <si>
    <t>Zakrytí vnitřních ploch před znečištěním PE fólií včetně pozdějšího odkrytí podlah</t>
  </si>
  <si>
    <t>Online PSC</t>
  </si>
  <si>
    <t>https://podminky.urs.cz/item/CS_URS_2025_01/619991001</t>
  </si>
  <si>
    <t>VV</t>
  </si>
  <si>
    <t>29*3</t>
  </si>
  <si>
    <t>619991005</t>
  </si>
  <si>
    <t>Zakrytí stěny PE fólií</t>
  </si>
  <si>
    <t>300799801</t>
  </si>
  <si>
    <t>Zakrytí vnitřních ploch před znečištěním PE fólií včetně pozdějšího odkrytí stěn nebo svislých ploch</t>
  </si>
  <si>
    <t>https://podminky.urs.cz/item/CS_URS_2025_01/619991005</t>
  </si>
  <si>
    <t>29*4</t>
  </si>
  <si>
    <t>3</t>
  </si>
  <si>
    <t>619995001</t>
  </si>
  <si>
    <t>Začištění omítek kolem oken, dveří, podlah nebo obkladů</t>
  </si>
  <si>
    <t>m</t>
  </si>
  <si>
    <t>-1506524371</t>
  </si>
  <si>
    <t>Začištění omítek (s dodáním hmot) kolem oken, dveří, podlah, obkladů apod.</t>
  </si>
  <si>
    <t>https://podminky.urs.cz/item/CS_URS_2025_01/619995001</t>
  </si>
  <si>
    <t>29*2*(2*0,9+2*1,5+2,4+1,6+0,8)</t>
  </si>
  <si>
    <t>Součet</t>
  </si>
  <si>
    <t>629135101</t>
  </si>
  <si>
    <t>Vyrovnávací vrstva pod klempířské prvky z MC š do 150 mm</t>
  </si>
  <si>
    <t>743854948</t>
  </si>
  <si>
    <t>Vyrovnávací vrstva z cementové malty pod klempířskými prvky šířky do 150 mm</t>
  </si>
  <si>
    <t>https://podminky.urs.cz/item/CS_URS_2025_01/629135101</t>
  </si>
  <si>
    <t>29*1,5</t>
  </si>
  <si>
    <t>5</t>
  </si>
  <si>
    <t>62999100R</t>
  </si>
  <si>
    <t>Zakrytí podélných ploch geotextilií volně položenou</t>
  </si>
  <si>
    <t>R-položka</t>
  </si>
  <si>
    <t>2034346983</t>
  </si>
  <si>
    <t>Zakrytí vnějších ploch před znečištěním včetně pozdějšího odkrytí ploch podélných rovných (např. chodníků) geotextililií položenou volně</t>
  </si>
  <si>
    <t>20*2</t>
  </si>
  <si>
    <t>629991011</t>
  </si>
  <si>
    <t>Zakrytí výplní otvorů a svislých ploch fólií přilepenou lepící páskou</t>
  </si>
  <si>
    <t>-1841248694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</si>
  <si>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</si>
  <si>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</si>
  <si>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29*1,5*1,6*2</t>
  </si>
  <si>
    <t>29*0,9*2,4*2</t>
  </si>
  <si>
    <t>7</t>
  </si>
  <si>
    <t>631351101</t>
  </si>
  <si>
    <t>Zřízení bednění rýh a hran v podlahách</t>
  </si>
  <si>
    <t>-167141495</t>
  </si>
  <si>
    <t>Bednění v podlahách rýh a hran zřízení</t>
  </si>
  <si>
    <t>https://podminky.urs.cz/item/CS_URS_2025_01/631351101</t>
  </si>
  <si>
    <t>bednění spádového potěru</t>
  </si>
  <si>
    <t>15*3,7*0,1</t>
  </si>
  <si>
    <t>7*8*0,1</t>
  </si>
  <si>
    <t>8</t>
  </si>
  <si>
    <t>631351102</t>
  </si>
  <si>
    <t>Odstranění bednění rýh a hran v podlahách</t>
  </si>
  <si>
    <t>89024739</t>
  </si>
  <si>
    <t>Bednění v podlahách rýh a hran odstranění</t>
  </si>
  <si>
    <t>https://podminky.urs.cz/item/CS_URS_2025_01/631351102</t>
  </si>
  <si>
    <t>9</t>
  </si>
  <si>
    <t>63245013R</t>
  </si>
  <si>
    <t>Vyrovnávací cementový potěr tl přes 70 do 80 mm ze suchých směsí provedený v ploše</t>
  </si>
  <si>
    <t>978742754</t>
  </si>
  <si>
    <t>Potěr cementový vyrovnávací ze suchých směsí v ploše o průměrné (střední) tl. přes 70 do 80 mm</t>
  </si>
  <si>
    <t>spádový potěr</t>
  </si>
  <si>
    <t>15*4,79</t>
  </si>
  <si>
    <t>7*10,57</t>
  </si>
  <si>
    <t>10</t>
  </si>
  <si>
    <t>634112112</t>
  </si>
  <si>
    <t>Obvodová dilatace podlahovým páskem z pěnového PE mezi stěnou a mazaninou nebo potěrem v 100 mm</t>
  </si>
  <si>
    <t>1501892765</t>
  </si>
  <si>
    <t>Obvodová dilatace mezi stěnou a mazaninou nebo potěrem podlahovým páskem z pěnového PE tl. do 10 mm, výšky 100 mm</t>
  </si>
  <si>
    <t>https://podminky.urs.cz/item/CS_URS_2025_01/634112112</t>
  </si>
  <si>
    <t>15*(1,7+1,6+2,4+2*0,28)</t>
  </si>
  <si>
    <t>7*(2*0,28+2*2,4+1,2+2*1,6)</t>
  </si>
  <si>
    <t>Ostatní konstrukce a práce, bourání</t>
  </si>
  <si>
    <t>11</t>
  </si>
  <si>
    <t>941111122</t>
  </si>
  <si>
    <t>Montáž lešení řadového trubkového lehkého s podlahami zatížení do 200 kg/m2 š od 0,9 do 1,2 m v přes 10 do 25 m</t>
  </si>
  <si>
    <t>1994333197</t>
  </si>
  <si>
    <t>Lešení řadové trubkové lehké pracovní s podlahami s provozním zatížením tř. 3 do 200 kg/m2 šířky tř. W09 od 0,9 do 1,2 m, výšky výšky přes 10 do 25 m montáž</t>
  </si>
  <si>
    <t>https://podminky.urs.cz/item/CS_URS_2025_01/941111122</t>
  </si>
  <si>
    <t>18*22</t>
  </si>
  <si>
    <t>941111222</t>
  </si>
  <si>
    <t>Příplatek k lešení řadovému trubkovému lehkému s podlahami do 200 kg/m2 š od 0,9 do 1,2 m v přes 10 do 25 m za každý den použití</t>
  </si>
  <si>
    <t>1364832685</t>
  </si>
  <si>
    <t>Lešení řadové trubkové lehké pracovní s podlahami s provozním zatížením tř. 3 do 200 kg/m2 šířky tř. W09 od 0,9 do 1,2 m, výšky výšky přes 10 do 25 m příplatek k ceně za každý den použití</t>
  </si>
  <si>
    <t>https://podminky.urs.cz/item/CS_URS_2025_01/941111222</t>
  </si>
  <si>
    <t>396*30*2</t>
  </si>
  <si>
    <t>13</t>
  </si>
  <si>
    <t>941111312</t>
  </si>
  <si>
    <t>Odborná prohlídka lešení řadového trubkového lehkého s podlahami zatížení do 200 kg/m2 š od 0,6 do 1,5 m v do 25 m pl do 500 m2 zakrytého sítí</t>
  </si>
  <si>
    <t>kus</t>
  </si>
  <si>
    <t>-1019720249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</si>
  <si>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</si>
  <si>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https://podminky.urs.cz/item/CS_URS_2025_01/941111312</t>
  </si>
  <si>
    <t>14</t>
  </si>
  <si>
    <t>941111822</t>
  </si>
  <si>
    <t>Demontáž lešení řadového trubkového lehkého s podlahami zatížení do 200 kg/m2 š od 0,9 do 1,2 m v přes 10 do 25 m</t>
  </si>
  <si>
    <t>-2104461405</t>
  </si>
  <si>
    <t>Lešení řadové trubkové lehké pracovní s podlahami s provozním zatížením tř. 3 do 200 kg/m2 šířky tř. W09 od 0,9 do 1,2 m, výšky výšky přes 10 do 25 m demontáž</t>
  </si>
  <si>
    <t>https://podminky.urs.cz/item/CS_URS_2025_01/941111822</t>
  </si>
  <si>
    <t>15</t>
  </si>
  <si>
    <t>944511111</t>
  </si>
  <si>
    <t>Montáž ochranné sítě z textilie z umělých vláken</t>
  </si>
  <si>
    <t>1107937511</t>
  </si>
  <si>
    <t>Síť ochranná zavěšená na konstrukci lešení z textilie z umělých vláken montáž</t>
  </si>
  <si>
    <t>https://podminky.urs.cz/item/CS_URS_2025_01/944511111</t>
  </si>
  <si>
    <t>16</t>
  </si>
  <si>
    <t>944511211</t>
  </si>
  <si>
    <t>Příplatek k ochranné síti za každý den použití</t>
  </si>
  <si>
    <t>-1214346555</t>
  </si>
  <si>
    <t>Síť ochranná zavěšená na konstrukci lešení z textilie z umělých vláken příplatek k ceně za každý den použití</t>
  </si>
  <si>
    <t>https://podminky.urs.cz/item/CS_URS_2025_01/944511211</t>
  </si>
  <si>
    <t>17</t>
  </si>
  <si>
    <t>944511811</t>
  </si>
  <si>
    <t>Demontáž ochranné sítě z textilie z umělých vláken</t>
  </si>
  <si>
    <t>-1270761924</t>
  </si>
  <si>
    <t>Síť ochranná zavěšená na konstrukci lešení z textilie z umělých vláken demontáž</t>
  </si>
  <si>
    <t>https://podminky.urs.cz/item/CS_URS_2025_01/944511811</t>
  </si>
  <si>
    <t>18</t>
  </si>
  <si>
    <t>949101111</t>
  </si>
  <si>
    <t>Lešení pomocné pro objekty pozemních staveb s lešeňovou podlahou v do 1,9 m zatížení do 150 kg/m2</t>
  </si>
  <si>
    <t>877933740</t>
  </si>
  <si>
    <t>Lešení pomocné pracovní pro objekty pozemních staveb pro zatížení do 150 kg/m2, o výšce lešeňové podlahy do 1,9 m</t>
  </si>
  <si>
    <t>https://podminky.urs.cz/item/CS_URS_2025_01/949101111</t>
  </si>
  <si>
    <t>29*5</t>
  </si>
  <si>
    <t>19</t>
  </si>
  <si>
    <t>952901111</t>
  </si>
  <si>
    <t>Vyčištění budov bytové a občanské výstavby při výšce podlaží do 4 m</t>
  </si>
  <si>
    <t>-272192696</t>
  </si>
  <si>
    <t>Vyčištění budov nebo objektů před předáním do užívání budov bytové nebo občanské výstavby, světlé výšky podlaží do 4 m</t>
  </si>
  <si>
    <t>https://podminky.urs.cz/item/CS_URS_2025_01/952901111</t>
  </si>
  <si>
    <t>20</t>
  </si>
  <si>
    <t>965042141</t>
  </si>
  <si>
    <t>Bourání podkladů pod dlažby nebo mazanin betonových nebo z litého asfaltu tl do 100 mm pl přes 4 m2</t>
  </si>
  <si>
    <t>m3</t>
  </si>
  <si>
    <t>579108121</t>
  </si>
  <si>
    <t>Bourání mazanin betonových nebo z litého asfaltu tl. do 100 mm, plochy přes 4 m2</t>
  </si>
  <si>
    <t>https://podminky.urs.cz/item/CS_URS_2025_01/965042141</t>
  </si>
  <si>
    <t>betonová mazanina pod dlažbou</t>
  </si>
  <si>
    <t>15*4,79*0,07</t>
  </si>
  <si>
    <t>7*10,57*0,07</t>
  </si>
  <si>
    <t>968062456</t>
  </si>
  <si>
    <t>Vybourání dřevěných dveřních zárubní pl přes 2 m2</t>
  </si>
  <si>
    <t>-487381484</t>
  </si>
  <si>
    <t>Vybourání dřevěných rámů oken s křídly, dveřních zárubní, vrat, stěn, ostění nebo obkladů dveřních zárubní, plochy přes 2 m2</t>
  </si>
  <si>
    <t>https://podminky.urs.cz/item/CS_URS_2025_01/968062456</t>
  </si>
  <si>
    <t>29*1,5*1,6</t>
  </si>
  <si>
    <t>29*0,9*2,4</t>
  </si>
  <si>
    <t>22</t>
  </si>
  <si>
    <t>985131111</t>
  </si>
  <si>
    <t>Očištění ploch stěn, rubu kleneb a podlah tlakovou vodou</t>
  </si>
  <si>
    <t>937934423</t>
  </si>
  <si>
    <t>https://podminky.urs.cz/item/CS_URS_2025_01/985131111</t>
  </si>
  <si>
    <t>23</t>
  </si>
  <si>
    <t>985131311</t>
  </si>
  <si>
    <t>Ruční dočištění ploch stěn, rubu kleneb a podlah ocelových kartáči</t>
  </si>
  <si>
    <t>-863000809</t>
  </si>
  <si>
    <t>Očištění ploch stěn, rubu kleneb a podlah ruční dočištění ocelovými kartáči</t>
  </si>
  <si>
    <t>https://podminky.urs.cz/item/CS_URS_2025_01/985131311</t>
  </si>
  <si>
    <t>24</t>
  </si>
  <si>
    <t>985323111</t>
  </si>
  <si>
    <t>Spojovací (adhezní) můstek reprofilovaného betonu na cementové bázi tl 1 mm</t>
  </si>
  <si>
    <t>677887894</t>
  </si>
  <si>
    <t>Spojovací (adhezní) můstek reprofilovaného betonu na cementové bázi, tloušťky 1 mm</t>
  </si>
  <si>
    <t>https://podminky.urs.cz/item/CS_URS_2025_01/985323111</t>
  </si>
  <si>
    <t>25</t>
  </si>
  <si>
    <t>993111111</t>
  </si>
  <si>
    <t>Dovoz a odvoz lešení řadového do 10 km včetně naložení a složení</t>
  </si>
  <si>
    <t>1127176678</t>
  </si>
  <si>
    <t>Dovoz a odvoz lešení včetně naložení a složení řadového, na vzdálenost do 10 km</t>
  </si>
  <si>
    <t>https://podminky.urs.cz/item/CS_URS_2025_01/993111111</t>
  </si>
  <si>
    <t>997</t>
  </si>
  <si>
    <t>Přesun sutě</t>
  </si>
  <si>
    <t>26</t>
  </si>
  <si>
    <t>997013216</t>
  </si>
  <si>
    <t>Vnitrostaveništní doprava suti a vybouraných hmot pro budovy v přes 18 do 21 m ručně</t>
  </si>
  <si>
    <t>t</t>
  </si>
  <si>
    <t>1729579003</t>
  </si>
  <si>
    <t>Vnitrostaveništní doprava suti a vybouraných hmot vodorovně do 50 m s naložením ručně pro budovy a haly výšky přes 18 do 21 m</t>
  </si>
  <si>
    <t>https://podminky.urs.cz/item/CS_URS_2025_01/997013216</t>
  </si>
  <si>
    <t>27</t>
  </si>
  <si>
    <t>997013219</t>
  </si>
  <si>
    <t>Příplatek k vnitrostaveništní dopravě suti a vybouraných hmot za zvětšenou dopravu suti ZKD 10 m</t>
  </si>
  <si>
    <t>-1010236626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</si>
  <si>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</si>
  <si>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</si>
  <si>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28</t>
  </si>
  <si>
    <t>997013312</t>
  </si>
  <si>
    <t>Montáž a demontáž shozu suti v přes 10 do 20 m</t>
  </si>
  <si>
    <t>-1150750572</t>
  </si>
  <si>
    <t>Shoz na stavební suť montáž a demontáž shozu výšky přes 10 do 20 m</t>
  </si>
  <si>
    <t>https://podminky.urs.cz/item/CS_URS_2025_01/997013312</t>
  </si>
  <si>
    <t>29</t>
  </si>
  <si>
    <t>997013322</t>
  </si>
  <si>
    <t>Příplatek k shozu suti v přes 10 do 20 m za první a ZKD den použití</t>
  </si>
  <si>
    <t>-291673222</t>
  </si>
  <si>
    <t>Shoz na stavební suť montáž a demontáž shozu výšky Příplatek za první a každý další den použití shozu výšky přes 10 do 20 m</t>
  </si>
  <si>
    <t>https://podminky.urs.cz/item/CS_URS_2025_01/997013322</t>
  </si>
  <si>
    <t>21*15</t>
  </si>
  <si>
    <t>30</t>
  </si>
  <si>
    <t>997013501</t>
  </si>
  <si>
    <t>Odvoz suti a vybouraných hmot na skládku nebo meziskládku do 1 km se složením</t>
  </si>
  <si>
    <t>1384399260</t>
  </si>
  <si>
    <t>Odvoz suti a vybouraných hmot na skládku nebo meziskládku se složením, na vzdálenost do 1 km</t>
  </si>
  <si>
    <t>https://podminky.urs.cz/item/CS_URS_2025_01/997013501</t>
  </si>
  <si>
    <t>31</t>
  </si>
  <si>
    <t>997013509</t>
  </si>
  <si>
    <t>Příplatek k odvozu suti a vybouraných hmot na skládku ZKD 1 km přes 1 km</t>
  </si>
  <si>
    <t>-805565127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</si>
  <si>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</si>
  <si>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</si>
  <si>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39,945*29</t>
  </si>
  <si>
    <t>32</t>
  </si>
  <si>
    <t>99701360R</t>
  </si>
  <si>
    <t>Poplatek za uložení ocelového opadu (šrotu) - výkup</t>
  </si>
  <si>
    <t>-1900733339</t>
  </si>
  <si>
    <t>33</t>
  </si>
  <si>
    <t>997013631</t>
  </si>
  <si>
    <t>Poplatek za uložení na skládce (skládkovné) stavebního odpadu směsného kód odpadu 17 09 04</t>
  </si>
  <si>
    <t>-1378806101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</si>
  <si>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</si>
  <si>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</si>
  <si>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39,945-2,788</t>
  </si>
  <si>
    <t>998</t>
  </si>
  <si>
    <t>Přesun hmot</t>
  </si>
  <si>
    <t>34</t>
  </si>
  <si>
    <t>998018003</t>
  </si>
  <si>
    <t>Přesun hmot pro budovy ruční pro budovy v přes 12 do 24 m</t>
  </si>
  <si>
    <t>-1648120697</t>
  </si>
  <si>
    <t>Přesun hmot pro budovy občanské výstavby, bydlení, výrobu a služby ruční (bez užití mechanizace) vodorovná dopravní vzdálenost do 100 m pro budovy s jakoukoliv nosnou konstrukcí výšky přes 12 do 24 m</t>
  </si>
  <si>
    <t>https://podminky.urs.cz/item/CS_URS_2025_01/998018003</t>
  </si>
  <si>
    <t>PSV</t>
  </si>
  <si>
    <t>Práce a dodávky PSV</t>
  </si>
  <si>
    <t>764</t>
  </si>
  <si>
    <t>Konstrukce klempířské</t>
  </si>
  <si>
    <t>35</t>
  </si>
  <si>
    <t>764002851</t>
  </si>
  <si>
    <t>Demontáž oplechování parapetů do suti</t>
  </si>
  <si>
    <t>584672604</t>
  </si>
  <si>
    <t>Demontáž klempířských konstrukcí oplechování parapetů do suti</t>
  </si>
  <si>
    <t>https://podminky.urs.cz/item/CS_URS_2025_01/764002851</t>
  </si>
  <si>
    <t>36</t>
  </si>
  <si>
    <t>764202134</t>
  </si>
  <si>
    <t>Montáž oplechování rovné okapové hrany</t>
  </si>
  <si>
    <t>-1108927328</t>
  </si>
  <si>
    <t>Montáž oplechování střešních prvků okapu okapovým plechem rovným</t>
  </si>
  <si>
    <t>https://podminky.urs.cz/item/CS_URS_2025_01/764202134</t>
  </si>
  <si>
    <t>okapní profil lodžie</t>
  </si>
  <si>
    <t>15*3,7</t>
  </si>
  <si>
    <t>7*8</t>
  </si>
  <si>
    <t>37</t>
  </si>
  <si>
    <t>M</t>
  </si>
  <si>
    <t>59054402</t>
  </si>
  <si>
    <t>profil balkonový přímý</t>
  </si>
  <si>
    <t>-73557812</t>
  </si>
  <si>
    <t>15*2</t>
  </si>
  <si>
    <t>7*6</t>
  </si>
  <si>
    <t>38</t>
  </si>
  <si>
    <t>59054403</t>
  </si>
  <si>
    <t>profil balkonový rohový 1x1m</t>
  </si>
  <si>
    <t>1491309346</t>
  </si>
  <si>
    <t>15*1</t>
  </si>
  <si>
    <t>7*2</t>
  </si>
  <si>
    <t>39</t>
  </si>
  <si>
    <t>59054422</t>
  </si>
  <si>
    <t>spojka balkonového profilu 64mm</t>
  </si>
  <si>
    <t>-891485383</t>
  </si>
  <si>
    <t>7*3</t>
  </si>
  <si>
    <t>40</t>
  </si>
  <si>
    <t>59054423</t>
  </si>
  <si>
    <t>koncovka balkonového profilu</t>
  </si>
  <si>
    <t>1986355723</t>
  </si>
  <si>
    <t>41</t>
  </si>
  <si>
    <t>76422640R</t>
  </si>
  <si>
    <t>Oplechování parapetů rovných mechanicky kotvené z Al taženého plechu rš 150 mm včetně koncovek</t>
  </si>
  <si>
    <t>177481687</t>
  </si>
  <si>
    <t>42</t>
  </si>
  <si>
    <t>998764123</t>
  </si>
  <si>
    <t>Přesun hmot tonážní pro konstrukce klempířské ruční v objektech v přes 12 do 24 m</t>
  </si>
  <si>
    <t>734054667</t>
  </si>
  <si>
    <t>Přesun hmot pro konstrukce klempířské stanovený z hmotnosti přesunovaného materiálu vodorovná dopravní vzdálenost do 50 m ruční (bez užtití mechanizace) v objektech výšky přes 12 do 24 m</t>
  </si>
  <si>
    <t>https://podminky.urs.cz/item/CS_URS_2025_01/998764123</t>
  </si>
  <si>
    <t>43</t>
  </si>
  <si>
    <t>998764129</t>
  </si>
  <si>
    <t>Příplatek k ručnímu přesunu hmot tonážnímu pro konstrukce klempířské za zvětšený přesun ZKD 50 m</t>
  </si>
  <si>
    <t>1788813188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</si>
  <si>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</si>
  <si>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https://podminky.urs.cz/item/CS_URS_2025_01/998764129</t>
  </si>
  <si>
    <t>766</t>
  </si>
  <si>
    <t>Konstrukce truhlářské</t>
  </si>
  <si>
    <t>44</t>
  </si>
  <si>
    <t>766622132</t>
  </si>
  <si>
    <t>Montáž plastových oken plochy přes 1 m2 otevíravých v do 2,5 m s rámem do zdiva</t>
  </si>
  <si>
    <t>-1438454219</t>
  </si>
  <si>
    <t>Montáž oken plastových včetně montáže rámu plochy přes 1 m2 otevíravých do zdiva, výšky přes 1,5 do 2,5 m</t>
  </si>
  <si>
    <t>https://podminky.urs.cz/item/CS_URS_2025_01/766622132</t>
  </si>
  <si>
    <t>45</t>
  </si>
  <si>
    <t>61140054</t>
  </si>
  <si>
    <t>okno plastové otevíravé/sklopné trojsklo přes plochu 1m2 v 1,5-2,5m</t>
  </si>
  <si>
    <t>-1701847023</t>
  </si>
  <si>
    <t>46</t>
  </si>
  <si>
    <t>766641131</t>
  </si>
  <si>
    <t>Montáž balkónových dveří zdvojených jednokřídlových bez nadsvětlíku včetně rámu do zdiva</t>
  </si>
  <si>
    <t>-2016160456</t>
  </si>
  <si>
    <t>Montáž balkónových dveří dřevěných nebo plastových včetně rámu zdvojených do zdiva jednokřídlových bez nadsvětlíku</t>
  </si>
  <si>
    <t>https://podminky.urs.cz/item/CS_URS_2025_01/766641131</t>
  </si>
  <si>
    <t>47</t>
  </si>
  <si>
    <t>61140058</t>
  </si>
  <si>
    <t>dveře plastové balkonové jednokřídlové trojsklo</t>
  </si>
  <si>
    <t>1535392319</t>
  </si>
  <si>
    <t>48</t>
  </si>
  <si>
    <t>766691811</t>
  </si>
  <si>
    <t>Demontáž parapetních desek dřevěných nebo plastových šířky do 300 mm</t>
  </si>
  <si>
    <t>-1440530336</t>
  </si>
  <si>
    <t>Demontáž parapetních desek šířky do 300 mm</t>
  </si>
  <si>
    <t>https://podminky.urs.cz/item/CS_URS_2025_01/766691811</t>
  </si>
  <si>
    <t>49</t>
  </si>
  <si>
    <t>766694116</t>
  </si>
  <si>
    <t>Montáž parapetních desek dřevěných nebo plastových š do 30 cm</t>
  </si>
  <si>
    <t>-1563832422</t>
  </si>
  <si>
    <t>Montáž ostatních truhlářských konstrukcí parapetních desek dřevěných nebo plastových šířky do 300 mm</t>
  </si>
  <si>
    <t>https://podminky.urs.cz/item/CS_URS_2025_01/766694116</t>
  </si>
  <si>
    <t>50</t>
  </si>
  <si>
    <t>61144401</t>
  </si>
  <si>
    <t>parapet plastový vnitřní š 250mm</t>
  </si>
  <si>
    <t>56852080</t>
  </si>
  <si>
    <t>51</t>
  </si>
  <si>
    <t>61144019</t>
  </si>
  <si>
    <t>koncovka k parapetu plastovému vnitřnímu 1 pár</t>
  </si>
  <si>
    <t>sada</t>
  </si>
  <si>
    <t>-521894320</t>
  </si>
  <si>
    <t>52</t>
  </si>
  <si>
    <t>766695213</t>
  </si>
  <si>
    <t>Montáž truhlářských prahů dveří jednokřídlových š přes 10 cm</t>
  </si>
  <si>
    <t>1053337417</t>
  </si>
  <si>
    <t>Montáž ostatních truhlářských konstrukcí prahů dveří jednokřídlových, šířky přes 100 mm</t>
  </si>
  <si>
    <t>https://podminky.urs.cz/item/CS_URS_2025_01/766695213</t>
  </si>
  <si>
    <t>vnitřní práh lodžiových dveří</t>
  </si>
  <si>
    <t>53</t>
  </si>
  <si>
    <t>61187181R</t>
  </si>
  <si>
    <t>práh dveřní plastový dl 920mm š 250mm</t>
  </si>
  <si>
    <t>1087499365</t>
  </si>
  <si>
    <t>54</t>
  </si>
  <si>
    <t>998766123</t>
  </si>
  <si>
    <t>Přesun hmot tonážní pro kce truhlářské ruční v objektech v přes 12 do 24 m</t>
  </si>
  <si>
    <t>-2014955551</t>
  </si>
  <si>
    <t>Přesun hmot pro konstrukce truhlářské stanovený z hmotnosti přesunovaného materiálu vodorovná dopravní vzdálenost do 50 m ruční (bez užití mechanizace) v objektech výšky přes 12 do 24 m</t>
  </si>
  <si>
    <t>https://podminky.urs.cz/item/CS_URS_2025_01/998766123</t>
  </si>
  <si>
    <t>55</t>
  </si>
  <si>
    <t>998766129</t>
  </si>
  <si>
    <t>Příplatek k ručnímu přesunu hmot tonážnímu pro kce truhlářské za zvětšený přesun ZKD 50 m</t>
  </si>
  <si>
    <t>-1043889600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</si>
  <si>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</si>
  <si>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https://podminky.urs.cz/item/CS_URS_2025_01/998766129</t>
  </si>
  <si>
    <t>767</t>
  </si>
  <si>
    <t>Konstrukce zámečnické</t>
  </si>
  <si>
    <t>56</t>
  </si>
  <si>
    <t>767161814</t>
  </si>
  <si>
    <t>Demontáž zábradlí rovného nerozebíratelného hmotnosti 1 m zábradlí přes 20 kg do suti</t>
  </si>
  <si>
    <t>-830335145</t>
  </si>
  <si>
    <t>Demontáž zábradlí do suti rovného nerozebíratelný spoj hmotnosti 1 m zábradlí přes 20 kg</t>
  </si>
  <si>
    <t>https://podminky.urs.cz/item/CS_URS_2025_01/767161814</t>
  </si>
  <si>
    <t>57</t>
  </si>
  <si>
    <t>767163223</t>
  </si>
  <si>
    <t>Montáž přímého kovového zábradlí do betonu konstrukce na lodžii nebo francouzském okně v exteriéru</t>
  </si>
  <si>
    <t>-1544025657</t>
  </si>
  <si>
    <t>Montáž zábradlí přímého v exteriéru na lodžii nebo francouzském okně kotveného do betonu</t>
  </si>
  <si>
    <t>https://podminky.urs.cz/item/CS_URS_2025_01/767163223</t>
  </si>
  <si>
    <t>58</t>
  </si>
  <si>
    <t>55342280R</t>
  </si>
  <si>
    <t>zábradlí s bezpečnostním sklem, s bočním kotvením, oblý držák skla, kulatý sloupek</t>
  </si>
  <si>
    <t>-2130836208</t>
  </si>
  <si>
    <t>59</t>
  </si>
  <si>
    <t>55342282R</t>
  </si>
  <si>
    <t>zábradlí s bezpečnostním sklem, s bočním kotvením, oblý držák skla, kulatý sloupek, prostřední výplň nerezový děrovaný plech</t>
  </si>
  <si>
    <t>758045949</t>
  </si>
  <si>
    <t>60</t>
  </si>
  <si>
    <t>767627306</t>
  </si>
  <si>
    <t>Připojovací spára oken a stěn parotěsnou páskou interiérovou</t>
  </si>
  <si>
    <t>1517141752</t>
  </si>
  <si>
    <t>Ostatní práce a doplňky při montáži oken a stěn připojovací spára oken a stěn mezi ostěním a rámem vnitřní parotěsná páska</t>
  </si>
  <si>
    <t>https://podminky.urs.cz/item/CS_URS_2025_01/767627306</t>
  </si>
  <si>
    <t>29*(2*0,9+2*1,5+2,4+1,6+0,8)</t>
  </si>
  <si>
    <t>61</t>
  </si>
  <si>
    <t>767627307</t>
  </si>
  <si>
    <t>Připojovací spára oken a stěn paropropustnou páskou exteriérovou</t>
  </si>
  <si>
    <t>-1043946830</t>
  </si>
  <si>
    <t>Ostatní práce a doplňky při montáži oken a stěn připojovací spára oken a stěn mezi ostěním a rámem venkovní paropropustna páska</t>
  </si>
  <si>
    <t>https://podminky.urs.cz/item/CS_URS_2025_01/767627307</t>
  </si>
  <si>
    <t>62</t>
  </si>
  <si>
    <t>998767123</t>
  </si>
  <si>
    <t>Přesun hmot tonážní pro zámečnické konstrukce ruční v objektech v přes 12 do 24 m</t>
  </si>
  <si>
    <t>-2009185849</t>
  </si>
  <si>
    <t>Přesun hmot pro zámečnické konstrukce stanovený z hmotnosti přesunovaného materiálu vodorovná dopravní vzdálenost do 50 m ruční (bez užití mechanizace) v objektech výšky přes 12 do 24 m</t>
  </si>
  <si>
    <t>https://podminky.urs.cz/item/CS_URS_2025_01/998767123</t>
  </si>
  <si>
    <t>63</t>
  </si>
  <si>
    <t>998767129</t>
  </si>
  <si>
    <t>Příplatek k ručnímu přesunu hmot tonážnímu pro zámečnické konstrukce za zvětšený přesun ZKD 50 m</t>
  </si>
  <si>
    <t>994371760</t>
  </si>
  <si>
    <t>Přesun hmot pro zámečnické konstrukce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</si>
  <si>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https://podminky.urs.cz/item/CS_URS_2025_01/998767129</t>
  </si>
  <si>
    <t>771</t>
  </si>
  <si>
    <t>Podlahy z dlaždic</t>
  </si>
  <si>
    <t>64</t>
  </si>
  <si>
    <t>771111011</t>
  </si>
  <si>
    <t>Vysátí podkladu před pokládkou dlažby</t>
  </si>
  <si>
    <t>-1044541338</t>
  </si>
  <si>
    <t>Příprava podkladu před provedením dlažby vysátí podlah</t>
  </si>
  <si>
    <t>https://podminky.urs.cz/item/CS_URS_2025_01/771111011</t>
  </si>
  <si>
    <t>lodžie</t>
  </si>
  <si>
    <t>65</t>
  </si>
  <si>
    <t>771121011</t>
  </si>
  <si>
    <t>Nátěr penetrační na podlahu</t>
  </si>
  <si>
    <t>1645815386</t>
  </si>
  <si>
    <t>Příprava podkladu před provedením dlažby nátěr penetrační na podlahu</t>
  </si>
  <si>
    <t>https://podminky.urs.cz/item/CS_URS_2025_01/771121011</t>
  </si>
  <si>
    <t>15*0,12*(1,7+1,6+2,4+2*0,28)</t>
  </si>
  <si>
    <t>7*0,12*(2*0,28+2*2,4+1,2+2*1,6)</t>
  </si>
  <si>
    <t>66</t>
  </si>
  <si>
    <t>771473810</t>
  </si>
  <si>
    <t>Demontáž soklíků z dlaždic keramických lepených rovných</t>
  </si>
  <si>
    <t>1516098670</t>
  </si>
  <si>
    <t>https://podminky.urs.cz/item/CS_URS_2025_01/771473810</t>
  </si>
  <si>
    <t>67</t>
  </si>
  <si>
    <t>771474113</t>
  </si>
  <si>
    <t>Montáž soklů z dlaždic keramických rovných lepených cementovým flexibilním lepidlem v přes 90 do 120 mm</t>
  </si>
  <si>
    <t>-14209025</t>
  </si>
  <si>
    <t>Montáž soklů z dlaždic keramických lepených cementovým flexibilním lepidlem rovných, výšky přes 90 do 120 mm</t>
  </si>
  <si>
    <t>https://podminky.urs.cz/item/CS_URS_2025_01/771474113</t>
  </si>
  <si>
    <t>68</t>
  </si>
  <si>
    <t>59761175</t>
  </si>
  <si>
    <t>sokl keramický mrazuvzdorný povrch hladký/matný tl do 10mm výšky přes 90 do 120mm</t>
  </si>
  <si>
    <t>2081409345</t>
  </si>
  <si>
    <t>162,22</t>
  </si>
  <si>
    <t>162,22*1,1 'Přepočtené koeficientem množství</t>
  </si>
  <si>
    <t>69</t>
  </si>
  <si>
    <t>771573810</t>
  </si>
  <si>
    <t>Demontáž podlah z dlaždic keramických lepených</t>
  </si>
  <si>
    <t>-1578948905</t>
  </si>
  <si>
    <t>https://podminky.urs.cz/item/CS_URS_2025_01/771573810</t>
  </si>
  <si>
    <t>70</t>
  </si>
  <si>
    <t>771574436</t>
  </si>
  <si>
    <t>Montáž podlah keramických reliéfních nebo z dekorů lepených cementovým flexibilním lepidlem přes 9 do 12 ks/m2</t>
  </si>
  <si>
    <t>1363455595</t>
  </si>
  <si>
    <t>Montáž podlah z dlaždic keramických lepených cementovým flexibilním lepidlem reliéfních nebo z dekorů, tloušťky do 10 mm přes 9 do 12 ks/m2</t>
  </si>
  <si>
    <t>https://podminky.urs.cz/item/CS_URS_2025_01/771574436</t>
  </si>
  <si>
    <t>71</t>
  </si>
  <si>
    <t>59761127</t>
  </si>
  <si>
    <t>dlažba keramická slinutá mrazuvzdorná R10/B povrch hladký/matný tl do 10mm přes 9 do 12ks/m2</t>
  </si>
  <si>
    <t>-1590625083</t>
  </si>
  <si>
    <t>145,84</t>
  </si>
  <si>
    <t>145,84*1,1 'Přepočtené koeficientem množství</t>
  </si>
  <si>
    <t>72</t>
  </si>
  <si>
    <t>771577211</t>
  </si>
  <si>
    <t>Příplatek k montáži podlah keramických lepených cementovým flexibilním lepidlem za plochu do 5 m2</t>
  </si>
  <si>
    <t>-1628326078</t>
  </si>
  <si>
    <t>Montáž podlah z dlaždic keramických lepených cementovým flexibilním lepidlem Příplatek k cenám za plochu do 5 m2 jednotlivě</t>
  </si>
  <si>
    <t>https://podminky.urs.cz/item/CS_URS_2025_01/771577211</t>
  </si>
  <si>
    <t>73</t>
  </si>
  <si>
    <t>771591112</t>
  </si>
  <si>
    <t>Izolace pod dlažbu nátěrem nebo stěrkou ve dvou vrstvách</t>
  </si>
  <si>
    <t>-1656008197</t>
  </si>
  <si>
    <t>Izolace podlahy pod dlažbu nátěrem nebo stěrkou ve dvou vrstvách</t>
  </si>
  <si>
    <t>https://podminky.urs.cz/item/CS_URS_2025_01/771591112</t>
  </si>
  <si>
    <t>74</t>
  </si>
  <si>
    <t>77159111R</t>
  </si>
  <si>
    <t>Podlahy spárování polyuretanem</t>
  </si>
  <si>
    <t>1490362696</t>
  </si>
  <si>
    <t>Podlahy - dokončovací práce spárování polyuretanem</t>
  </si>
  <si>
    <t>2*15*(1,7+1,6+2,4+2*0,28)</t>
  </si>
  <si>
    <t>2*7*(2*0,28+2*2,4+1,2+2*1,6)</t>
  </si>
  <si>
    <t>75</t>
  </si>
  <si>
    <t>771591122</t>
  </si>
  <si>
    <t>Podlahy separační provazec do pružných spar průměru 6 mm</t>
  </si>
  <si>
    <t>-1229614825</t>
  </si>
  <si>
    <t>Podlahy - dokončovací práce separační provazec do pružných spar, průměru 6 mm</t>
  </si>
  <si>
    <t>https://podminky.urs.cz/item/CS_URS_2025_01/771591122</t>
  </si>
  <si>
    <t>76</t>
  </si>
  <si>
    <t>771591241</t>
  </si>
  <si>
    <t>Izolace těsnícími pásy vnitřní kout</t>
  </si>
  <si>
    <t>-554900617</t>
  </si>
  <si>
    <t>Izolace podlahy pod dlažbu těsnícími izolačními pásy vnitřní kout</t>
  </si>
  <si>
    <t>https://podminky.urs.cz/item/CS_URS_2025_01/771591241</t>
  </si>
  <si>
    <t>7*4</t>
  </si>
  <si>
    <t>77</t>
  </si>
  <si>
    <t>771591242</t>
  </si>
  <si>
    <t>Izolace těsnícími pásy vnější roh</t>
  </si>
  <si>
    <t>282599574</t>
  </si>
  <si>
    <t>Izolace podlahy pod dlažbu těsnícími izolačními pásy vnější roh</t>
  </si>
  <si>
    <t>https://podminky.urs.cz/item/CS_URS_2025_01/771591242</t>
  </si>
  <si>
    <t>78</t>
  </si>
  <si>
    <t>771591264</t>
  </si>
  <si>
    <t>Izolace těsnícími pásy mezi podlahou a stěnou</t>
  </si>
  <si>
    <t>-202601672</t>
  </si>
  <si>
    <t>Izolace podlahy pod dlažbu těsnícími izolačními pásy mezi podlahou a stěnu</t>
  </si>
  <si>
    <t>https://podminky.urs.cz/item/CS_URS_2025_01/771591264</t>
  </si>
  <si>
    <t>79</t>
  </si>
  <si>
    <t>771591266</t>
  </si>
  <si>
    <t>Izolace podlahy těsnícími pásy s spojením na ukončovací profil</t>
  </si>
  <si>
    <t>-928877467</t>
  </si>
  <si>
    <t>Izolace podlahy pod dlažbu těsnícími izolačními pásy s napojením na ukončující profil</t>
  </si>
  <si>
    <t>https://podminky.urs.cz/item/CS_URS_2025_01/771591266</t>
  </si>
  <si>
    <t>napojení na okapní profil</t>
  </si>
  <si>
    <t>80</t>
  </si>
  <si>
    <t>771595222</t>
  </si>
  <si>
    <t>Roh kamenický dlažeb se slinutým střepem maloformátových</t>
  </si>
  <si>
    <t>2070036526</t>
  </si>
  <si>
    <t>Podlahy - dokončovací práce pracnější řezání dlaždic keramických kamenický roh (jolly hrana) slinutý střep dlažeb maloformátových</t>
  </si>
  <si>
    <t>https://podminky.urs.cz/item/CS_URS_2025_01/771595222</t>
  </si>
  <si>
    <t>vnější rohy soklíků</t>
  </si>
  <si>
    <t>15*0,12</t>
  </si>
  <si>
    <t>7*4*0,12</t>
  </si>
  <si>
    <t>81</t>
  </si>
  <si>
    <t>998771123</t>
  </si>
  <si>
    <t>Přesun hmot tonážní pro podlahy z dlaždic ruční v objektech v přes 12 do 24 m</t>
  </si>
  <si>
    <t>-2127790470</t>
  </si>
  <si>
    <t>Přesun hmot pro podlahy z dlaždic stanovený z hmotnosti přesunovaného materiálu vodorovná dopravní vzdálenost do 50 m ruční (bez užití mechanizace) v objektech výšky přes 12 do 24 m</t>
  </si>
  <si>
    <t>https://podminky.urs.cz/item/CS_URS_2025_01/998771123</t>
  </si>
  <si>
    <t>82</t>
  </si>
  <si>
    <t>998771129</t>
  </si>
  <si>
    <t>Příplatek k ručnímu přesunu hmot tonážnímu pro podlahy z dlaždic za zvětšený přesun ZKD 50 m</t>
  </si>
  <si>
    <t>1149487912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</si>
  <si>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</si>
  <si>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https://podminky.urs.cz/item/CS_URS_2025_01/998771129</t>
  </si>
  <si>
    <t>784</t>
  </si>
  <si>
    <t>Dokončovací práce - malby a tapety</t>
  </si>
  <si>
    <t>83</t>
  </si>
  <si>
    <t>784111001</t>
  </si>
  <si>
    <t>Oprášení (ometení ) podkladu v místnostech v do 3,80 m</t>
  </si>
  <si>
    <t>1632655510</t>
  </si>
  <si>
    <t>Oprášení (ometení) podkladu v místnostech výšky do 3,80 m</t>
  </si>
  <si>
    <t>https://podminky.urs.cz/item/CS_URS_2025_01/784111001</t>
  </si>
  <si>
    <t>ostění otvorových výplní</t>
  </si>
  <si>
    <t>29*0,25*(2*0,9+2*1,5+2,4+1,6+0,8)</t>
  </si>
  <si>
    <t>84</t>
  </si>
  <si>
    <t>784111011</t>
  </si>
  <si>
    <t>Obroušení podkladu omítnutého v místnostech v do 3,80 m</t>
  </si>
  <si>
    <t>-1315921194</t>
  </si>
  <si>
    <t>Obroušení podkladu omítky v místnostech výšky do 3,80 m</t>
  </si>
  <si>
    <t>https://podminky.urs.cz/item/CS_URS_2025_01/784111011</t>
  </si>
  <si>
    <t>85</t>
  </si>
  <si>
    <t>784161001</t>
  </si>
  <si>
    <t>Tmelení spar a rohů šířky do 3 mm akrylátovým tmelem v místnostech v do 3,80 m</t>
  </si>
  <si>
    <t>341207231</t>
  </si>
  <si>
    <t>Tmelení spar a rohů, šířky do 3 mm akrylátovým tmelem v místnostech výšky do 3,80 m</t>
  </si>
  <si>
    <t>https://podminky.urs.cz/item/CS_URS_2025_01/784161001</t>
  </si>
  <si>
    <t>okolo rámů otvorových výplní</t>
  </si>
  <si>
    <t>86</t>
  </si>
  <si>
    <t>784171001</t>
  </si>
  <si>
    <t>Olepování vnitřních ploch páskou v místnostech v do 3,80 m</t>
  </si>
  <si>
    <t>-1820522096</t>
  </si>
  <si>
    <t>Olepování vnitřních ploch (materiál ve specifikaci) včetně pozdějšího odlepení páskou nebo fólií v místnostech výšky do 3,80 m</t>
  </si>
  <si>
    <t>https://podminky.urs.cz/item/CS_URS_2025_01/784171001</t>
  </si>
  <si>
    <t>olepování rámů otvorových výplní</t>
  </si>
  <si>
    <t>87</t>
  </si>
  <si>
    <t>58124838</t>
  </si>
  <si>
    <t>páska maskovací krepová pro malířské potřeby š 50mm</t>
  </si>
  <si>
    <t>1688434998</t>
  </si>
  <si>
    <t>278,4</t>
  </si>
  <si>
    <t>278,4*1,05 'Přepočtené koeficientem množství</t>
  </si>
  <si>
    <t>88</t>
  </si>
  <si>
    <t>784171101</t>
  </si>
  <si>
    <t>Zakrytí vnitřních podlah včetně pozdějšího odkrytí</t>
  </si>
  <si>
    <t>-2067551733</t>
  </si>
  <si>
    <t>Zakrytí nemalovaných ploch (materiál ve specifikaci) včetně pozdějšího odkrytí podlah</t>
  </si>
  <si>
    <t>https://podminky.urs.cz/item/CS_URS_2025_01/784171101</t>
  </si>
  <si>
    <t>89</t>
  </si>
  <si>
    <t>58124844</t>
  </si>
  <si>
    <t>fólie pro malířské potřeby zakrývací tl 25µ 4x5m</t>
  </si>
  <si>
    <t>-282075102</t>
  </si>
  <si>
    <t>145</t>
  </si>
  <si>
    <t>145*1,05 'Přepočtené koeficientem množství</t>
  </si>
  <si>
    <t>90</t>
  </si>
  <si>
    <t>784181121</t>
  </si>
  <si>
    <t>Hloubková jednonásobná bezbarvá penetrace podkladu v místnostech v do 3,80 m</t>
  </si>
  <si>
    <t>361551484</t>
  </si>
  <si>
    <t>Penetrace podkladu jednonásobná hloubková akrylátová bezbarvá v místnostech výšky do 3,80 m</t>
  </si>
  <si>
    <t>https://podminky.urs.cz/item/CS_URS_2025_01/784181121</t>
  </si>
  <si>
    <t>91</t>
  </si>
  <si>
    <t>784211111</t>
  </si>
  <si>
    <t>Dvojnásobné bílé malby ze směsí za mokra velmi dobře oděruvzdorných v místnostech v do 3,80 m</t>
  </si>
  <si>
    <t>188249769</t>
  </si>
  <si>
    <t>Malby z malířských směsí oděruvzdorných za mokra dvojnásobné, bílé za mokra oděruvzdorné velmi dobře v místnostech výšky do 3,80 m</t>
  </si>
  <si>
    <t>https://podminky.urs.cz/item/CS_URS_2025_01/784211111</t>
  </si>
  <si>
    <t>02 - Objekt A - jižní průčelí</t>
  </si>
  <si>
    <t>-2146995092</t>
  </si>
  <si>
    <t>16*3</t>
  </si>
  <si>
    <t>685248461</t>
  </si>
  <si>
    <t>16*4</t>
  </si>
  <si>
    <t>-1142710823</t>
  </si>
  <si>
    <t>16*2*(2*0,9+2*1,5+2,4+1,6+0,8)</t>
  </si>
  <si>
    <t>-317939128</t>
  </si>
  <si>
    <t>16*1,5</t>
  </si>
  <si>
    <t>1040145984</t>
  </si>
  <si>
    <t>8*2</t>
  </si>
  <si>
    <t>666842595</t>
  </si>
  <si>
    <t>16*1,5*1,6*2</t>
  </si>
  <si>
    <t>16*0,9*2,4*2</t>
  </si>
  <si>
    <t>2091357945</t>
  </si>
  <si>
    <t>8*8*0,1</t>
  </si>
  <si>
    <t>-322548821</t>
  </si>
  <si>
    <t>780348528</t>
  </si>
  <si>
    <t>8*10,57</t>
  </si>
  <si>
    <t>1279982799</t>
  </si>
  <si>
    <t>8*(2*0,28+2*2,4+1,2+2*1,6)</t>
  </si>
  <si>
    <t>773045650</t>
  </si>
  <si>
    <t>8*22</t>
  </si>
  <si>
    <t>1695390346</t>
  </si>
  <si>
    <t>176*30*2</t>
  </si>
  <si>
    <t>22864605</t>
  </si>
  <si>
    <t>271327266</t>
  </si>
  <si>
    <t>-359729267</t>
  </si>
  <si>
    <t>225018221</t>
  </si>
  <si>
    <t>1221545958</t>
  </si>
  <si>
    <t>2016419</t>
  </si>
  <si>
    <t>16*5</t>
  </si>
  <si>
    <t>-487702430</t>
  </si>
  <si>
    <t>1682413497</t>
  </si>
  <si>
    <t>8*10,57*0,07</t>
  </si>
  <si>
    <t>-1665870443</t>
  </si>
  <si>
    <t>16*1,5*1,6</t>
  </si>
  <si>
    <t>16*0,9*2,4</t>
  </si>
  <si>
    <t>-381747307</t>
  </si>
  <si>
    <t>-1656470278</t>
  </si>
  <si>
    <t>1147506740</t>
  </si>
  <si>
    <t>-1012998711</t>
  </si>
  <si>
    <t>1145128401</t>
  </si>
  <si>
    <t>-130834343</t>
  </si>
  <si>
    <t>997013313</t>
  </si>
  <si>
    <t>Montáž a demontáž shozu suti v přes 20 do 30 m</t>
  </si>
  <si>
    <t>2119695099</t>
  </si>
  <si>
    <t>Shoz na stavební suť montáž a demontáž shozu výšky přes 20 do 30 m</t>
  </si>
  <si>
    <t>https://podminky.urs.cz/item/CS_URS_2025_01/997013313</t>
  </si>
  <si>
    <t>997013323</t>
  </si>
  <si>
    <t>Příplatek k shozu suti v přes 20 do 30 m za první a ZKD den použití</t>
  </si>
  <si>
    <t>1733274141</t>
  </si>
  <si>
    <t>Shoz na stavební suť montáž a demontáž shozu výšky Příplatek za první a každý další den použití shozu výšky přes 20 do 30 m</t>
  </si>
  <si>
    <t>https://podminky.urs.cz/item/CS_URS_2025_01/997013323</t>
  </si>
  <si>
    <t>-901694563</t>
  </si>
  <si>
    <t>-1167284360</t>
  </si>
  <si>
    <t>22,838*29</t>
  </si>
  <si>
    <t>-1286322156</t>
  </si>
  <si>
    <t>1134343481</t>
  </si>
  <si>
    <t>22,838-1,6</t>
  </si>
  <si>
    <t>864118183</t>
  </si>
  <si>
    <t>-185249857</t>
  </si>
  <si>
    <t>-1565896006</t>
  </si>
  <si>
    <t>8*8</t>
  </si>
  <si>
    <t>11926659</t>
  </si>
  <si>
    <t>8*6</t>
  </si>
  <si>
    <t>1306840403</t>
  </si>
  <si>
    <t>-183262936</t>
  </si>
  <si>
    <t>8*3</t>
  </si>
  <si>
    <t>-1022579638</t>
  </si>
  <si>
    <t>1019896993</t>
  </si>
  <si>
    <t>688550595</t>
  </si>
  <si>
    <t>1264188657</t>
  </si>
  <si>
    <t>278515449</t>
  </si>
  <si>
    <t>1604375797</t>
  </si>
  <si>
    <t>-1548796078</t>
  </si>
  <si>
    <t>-217059848</t>
  </si>
  <si>
    <t>1715672804</t>
  </si>
  <si>
    <t>-414069713</t>
  </si>
  <si>
    <t>-213633062</t>
  </si>
  <si>
    <t>1155627316</t>
  </si>
  <si>
    <t>-1632000178</t>
  </si>
  <si>
    <t>-527109060</t>
  </si>
  <si>
    <t>-1988883870</t>
  </si>
  <si>
    <t>-950339006</t>
  </si>
  <si>
    <t>-1305174938</t>
  </si>
  <si>
    <t>-485090713</t>
  </si>
  <si>
    <t>1305411647</t>
  </si>
  <si>
    <t>1909756189</t>
  </si>
  <si>
    <t>16*(2*0,9+2*1,5+2,4+1,6+0,8)</t>
  </si>
  <si>
    <t>907766534</t>
  </si>
  <si>
    <t>454238020</t>
  </si>
  <si>
    <t>1813972141</t>
  </si>
  <si>
    <t>986490451</t>
  </si>
  <si>
    <t>1132925415</t>
  </si>
  <si>
    <t>8*0,12*(2*0,28+2*2,4+1,2+2*1,6)</t>
  </si>
  <si>
    <t>1502834528</t>
  </si>
  <si>
    <t>284731553</t>
  </si>
  <si>
    <t>642785628</t>
  </si>
  <si>
    <t>78,08</t>
  </si>
  <si>
    <t>78,08*1,1 'Přepočtené koeficientem množství</t>
  </si>
  <si>
    <t>-1317315144</t>
  </si>
  <si>
    <t>1322313476</t>
  </si>
  <si>
    <t>-1171933161</t>
  </si>
  <si>
    <t>84,56</t>
  </si>
  <si>
    <t>84,56*1,1 'Přepočtené koeficientem množství</t>
  </si>
  <si>
    <t>1295919893</t>
  </si>
  <si>
    <t>677961157</t>
  </si>
  <si>
    <t>2*8*(2*0,28+2*2,4+1,2+2*1,6)</t>
  </si>
  <si>
    <t>1782349872</t>
  </si>
  <si>
    <t>-44859557</t>
  </si>
  <si>
    <t>8*4</t>
  </si>
  <si>
    <t>622816025</t>
  </si>
  <si>
    <t>-2123238639</t>
  </si>
  <si>
    <t>543543478</t>
  </si>
  <si>
    <t>319081585</t>
  </si>
  <si>
    <t>8*4*0,12</t>
  </si>
  <si>
    <t>-29086597</t>
  </si>
  <si>
    <t>1825708536</t>
  </si>
  <si>
    <t>712791725</t>
  </si>
  <si>
    <t>16*0,25*(2*0,9+2*1,5+2,4+1,6+0,8)</t>
  </si>
  <si>
    <t>1430362157</t>
  </si>
  <si>
    <t>-1979846218</t>
  </si>
  <si>
    <t>1786568644</t>
  </si>
  <si>
    <t>1646605299</t>
  </si>
  <si>
    <t>153,6</t>
  </si>
  <si>
    <t>153,6*1,05 'Přepočtené koeficientem množství</t>
  </si>
  <si>
    <t>878986952</t>
  </si>
  <si>
    <t>1098505390</t>
  </si>
  <si>
    <t>80*1,05 'Přepočtené koeficientem množství</t>
  </si>
  <si>
    <t>775001726</t>
  </si>
  <si>
    <t>129995210</t>
  </si>
  <si>
    <t>03 - Objekt D</t>
  </si>
  <si>
    <t xml:space="preserve">    782 - Dokončovací práce - obklady z kamene</t>
  </si>
  <si>
    <t>361697131</t>
  </si>
  <si>
    <t>25*2</t>
  </si>
  <si>
    <t>-1134772165</t>
  </si>
  <si>
    <t>2*4*(2*4,1+2*2,525)</t>
  </si>
  <si>
    <t>2*(3,125+2*4,1+2,525)</t>
  </si>
  <si>
    <t>2*12*(2*1,08+2*2,96)</t>
  </si>
  <si>
    <t>910536943</t>
  </si>
  <si>
    <t>-1429586931</t>
  </si>
  <si>
    <t>12*1,08*2,96*2</t>
  </si>
  <si>
    <t>4*4,1*2,525*2</t>
  </si>
  <si>
    <t>1,05*3,125*2</t>
  </si>
  <si>
    <t>629995101</t>
  </si>
  <si>
    <t>Očištění vnějších ploch tlakovou vodou</t>
  </si>
  <si>
    <t>-1419175895</t>
  </si>
  <si>
    <t>Očištění vnějších ploch tlakovou vodou omytím tlakovou vodou</t>
  </si>
  <si>
    <t>https://podminky.urs.cz/item/CS_URS_2025_01/629995101</t>
  </si>
  <si>
    <t xml:space="preserve">hliníkové plechy kryjící meziokenní ocelové sloupky </t>
  </si>
  <si>
    <t>6*0,7*6</t>
  </si>
  <si>
    <t>949101112</t>
  </si>
  <si>
    <t>Lešení pomocné pro objekty pozemních staveb s lešeňovou podlahou v přes 1,9 do 3,5 m zatížení do 150 kg/m2</t>
  </si>
  <si>
    <t>-328083790</t>
  </si>
  <si>
    <t>Lešení pomocné pracovní pro objekty pozemních staveb pro zatížení do 150 kg/m2, o výšce lešeňové podlahy přes 1,9 do 3,5 m</t>
  </si>
  <si>
    <t>https://podminky.urs.cz/item/CS_URS_2025_01/949101112</t>
  </si>
  <si>
    <t>1496712031</t>
  </si>
  <si>
    <t>968072356</t>
  </si>
  <si>
    <t>Vybourání kovových rámů oken zdvojených včetně křídel pl do 4 m2</t>
  </si>
  <si>
    <t>-218694818</t>
  </si>
  <si>
    <t>Vybourání kovových rámů oken s křídly, dveřních zárubní, vrat, stěn, ostění nebo obkladů okenních rámů s křídly zdvojených, plochy do 4 m2</t>
  </si>
  <si>
    <t>https://podminky.urs.cz/item/CS_URS_2025_01/968072356</t>
  </si>
  <si>
    <t>12*1,08*2,96</t>
  </si>
  <si>
    <t>4*4,1*2,525</t>
  </si>
  <si>
    <t>1,05*3,125</t>
  </si>
  <si>
    <t>997013211</t>
  </si>
  <si>
    <t>Vnitrostaveništní doprava suti a vybouraných hmot pro budovy v do 6 m ručně</t>
  </si>
  <si>
    <t>2049310933</t>
  </si>
  <si>
    <t>Vnitrostaveništní doprava suti a vybouraných hmot vodorovně do 50 m s naložením ručně pro budovy a haly výšky do 6 m</t>
  </si>
  <si>
    <t>https://podminky.urs.cz/item/CS_URS_2025_01/997013211</t>
  </si>
  <si>
    <t>-321441995</t>
  </si>
  <si>
    <t>-880964660</t>
  </si>
  <si>
    <t>2142830486</t>
  </si>
  <si>
    <t>4,417*29</t>
  </si>
  <si>
    <t>852285572</t>
  </si>
  <si>
    <t>výtěžek za výkup ocelového odpadu bude odečten z fakturace ve prospěch investora</t>
  </si>
  <si>
    <t>-4,402</t>
  </si>
  <si>
    <t>786712083</t>
  </si>
  <si>
    <t>4,417-4,402</t>
  </si>
  <si>
    <t>998018001</t>
  </si>
  <si>
    <t>Přesun hmot pro budovy ruční pro budovy v do 6 m</t>
  </si>
  <si>
    <t>1155386434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</si>
  <si>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</si>
  <si>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https://podminky.urs.cz/item/CS_URS_2025_01/998018001</t>
  </si>
  <si>
    <t>76421660R</t>
  </si>
  <si>
    <t>Úprava oplechování vnějších parapetů</t>
  </si>
  <si>
    <t>1267328834</t>
  </si>
  <si>
    <t>12*1,08</t>
  </si>
  <si>
    <t>4*4,1+3,05</t>
  </si>
  <si>
    <t>998764121</t>
  </si>
  <si>
    <t>Přesun hmot tonážní pro konstrukce klempířské ruční v objektech v do 6 m</t>
  </si>
  <si>
    <t>-1212210399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</si>
  <si>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</si>
  <si>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https://podminky.urs.cz/item/CS_URS_2025_01/998764121</t>
  </si>
  <si>
    <t>-1140682999</t>
  </si>
  <si>
    <t>766622133</t>
  </si>
  <si>
    <t>Montáž plastových oken plochy přes 1 m2 otevíravých v přes 2,5 m s rámem do zdiva</t>
  </si>
  <si>
    <t>-2032199356</t>
  </si>
  <si>
    <t>Montáž oken plastových včetně montáže rámu plochy přes 1 m2 otevíravých do zdiva, výšky přes 2,5 m</t>
  </si>
  <si>
    <t>https://podminky.urs.cz/item/CS_URS_2025_01/766622133</t>
  </si>
  <si>
    <t>3,05*2,525</t>
  </si>
  <si>
    <t>61140056</t>
  </si>
  <si>
    <t>okno plastové otevíravé/sklopné trojsklo přes plochu 1m2 přes v 2,5m</t>
  </si>
  <si>
    <t>-182228315</t>
  </si>
  <si>
    <t>specifikace dle PD</t>
  </si>
  <si>
    <t>49,111</t>
  </si>
  <si>
    <t>766622137</t>
  </si>
  <si>
    <t>Montáž plastových oken plochy přes 1 m2 otevíravých v přes 2,5 m s rámem do celostěnových panelů</t>
  </si>
  <si>
    <t>-641270973</t>
  </si>
  <si>
    <t>Montáž oken plastových včetně montáže rámu plochy přes 1 m2 otevíravých do celostěnových panelů nebo ocelových rámů, výšky přes 2,5 m</t>
  </si>
  <si>
    <t>https://podminky.urs.cz/item/CS_URS_2025_01/766622137</t>
  </si>
  <si>
    <t>-1017458361</t>
  </si>
  <si>
    <t>38,362</t>
  </si>
  <si>
    <t>766660421</t>
  </si>
  <si>
    <t>Montáž vchodových dveří včetně rámu jednokřídlových s nadsvětlíkem do zdiva</t>
  </si>
  <si>
    <t>-613701640</t>
  </si>
  <si>
    <t>Montáž vchodových dveří včetně rámu do zdiva jednokřídlových s nadsvětlíkem</t>
  </si>
  <si>
    <t>https://podminky.urs.cz/item/CS_URS_2025_01/766660421</t>
  </si>
  <si>
    <t>61140514</t>
  </si>
  <si>
    <t>dveře jednokřídlé plastové bílé prosklené s nadsvětlíkem max rozměru otvoru 3,3m2</t>
  </si>
  <si>
    <t>893180195</t>
  </si>
  <si>
    <t>1,05*3,025</t>
  </si>
  <si>
    <t>998766121</t>
  </si>
  <si>
    <t>Přesun hmot tonážní pro kce truhlářské ruční v objektech v do 6 m</t>
  </si>
  <si>
    <t>182098216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</si>
  <si>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</si>
  <si>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https://podminky.urs.cz/item/CS_URS_2025_01/998766121</t>
  </si>
  <si>
    <t>1759918237</t>
  </si>
  <si>
    <t>767163213</t>
  </si>
  <si>
    <t>Montáž přímého kovového zábradlí do ocelové konstrukce na lodžii nebo francouzském okně v exteriéru</t>
  </si>
  <si>
    <t>988297083</t>
  </si>
  <si>
    <t>Montáž zábradlí přímého v exteriéru na lodžii nebo francouzském okně kotveného do ocelové konstrukce</t>
  </si>
  <si>
    <t>https://podminky.urs.cz/item/CS_URS_2025_01/767163213</t>
  </si>
  <si>
    <t>12*1,2</t>
  </si>
  <si>
    <t>55342035R</t>
  </si>
  <si>
    <t>madlo zábradlí Pz s plastovým vnějším povrchem v bílé barvě</t>
  </si>
  <si>
    <t>1822188803</t>
  </si>
  <si>
    <t>28342070R</t>
  </si>
  <si>
    <t>koncovka madla bílé PVC</t>
  </si>
  <si>
    <t>1482609955</t>
  </si>
  <si>
    <t>12*2</t>
  </si>
  <si>
    <t>767415112</t>
  </si>
  <si>
    <t>Montáž vnějšího obkladu skládaného pláště tvarovaným plechem budov v do 6 m šroubováním</t>
  </si>
  <si>
    <t>-136501970</t>
  </si>
  <si>
    <t>Montáž vnějšího obkladu skládaného pláště plechem tvarovaným výšky budovy do 6 m, uchyceným šroubováním</t>
  </si>
  <si>
    <t>https://podminky.urs.cz/item/CS_URS_2025_01/767415112</t>
  </si>
  <si>
    <t>okenní výplně podél ochozu - horní díl vyplněný pevnou výplní v rámu s tepelnou izolací PUR - krytí vroubkovaným Al plechem</t>
  </si>
  <si>
    <t>4*4,1*0,6</t>
  </si>
  <si>
    <t>3,05*0,6</t>
  </si>
  <si>
    <t>19426476R</t>
  </si>
  <si>
    <t>plech Al vroubkovaný přírodní tl 0,60-0,63mm</t>
  </si>
  <si>
    <t>kg</t>
  </si>
  <si>
    <t>-615895076</t>
  </si>
  <si>
    <t>15*1,74</t>
  </si>
  <si>
    <t>767627101</t>
  </si>
  <si>
    <t>Montáž oken kovových - krycí lišta oboustranně šroubovaná</t>
  </si>
  <si>
    <t>-1056964943</t>
  </si>
  <si>
    <t>Ostatní práce a doplňky při montáži oken a stěn krycích ocelových lišt oboustranně šroubováním</t>
  </si>
  <si>
    <t>https://podminky.urs.cz/item/CS_URS_2025_01/767627101</t>
  </si>
  <si>
    <t>11*2,96</t>
  </si>
  <si>
    <t>19418015R</t>
  </si>
  <si>
    <t>krycí lišta AL pro zakryí meziokenních profilů</t>
  </si>
  <si>
    <t>-2047759992</t>
  </si>
  <si>
    <t>76762721R</t>
  </si>
  <si>
    <t>Montáž meziokenních vložek</t>
  </si>
  <si>
    <t>2112386320</t>
  </si>
  <si>
    <t>Ostatní práce a doplňky při montáži oken a stěn vložek meziokenních</t>
  </si>
  <si>
    <t>59052110R</t>
  </si>
  <si>
    <t>meziokenní výplň s tepelně izolačním jádrem</t>
  </si>
  <si>
    <t>-502343437</t>
  </si>
  <si>
    <t>630810</t>
  </si>
  <si>
    <t>4*(2*4,1+2*2,525)</t>
  </si>
  <si>
    <t>3,125+2*4,1+2,525</t>
  </si>
  <si>
    <t>12*(2*1,08+2*2,96)</t>
  </si>
  <si>
    <t>884930128</t>
  </si>
  <si>
    <t>998767121</t>
  </si>
  <si>
    <t>Přesun hmot tonážní pro zámečnické konstrukce ruční v objektech v do 6 m</t>
  </si>
  <si>
    <t>1681873101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</si>
  <si>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</si>
  <si>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https://podminky.urs.cz/item/CS_URS_2025_01/998767121</t>
  </si>
  <si>
    <t>-1983058321</t>
  </si>
  <si>
    <t>782</t>
  </si>
  <si>
    <t>Dokončovací práce - obklady z kamene</t>
  </si>
  <si>
    <t>782631111</t>
  </si>
  <si>
    <t>Montáž obkladu parapetů z pravoúhlých desek z tvrdého kamene do malty tl do 25 mm</t>
  </si>
  <si>
    <t>-1226596585</t>
  </si>
  <si>
    <t>Montáž obkladů parapetů z tvrdých kamenů kladených do malty z nejvýše dvou rozdílných druhů pravoúhlých desek ve skladbě se pravidelně opakujících tl. do 25 mm</t>
  </si>
  <si>
    <t>https://podminky.urs.cz/item/CS_URS_2025_01/782631111</t>
  </si>
  <si>
    <t>doplnění vnitřního parapetu</t>
  </si>
  <si>
    <t>0,2*12*1,08</t>
  </si>
  <si>
    <t>0,2*(4*4,1+3,05)</t>
  </si>
  <si>
    <t>58387049</t>
  </si>
  <si>
    <t>obklad parapetů leštěný mramor š 200mm tl 20mm</t>
  </si>
  <si>
    <t>-1713343027</t>
  </si>
  <si>
    <t>6,482</t>
  </si>
  <si>
    <t>6,482*1,05 'Přepočtené koeficientem množství</t>
  </si>
  <si>
    <t>782991111</t>
  </si>
  <si>
    <t>Penetrace podkladu obkladu z kamene</t>
  </si>
  <si>
    <t>110823603</t>
  </si>
  <si>
    <t>Obklady z kamene - ostatní práce penetrace podkladu</t>
  </si>
  <si>
    <t>https://podminky.urs.cz/item/CS_URS_2025_01/782991111</t>
  </si>
  <si>
    <t>782991115</t>
  </si>
  <si>
    <t>Spárování kamenných obkladů silikonem</t>
  </si>
  <si>
    <t>-2064557831</t>
  </si>
  <si>
    <t>Obklady z kamene - ostatní práce spárování silikonem</t>
  </si>
  <si>
    <t>https://podminky.urs.cz/item/CS_URS_2025_01/782991115</t>
  </si>
  <si>
    <t>2*12*1,08</t>
  </si>
  <si>
    <t>2*(4*4,1+3,05)</t>
  </si>
  <si>
    <t>782991411</t>
  </si>
  <si>
    <t>Základní čištění nových kamenných obkladů vysátím a setřením vlhkým hadrem</t>
  </si>
  <si>
    <t>-2145315369</t>
  </si>
  <si>
    <t>Obklady z kamene - ostatní práce čištění nových obkladů základní</t>
  </si>
  <si>
    <t>https://podminky.urs.cz/item/CS_URS_2025_01/782991411</t>
  </si>
  <si>
    <t>998782121</t>
  </si>
  <si>
    <t>Přesun hmot tonážní pro obklady kamenné ruční v objektech v do 6 m</t>
  </si>
  <si>
    <t>1604031270</t>
  </si>
  <si>
    <t>Přesun hmot pro obklady kamenné stanovený z hmotnosti přesunovaného materiálu vodorovná dopravní vzdálenost do 50 m ruční (bez užití mechanizace) v objektech výšky do 6 m</t>
  </si>
  <si>
    <t>https://podminky.urs.cz/item/CS_URS_2025_01/998782121</t>
  </si>
  <si>
    <t>998782129</t>
  </si>
  <si>
    <t>Příplatek k ručnímu přesunu hmot tonážnímu pro obklady kamenné za zvětšený přesun ZKD 50 m</t>
  </si>
  <si>
    <t>-1970770610</t>
  </si>
  <si>
    <t>Přesun hmot pro obklady kamenné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</si>
  <si>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https://podminky.urs.cz/item/CS_URS_2025_01/998782129</t>
  </si>
  <si>
    <t>1525328868</t>
  </si>
  <si>
    <t>4*0,25*(2*4,1+2*2,525)</t>
  </si>
  <si>
    <t>0,25*(3,125+2*4,1+2,525)</t>
  </si>
  <si>
    <t>12*0,25*(2*1,08+2*2,96)</t>
  </si>
  <si>
    <t>1450287887</t>
  </si>
  <si>
    <t>-810589360</t>
  </si>
  <si>
    <t>-279821322</t>
  </si>
  <si>
    <t>-2092114087</t>
  </si>
  <si>
    <t>163,81</t>
  </si>
  <si>
    <t>163,81*1,05 'Přepočtené koeficientem množství</t>
  </si>
  <si>
    <t>1775668991</t>
  </si>
  <si>
    <t>1933043759</t>
  </si>
  <si>
    <t>50*1,05 'Přepočtené koeficientem množství</t>
  </si>
  <si>
    <t>-1933312724</t>
  </si>
  <si>
    <t>-2071522812</t>
  </si>
  <si>
    <t>04 -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</si>
  <si>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</si>
  <si>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</si>
  <si>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</si>
  <si>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</si>
  <si>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</si>
  <si>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</si>
  <si>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</si>
  <si>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</si>
  <si>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</si>
  <si>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Kč</t>
  </si>
  <si>
    <t>1024</t>
  </si>
  <si>
    <t>-408362736</t>
  </si>
  <si>
    <t>https://podminky.urs.cz/item/CS_URS_2025_01/030001000</t>
  </si>
  <si>
    <t>mobilní WC, skladovací kontejner, stavební výtah, měření spotřeby vody a elektřiny</t>
  </si>
  <si>
    <t>VRN6</t>
  </si>
  <si>
    <t>Územní vlivy</t>
  </si>
  <si>
    <t>065002000</t>
  </si>
  <si>
    <t>Mimostaveništní doprava materiálů, výrobků a strojů</t>
  </si>
  <si>
    <t>-169994454</t>
  </si>
  <si>
    <t>https://podminky.urs.cz/item/CS_URS_2025_01/065002000</t>
  </si>
  <si>
    <t>VRN7</t>
  </si>
  <si>
    <t>Provozní vlivy</t>
  </si>
  <si>
    <t>071002000</t>
  </si>
  <si>
    <t>Provoz investora, třetích osob</t>
  </si>
  <si>
    <t>307415298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</si>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</sst>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9991001" TargetMode="External" /><Relationship Id="rId2" Type="http://schemas.openxmlformats.org/officeDocument/2006/relationships/hyperlink" Target="https://podminky.urs.cz/item/CS_URS_2025_01/619991005" TargetMode="External" /><Relationship Id="rId3" Type="http://schemas.openxmlformats.org/officeDocument/2006/relationships/hyperlink" Target="https://podminky.urs.cz/item/CS_URS_2025_01/619995001" TargetMode="External" /><Relationship Id="rId4" Type="http://schemas.openxmlformats.org/officeDocument/2006/relationships/hyperlink" Target="https://podminky.urs.cz/item/CS_URS_2025_01/629135101" TargetMode="External" /><Relationship Id="rId5" Type="http://schemas.openxmlformats.org/officeDocument/2006/relationships/hyperlink" Target="https://podminky.urs.cz/item/CS_URS_2025_01/629991011" TargetMode="External" /><Relationship Id="rId6" Type="http://schemas.openxmlformats.org/officeDocument/2006/relationships/hyperlink" Target="https://podminky.urs.cz/item/CS_URS_2025_01/631351101" TargetMode="External" /><Relationship Id="rId7" Type="http://schemas.openxmlformats.org/officeDocument/2006/relationships/hyperlink" Target="https://podminky.urs.cz/item/CS_URS_2025_01/631351102" TargetMode="External" /><Relationship Id="rId8" Type="http://schemas.openxmlformats.org/officeDocument/2006/relationships/hyperlink" Target="https://podminky.urs.cz/item/CS_URS_2025_01/634112112" TargetMode="External" /><Relationship Id="rId9" Type="http://schemas.openxmlformats.org/officeDocument/2006/relationships/hyperlink" Target="https://podminky.urs.cz/item/CS_URS_2025_01/941111122" TargetMode="External" /><Relationship Id="rId10" Type="http://schemas.openxmlformats.org/officeDocument/2006/relationships/hyperlink" Target="https://podminky.urs.cz/item/CS_URS_2025_01/941111222" TargetMode="External" /><Relationship Id="rId11" Type="http://schemas.openxmlformats.org/officeDocument/2006/relationships/hyperlink" Target="https://podminky.urs.cz/item/CS_URS_2025_01/941111312" TargetMode="External" /><Relationship Id="rId12" Type="http://schemas.openxmlformats.org/officeDocument/2006/relationships/hyperlink" Target="https://podminky.urs.cz/item/CS_URS_2025_01/941111822" TargetMode="External" /><Relationship Id="rId13" Type="http://schemas.openxmlformats.org/officeDocument/2006/relationships/hyperlink" Target="https://podminky.urs.cz/item/CS_URS_2025_01/944511111" TargetMode="External" /><Relationship Id="rId14" Type="http://schemas.openxmlformats.org/officeDocument/2006/relationships/hyperlink" Target="https://podminky.urs.cz/item/CS_URS_2025_01/944511211" TargetMode="External" /><Relationship Id="rId15" Type="http://schemas.openxmlformats.org/officeDocument/2006/relationships/hyperlink" Target="https://podminky.urs.cz/item/CS_URS_2025_01/944511811" TargetMode="External" /><Relationship Id="rId16" Type="http://schemas.openxmlformats.org/officeDocument/2006/relationships/hyperlink" Target="https://podminky.urs.cz/item/CS_URS_2025_01/949101111" TargetMode="External" /><Relationship Id="rId17" Type="http://schemas.openxmlformats.org/officeDocument/2006/relationships/hyperlink" Target="https://podminky.urs.cz/item/CS_URS_2025_01/952901111" TargetMode="External" /><Relationship Id="rId18" Type="http://schemas.openxmlformats.org/officeDocument/2006/relationships/hyperlink" Target="https://podminky.urs.cz/item/CS_URS_2025_01/965042141" TargetMode="External" /><Relationship Id="rId19" Type="http://schemas.openxmlformats.org/officeDocument/2006/relationships/hyperlink" Target="https://podminky.urs.cz/item/CS_URS_2025_01/968062456" TargetMode="External" /><Relationship Id="rId20" Type="http://schemas.openxmlformats.org/officeDocument/2006/relationships/hyperlink" Target="https://podminky.urs.cz/item/CS_URS_2025_01/985131111" TargetMode="External" /><Relationship Id="rId21" Type="http://schemas.openxmlformats.org/officeDocument/2006/relationships/hyperlink" Target="https://podminky.urs.cz/item/CS_URS_2025_01/985131311" TargetMode="External" /><Relationship Id="rId22" Type="http://schemas.openxmlformats.org/officeDocument/2006/relationships/hyperlink" Target="https://podminky.urs.cz/item/CS_URS_2025_01/985323111" TargetMode="External" /><Relationship Id="rId23" Type="http://schemas.openxmlformats.org/officeDocument/2006/relationships/hyperlink" Target="https://podminky.urs.cz/item/CS_URS_2025_01/993111111" TargetMode="External" /><Relationship Id="rId24" Type="http://schemas.openxmlformats.org/officeDocument/2006/relationships/hyperlink" Target="https://podminky.urs.cz/item/CS_URS_2025_01/997013216" TargetMode="External" /><Relationship Id="rId25" Type="http://schemas.openxmlformats.org/officeDocument/2006/relationships/hyperlink" Target="https://podminky.urs.cz/item/CS_URS_2025_01/997013219" TargetMode="External" /><Relationship Id="rId26" Type="http://schemas.openxmlformats.org/officeDocument/2006/relationships/hyperlink" Target="https://podminky.urs.cz/item/CS_URS_2025_01/997013312" TargetMode="External" /><Relationship Id="rId27" Type="http://schemas.openxmlformats.org/officeDocument/2006/relationships/hyperlink" Target="https://podminky.urs.cz/item/CS_URS_2025_01/997013322" TargetMode="External" /><Relationship Id="rId28" Type="http://schemas.openxmlformats.org/officeDocument/2006/relationships/hyperlink" Target="https://podminky.urs.cz/item/CS_URS_2025_01/997013501" TargetMode="External" /><Relationship Id="rId29" Type="http://schemas.openxmlformats.org/officeDocument/2006/relationships/hyperlink" Target="https://podminky.urs.cz/item/CS_URS_2025_01/997013509" TargetMode="External" /><Relationship Id="rId30" Type="http://schemas.openxmlformats.org/officeDocument/2006/relationships/hyperlink" Target="https://podminky.urs.cz/item/CS_URS_2025_01/997013631" TargetMode="External" /><Relationship Id="rId31" Type="http://schemas.openxmlformats.org/officeDocument/2006/relationships/hyperlink" Target="https://podminky.urs.cz/item/CS_URS_2025_01/998018003" TargetMode="External" /><Relationship Id="rId32" Type="http://schemas.openxmlformats.org/officeDocument/2006/relationships/hyperlink" Target="https://podminky.urs.cz/item/CS_URS_2025_01/764002851" TargetMode="External" /><Relationship Id="rId33" Type="http://schemas.openxmlformats.org/officeDocument/2006/relationships/hyperlink" Target="https://podminky.urs.cz/item/CS_URS_2025_01/764202134" TargetMode="External" /><Relationship Id="rId34" Type="http://schemas.openxmlformats.org/officeDocument/2006/relationships/hyperlink" Target="https://podminky.urs.cz/item/CS_URS_2025_01/998764123" TargetMode="External" /><Relationship Id="rId35" Type="http://schemas.openxmlformats.org/officeDocument/2006/relationships/hyperlink" Target="https://podminky.urs.cz/item/CS_URS_2025_01/998764129" TargetMode="External" /><Relationship Id="rId36" Type="http://schemas.openxmlformats.org/officeDocument/2006/relationships/hyperlink" Target="https://podminky.urs.cz/item/CS_URS_2025_01/766622132" TargetMode="External" /><Relationship Id="rId37" Type="http://schemas.openxmlformats.org/officeDocument/2006/relationships/hyperlink" Target="https://podminky.urs.cz/item/CS_URS_2025_01/766641131" TargetMode="External" /><Relationship Id="rId38" Type="http://schemas.openxmlformats.org/officeDocument/2006/relationships/hyperlink" Target="https://podminky.urs.cz/item/CS_URS_2025_01/766691811" TargetMode="External" /><Relationship Id="rId39" Type="http://schemas.openxmlformats.org/officeDocument/2006/relationships/hyperlink" Target="https://podminky.urs.cz/item/CS_URS_2025_01/766694116" TargetMode="External" /><Relationship Id="rId40" Type="http://schemas.openxmlformats.org/officeDocument/2006/relationships/hyperlink" Target="https://podminky.urs.cz/item/CS_URS_2025_01/766695213" TargetMode="External" /><Relationship Id="rId41" Type="http://schemas.openxmlformats.org/officeDocument/2006/relationships/hyperlink" Target="https://podminky.urs.cz/item/CS_URS_2025_01/998766123" TargetMode="External" /><Relationship Id="rId42" Type="http://schemas.openxmlformats.org/officeDocument/2006/relationships/hyperlink" Target="https://podminky.urs.cz/item/CS_URS_2025_01/998766129" TargetMode="External" /><Relationship Id="rId43" Type="http://schemas.openxmlformats.org/officeDocument/2006/relationships/hyperlink" Target="https://podminky.urs.cz/item/CS_URS_2025_01/767161814" TargetMode="External" /><Relationship Id="rId44" Type="http://schemas.openxmlformats.org/officeDocument/2006/relationships/hyperlink" Target="https://podminky.urs.cz/item/CS_URS_2025_01/767163223" TargetMode="External" /><Relationship Id="rId45" Type="http://schemas.openxmlformats.org/officeDocument/2006/relationships/hyperlink" Target="https://podminky.urs.cz/item/CS_URS_2025_01/767627306" TargetMode="External" /><Relationship Id="rId46" Type="http://schemas.openxmlformats.org/officeDocument/2006/relationships/hyperlink" Target="https://podminky.urs.cz/item/CS_URS_2025_01/767627307" TargetMode="External" /><Relationship Id="rId47" Type="http://schemas.openxmlformats.org/officeDocument/2006/relationships/hyperlink" Target="https://podminky.urs.cz/item/CS_URS_2025_01/998767123" TargetMode="External" /><Relationship Id="rId48" Type="http://schemas.openxmlformats.org/officeDocument/2006/relationships/hyperlink" Target="https://podminky.urs.cz/item/CS_URS_2025_01/998767129" TargetMode="External" /><Relationship Id="rId49" Type="http://schemas.openxmlformats.org/officeDocument/2006/relationships/hyperlink" Target="https://podminky.urs.cz/item/CS_URS_2025_01/771111011" TargetMode="External" /><Relationship Id="rId50" Type="http://schemas.openxmlformats.org/officeDocument/2006/relationships/hyperlink" Target="https://podminky.urs.cz/item/CS_URS_2025_01/771121011" TargetMode="External" /><Relationship Id="rId51" Type="http://schemas.openxmlformats.org/officeDocument/2006/relationships/hyperlink" Target="https://podminky.urs.cz/item/CS_URS_2025_01/771473810" TargetMode="External" /><Relationship Id="rId52" Type="http://schemas.openxmlformats.org/officeDocument/2006/relationships/hyperlink" Target="https://podminky.urs.cz/item/CS_URS_2025_01/771474113" TargetMode="External" /><Relationship Id="rId53" Type="http://schemas.openxmlformats.org/officeDocument/2006/relationships/hyperlink" Target="https://podminky.urs.cz/item/CS_URS_2025_01/771573810" TargetMode="External" /><Relationship Id="rId54" Type="http://schemas.openxmlformats.org/officeDocument/2006/relationships/hyperlink" Target="https://podminky.urs.cz/item/CS_URS_2025_01/771574436" TargetMode="External" /><Relationship Id="rId55" Type="http://schemas.openxmlformats.org/officeDocument/2006/relationships/hyperlink" Target="https://podminky.urs.cz/item/CS_URS_2025_01/771577211" TargetMode="External" /><Relationship Id="rId56" Type="http://schemas.openxmlformats.org/officeDocument/2006/relationships/hyperlink" Target="https://podminky.urs.cz/item/CS_URS_2025_01/771591112" TargetMode="External" /><Relationship Id="rId57" Type="http://schemas.openxmlformats.org/officeDocument/2006/relationships/hyperlink" Target="https://podminky.urs.cz/item/CS_URS_2025_01/771591122" TargetMode="External" /><Relationship Id="rId58" Type="http://schemas.openxmlformats.org/officeDocument/2006/relationships/hyperlink" Target="https://podminky.urs.cz/item/CS_URS_2025_01/771591241" TargetMode="External" /><Relationship Id="rId59" Type="http://schemas.openxmlformats.org/officeDocument/2006/relationships/hyperlink" Target="https://podminky.urs.cz/item/CS_URS_2025_01/771591242" TargetMode="External" /><Relationship Id="rId60" Type="http://schemas.openxmlformats.org/officeDocument/2006/relationships/hyperlink" Target="https://podminky.urs.cz/item/CS_URS_2025_01/771591264" TargetMode="External" /><Relationship Id="rId61" Type="http://schemas.openxmlformats.org/officeDocument/2006/relationships/hyperlink" Target="https://podminky.urs.cz/item/CS_URS_2025_01/771591266" TargetMode="External" /><Relationship Id="rId62" Type="http://schemas.openxmlformats.org/officeDocument/2006/relationships/hyperlink" Target="https://podminky.urs.cz/item/CS_URS_2025_01/771595222" TargetMode="External" /><Relationship Id="rId63" Type="http://schemas.openxmlformats.org/officeDocument/2006/relationships/hyperlink" Target="https://podminky.urs.cz/item/CS_URS_2025_01/998771123" TargetMode="External" /><Relationship Id="rId64" Type="http://schemas.openxmlformats.org/officeDocument/2006/relationships/hyperlink" Target="https://podminky.urs.cz/item/CS_URS_2025_01/998771129" TargetMode="External" /><Relationship Id="rId65" Type="http://schemas.openxmlformats.org/officeDocument/2006/relationships/hyperlink" Target="https://podminky.urs.cz/item/CS_URS_2025_01/784111001" TargetMode="External" /><Relationship Id="rId66" Type="http://schemas.openxmlformats.org/officeDocument/2006/relationships/hyperlink" Target="https://podminky.urs.cz/item/CS_URS_2025_01/784111011" TargetMode="External" /><Relationship Id="rId67" Type="http://schemas.openxmlformats.org/officeDocument/2006/relationships/hyperlink" Target="https://podminky.urs.cz/item/CS_URS_2025_01/784161001" TargetMode="External" /><Relationship Id="rId68" Type="http://schemas.openxmlformats.org/officeDocument/2006/relationships/hyperlink" Target="https://podminky.urs.cz/item/CS_URS_2025_01/784171001" TargetMode="External" /><Relationship Id="rId69" Type="http://schemas.openxmlformats.org/officeDocument/2006/relationships/hyperlink" Target="https://podminky.urs.cz/item/CS_URS_2025_01/784171101" TargetMode="External" /><Relationship Id="rId70" Type="http://schemas.openxmlformats.org/officeDocument/2006/relationships/hyperlink" Target="https://podminky.urs.cz/item/CS_URS_2025_01/784181121" TargetMode="External" /><Relationship Id="rId71" Type="http://schemas.openxmlformats.org/officeDocument/2006/relationships/hyperlink" Target="https://podminky.urs.cz/item/CS_URS_2025_01/784211111" TargetMode="External" /><Relationship Id="rId7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9991001" TargetMode="External" /><Relationship Id="rId2" Type="http://schemas.openxmlformats.org/officeDocument/2006/relationships/hyperlink" Target="https://podminky.urs.cz/item/CS_URS_2025_01/619991005" TargetMode="External" /><Relationship Id="rId3" Type="http://schemas.openxmlformats.org/officeDocument/2006/relationships/hyperlink" Target="https://podminky.urs.cz/item/CS_URS_2025_01/619995001" TargetMode="External" /><Relationship Id="rId4" Type="http://schemas.openxmlformats.org/officeDocument/2006/relationships/hyperlink" Target="https://podminky.urs.cz/item/CS_URS_2025_01/629135101" TargetMode="External" /><Relationship Id="rId5" Type="http://schemas.openxmlformats.org/officeDocument/2006/relationships/hyperlink" Target="https://podminky.urs.cz/item/CS_URS_2025_01/629991011" TargetMode="External" /><Relationship Id="rId6" Type="http://schemas.openxmlformats.org/officeDocument/2006/relationships/hyperlink" Target="https://podminky.urs.cz/item/CS_URS_2025_01/631351101" TargetMode="External" /><Relationship Id="rId7" Type="http://schemas.openxmlformats.org/officeDocument/2006/relationships/hyperlink" Target="https://podminky.urs.cz/item/CS_URS_2025_01/631351102" TargetMode="External" /><Relationship Id="rId8" Type="http://schemas.openxmlformats.org/officeDocument/2006/relationships/hyperlink" Target="https://podminky.urs.cz/item/CS_URS_2025_01/634112112" TargetMode="External" /><Relationship Id="rId9" Type="http://schemas.openxmlformats.org/officeDocument/2006/relationships/hyperlink" Target="https://podminky.urs.cz/item/CS_URS_2025_01/941111122" TargetMode="External" /><Relationship Id="rId10" Type="http://schemas.openxmlformats.org/officeDocument/2006/relationships/hyperlink" Target="https://podminky.urs.cz/item/CS_URS_2025_01/941111222" TargetMode="External" /><Relationship Id="rId11" Type="http://schemas.openxmlformats.org/officeDocument/2006/relationships/hyperlink" Target="https://podminky.urs.cz/item/CS_URS_2025_01/941111312" TargetMode="External" /><Relationship Id="rId12" Type="http://schemas.openxmlformats.org/officeDocument/2006/relationships/hyperlink" Target="https://podminky.urs.cz/item/CS_URS_2025_01/941111822" TargetMode="External" /><Relationship Id="rId13" Type="http://schemas.openxmlformats.org/officeDocument/2006/relationships/hyperlink" Target="https://podminky.urs.cz/item/CS_URS_2025_01/944511111" TargetMode="External" /><Relationship Id="rId14" Type="http://schemas.openxmlformats.org/officeDocument/2006/relationships/hyperlink" Target="https://podminky.urs.cz/item/CS_URS_2025_01/944511211" TargetMode="External" /><Relationship Id="rId15" Type="http://schemas.openxmlformats.org/officeDocument/2006/relationships/hyperlink" Target="https://podminky.urs.cz/item/CS_URS_2025_01/944511811" TargetMode="External" /><Relationship Id="rId16" Type="http://schemas.openxmlformats.org/officeDocument/2006/relationships/hyperlink" Target="https://podminky.urs.cz/item/CS_URS_2025_01/949101111" TargetMode="External" /><Relationship Id="rId17" Type="http://schemas.openxmlformats.org/officeDocument/2006/relationships/hyperlink" Target="https://podminky.urs.cz/item/CS_URS_2025_01/952901111" TargetMode="External" /><Relationship Id="rId18" Type="http://schemas.openxmlformats.org/officeDocument/2006/relationships/hyperlink" Target="https://podminky.urs.cz/item/CS_URS_2025_01/965042141" TargetMode="External" /><Relationship Id="rId19" Type="http://schemas.openxmlformats.org/officeDocument/2006/relationships/hyperlink" Target="https://podminky.urs.cz/item/CS_URS_2025_01/968062456" TargetMode="External" /><Relationship Id="rId20" Type="http://schemas.openxmlformats.org/officeDocument/2006/relationships/hyperlink" Target="https://podminky.urs.cz/item/CS_URS_2025_01/985131111" TargetMode="External" /><Relationship Id="rId21" Type="http://schemas.openxmlformats.org/officeDocument/2006/relationships/hyperlink" Target="https://podminky.urs.cz/item/CS_URS_2025_01/985131311" TargetMode="External" /><Relationship Id="rId22" Type="http://schemas.openxmlformats.org/officeDocument/2006/relationships/hyperlink" Target="https://podminky.urs.cz/item/CS_URS_2025_01/985323111" TargetMode="External" /><Relationship Id="rId23" Type="http://schemas.openxmlformats.org/officeDocument/2006/relationships/hyperlink" Target="https://podminky.urs.cz/item/CS_URS_2025_01/993111111" TargetMode="External" /><Relationship Id="rId24" Type="http://schemas.openxmlformats.org/officeDocument/2006/relationships/hyperlink" Target="https://podminky.urs.cz/item/CS_URS_2025_01/997013216" TargetMode="External" /><Relationship Id="rId25" Type="http://schemas.openxmlformats.org/officeDocument/2006/relationships/hyperlink" Target="https://podminky.urs.cz/item/CS_URS_2025_01/997013219" TargetMode="External" /><Relationship Id="rId26" Type="http://schemas.openxmlformats.org/officeDocument/2006/relationships/hyperlink" Target="https://podminky.urs.cz/item/CS_URS_2025_01/997013313" TargetMode="External" /><Relationship Id="rId27" Type="http://schemas.openxmlformats.org/officeDocument/2006/relationships/hyperlink" Target="https://podminky.urs.cz/item/CS_URS_2025_01/997013323" TargetMode="External" /><Relationship Id="rId28" Type="http://schemas.openxmlformats.org/officeDocument/2006/relationships/hyperlink" Target="https://podminky.urs.cz/item/CS_URS_2025_01/997013501" TargetMode="External" /><Relationship Id="rId29" Type="http://schemas.openxmlformats.org/officeDocument/2006/relationships/hyperlink" Target="https://podminky.urs.cz/item/CS_URS_2025_01/997013509" TargetMode="External" /><Relationship Id="rId30" Type="http://schemas.openxmlformats.org/officeDocument/2006/relationships/hyperlink" Target="https://podminky.urs.cz/item/CS_URS_2025_01/997013631" TargetMode="External" /><Relationship Id="rId31" Type="http://schemas.openxmlformats.org/officeDocument/2006/relationships/hyperlink" Target="https://podminky.urs.cz/item/CS_URS_2025_01/998018003" TargetMode="External" /><Relationship Id="rId32" Type="http://schemas.openxmlformats.org/officeDocument/2006/relationships/hyperlink" Target="https://podminky.urs.cz/item/CS_URS_2025_01/764002851" TargetMode="External" /><Relationship Id="rId33" Type="http://schemas.openxmlformats.org/officeDocument/2006/relationships/hyperlink" Target="https://podminky.urs.cz/item/CS_URS_2025_01/764202134" TargetMode="External" /><Relationship Id="rId34" Type="http://schemas.openxmlformats.org/officeDocument/2006/relationships/hyperlink" Target="https://podminky.urs.cz/item/CS_URS_2025_01/998764123" TargetMode="External" /><Relationship Id="rId35" Type="http://schemas.openxmlformats.org/officeDocument/2006/relationships/hyperlink" Target="https://podminky.urs.cz/item/CS_URS_2025_01/998764129" TargetMode="External" /><Relationship Id="rId36" Type="http://schemas.openxmlformats.org/officeDocument/2006/relationships/hyperlink" Target="https://podminky.urs.cz/item/CS_URS_2025_01/766622132" TargetMode="External" /><Relationship Id="rId37" Type="http://schemas.openxmlformats.org/officeDocument/2006/relationships/hyperlink" Target="https://podminky.urs.cz/item/CS_URS_2025_01/766641131" TargetMode="External" /><Relationship Id="rId38" Type="http://schemas.openxmlformats.org/officeDocument/2006/relationships/hyperlink" Target="https://podminky.urs.cz/item/CS_URS_2025_01/766691811" TargetMode="External" /><Relationship Id="rId39" Type="http://schemas.openxmlformats.org/officeDocument/2006/relationships/hyperlink" Target="https://podminky.urs.cz/item/CS_URS_2025_01/766694116" TargetMode="External" /><Relationship Id="rId40" Type="http://schemas.openxmlformats.org/officeDocument/2006/relationships/hyperlink" Target="https://podminky.urs.cz/item/CS_URS_2025_01/766695213" TargetMode="External" /><Relationship Id="rId41" Type="http://schemas.openxmlformats.org/officeDocument/2006/relationships/hyperlink" Target="https://podminky.urs.cz/item/CS_URS_2025_01/998766123" TargetMode="External" /><Relationship Id="rId42" Type="http://schemas.openxmlformats.org/officeDocument/2006/relationships/hyperlink" Target="https://podminky.urs.cz/item/CS_URS_2025_01/998766129" TargetMode="External" /><Relationship Id="rId43" Type="http://schemas.openxmlformats.org/officeDocument/2006/relationships/hyperlink" Target="https://podminky.urs.cz/item/CS_URS_2025_01/767161814" TargetMode="External" /><Relationship Id="rId44" Type="http://schemas.openxmlformats.org/officeDocument/2006/relationships/hyperlink" Target="https://podminky.urs.cz/item/CS_URS_2025_01/767163223" TargetMode="External" /><Relationship Id="rId45" Type="http://schemas.openxmlformats.org/officeDocument/2006/relationships/hyperlink" Target="https://podminky.urs.cz/item/CS_URS_2025_01/767627306" TargetMode="External" /><Relationship Id="rId46" Type="http://schemas.openxmlformats.org/officeDocument/2006/relationships/hyperlink" Target="https://podminky.urs.cz/item/CS_URS_2025_01/767627307" TargetMode="External" /><Relationship Id="rId47" Type="http://schemas.openxmlformats.org/officeDocument/2006/relationships/hyperlink" Target="https://podminky.urs.cz/item/CS_URS_2025_01/998767123" TargetMode="External" /><Relationship Id="rId48" Type="http://schemas.openxmlformats.org/officeDocument/2006/relationships/hyperlink" Target="https://podminky.urs.cz/item/CS_URS_2025_01/998767129" TargetMode="External" /><Relationship Id="rId49" Type="http://schemas.openxmlformats.org/officeDocument/2006/relationships/hyperlink" Target="https://podminky.urs.cz/item/CS_URS_2025_01/771111011" TargetMode="External" /><Relationship Id="rId50" Type="http://schemas.openxmlformats.org/officeDocument/2006/relationships/hyperlink" Target="https://podminky.urs.cz/item/CS_URS_2025_01/771121011" TargetMode="External" /><Relationship Id="rId51" Type="http://schemas.openxmlformats.org/officeDocument/2006/relationships/hyperlink" Target="https://podminky.urs.cz/item/CS_URS_2025_01/771473810" TargetMode="External" /><Relationship Id="rId52" Type="http://schemas.openxmlformats.org/officeDocument/2006/relationships/hyperlink" Target="https://podminky.urs.cz/item/CS_URS_2025_01/771474113" TargetMode="External" /><Relationship Id="rId53" Type="http://schemas.openxmlformats.org/officeDocument/2006/relationships/hyperlink" Target="https://podminky.urs.cz/item/CS_URS_2025_01/771573810" TargetMode="External" /><Relationship Id="rId54" Type="http://schemas.openxmlformats.org/officeDocument/2006/relationships/hyperlink" Target="https://podminky.urs.cz/item/CS_URS_2025_01/771574436" TargetMode="External" /><Relationship Id="rId55" Type="http://schemas.openxmlformats.org/officeDocument/2006/relationships/hyperlink" Target="https://podminky.urs.cz/item/CS_URS_2025_01/771591112" TargetMode="External" /><Relationship Id="rId56" Type="http://schemas.openxmlformats.org/officeDocument/2006/relationships/hyperlink" Target="https://podminky.urs.cz/item/CS_URS_2025_01/771591122" TargetMode="External" /><Relationship Id="rId57" Type="http://schemas.openxmlformats.org/officeDocument/2006/relationships/hyperlink" Target="https://podminky.urs.cz/item/CS_URS_2025_01/771591241" TargetMode="External" /><Relationship Id="rId58" Type="http://schemas.openxmlformats.org/officeDocument/2006/relationships/hyperlink" Target="https://podminky.urs.cz/item/CS_URS_2025_01/771591242" TargetMode="External" /><Relationship Id="rId59" Type="http://schemas.openxmlformats.org/officeDocument/2006/relationships/hyperlink" Target="https://podminky.urs.cz/item/CS_URS_2025_01/771591264" TargetMode="External" /><Relationship Id="rId60" Type="http://schemas.openxmlformats.org/officeDocument/2006/relationships/hyperlink" Target="https://podminky.urs.cz/item/CS_URS_2025_01/771591266" TargetMode="External" /><Relationship Id="rId61" Type="http://schemas.openxmlformats.org/officeDocument/2006/relationships/hyperlink" Target="https://podminky.urs.cz/item/CS_URS_2025_01/771595222" TargetMode="External" /><Relationship Id="rId62" Type="http://schemas.openxmlformats.org/officeDocument/2006/relationships/hyperlink" Target="https://podminky.urs.cz/item/CS_URS_2025_01/998771123" TargetMode="External" /><Relationship Id="rId63" Type="http://schemas.openxmlformats.org/officeDocument/2006/relationships/hyperlink" Target="https://podminky.urs.cz/item/CS_URS_2025_01/998771129" TargetMode="External" /><Relationship Id="rId64" Type="http://schemas.openxmlformats.org/officeDocument/2006/relationships/hyperlink" Target="https://podminky.urs.cz/item/CS_URS_2025_01/784111001" TargetMode="External" /><Relationship Id="rId65" Type="http://schemas.openxmlformats.org/officeDocument/2006/relationships/hyperlink" Target="https://podminky.urs.cz/item/CS_URS_2025_01/784111011" TargetMode="External" /><Relationship Id="rId66" Type="http://schemas.openxmlformats.org/officeDocument/2006/relationships/hyperlink" Target="https://podminky.urs.cz/item/CS_URS_2025_01/784161001" TargetMode="External" /><Relationship Id="rId67" Type="http://schemas.openxmlformats.org/officeDocument/2006/relationships/hyperlink" Target="https://podminky.urs.cz/item/CS_URS_2025_01/784171001" TargetMode="External" /><Relationship Id="rId68" Type="http://schemas.openxmlformats.org/officeDocument/2006/relationships/hyperlink" Target="https://podminky.urs.cz/item/CS_URS_2025_01/784171101" TargetMode="External" /><Relationship Id="rId69" Type="http://schemas.openxmlformats.org/officeDocument/2006/relationships/hyperlink" Target="https://podminky.urs.cz/item/CS_URS_2025_01/784181121" TargetMode="External" /><Relationship Id="rId70" Type="http://schemas.openxmlformats.org/officeDocument/2006/relationships/hyperlink" Target="https://podminky.urs.cz/item/CS_URS_2025_01/784211111" TargetMode="External" /><Relationship Id="rId7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9991001" TargetMode="External" /><Relationship Id="rId2" Type="http://schemas.openxmlformats.org/officeDocument/2006/relationships/hyperlink" Target="https://podminky.urs.cz/item/CS_URS_2025_01/619995001" TargetMode="External" /><Relationship Id="rId3" Type="http://schemas.openxmlformats.org/officeDocument/2006/relationships/hyperlink" Target="https://podminky.urs.cz/item/CS_URS_2025_01/629991011" TargetMode="External" /><Relationship Id="rId4" Type="http://schemas.openxmlformats.org/officeDocument/2006/relationships/hyperlink" Target="https://podminky.urs.cz/item/CS_URS_2025_01/629995101" TargetMode="External" /><Relationship Id="rId5" Type="http://schemas.openxmlformats.org/officeDocument/2006/relationships/hyperlink" Target="https://podminky.urs.cz/item/CS_URS_2025_01/949101112" TargetMode="External" /><Relationship Id="rId6" Type="http://schemas.openxmlformats.org/officeDocument/2006/relationships/hyperlink" Target="https://podminky.urs.cz/item/CS_URS_2025_01/952901111" TargetMode="External" /><Relationship Id="rId7" Type="http://schemas.openxmlformats.org/officeDocument/2006/relationships/hyperlink" Target="https://podminky.urs.cz/item/CS_URS_2025_01/968072356" TargetMode="External" /><Relationship Id="rId8" Type="http://schemas.openxmlformats.org/officeDocument/2006/relationships/hyperlink" Target="https://podminky.urs.cz/item/CS_URS_2025_01/997013211" TargetMode="External" /><Relationship Id="rId9" Type="http://schemas.openxmlformats.org/officeDocument/2006/relationships/hyperlink" Target="https://podminky.urs.cz/item/CS_URS_2025_01/997013219" TargetMode="External" /><Relationship Id="rId10" Type="http://schemas.openxmlformats.org/officeDocument/2006/relationships/hyperlink" Target="https://podminky.urs.cz/item/CS_URS_2025_01/997013501" TargetMode="External" /><Relationship Id="rId11" Type="http://schemas.openxmlformats.org/officeDocument/2006/relationships/hyperlink" Target="https://podminky.urs.cz/item/CS_URS_2025_01/997013509" TargetMode="External" /><Relationship Id="rId12" Type="http://schemas.openxmlformats.org/officeDocument/2006/relationships/hyperlink" Target="https://podminky.urs.cz/item/CS_URS_2025_01/997013631" TargetMode="External" /><Relationship Id="rId13" Type="http://schemas.openxmlformats.org/officeDocument/2006/relationships/hyperlink" Target="https://podminky.urs.cz/item/CS_URS_2025_01/998018001" TargetMode="External" /><Relationship Id="rId14" Type="http://schemas.openxmlformats.org/officeDocument/2006/relationships/hyperlink" Target="https://podminky.urs.cz/item/CS_URS_2025_01/998764121" TargetMode="External" /><Relationship Id="rId15" Type="http://schemas.openxmlformats.org/officeDocument/2006/relationships/hyperlink" Target="https://podminky.urs.cz/item/CS_URS_2025_01/998764129" TargetMode="External" /><Relationship Id="rId16" Type="http://schemas.openxmlformats.org/officeDocument/2006/relationships/hyperlink" Target="https://podminky.urs.cz/item/CS_URS_2025_01/766622133" TargetMode="External" /><Relationship Id="rId17" Type="http://schemas.openxmlformats.org/officeDocument/2006/relationships/hyperlink" Target="https://podminky.urs.cz/item/CS_URS_2025_01/766622137" TargetMode="External" /><Relationship Id="rId18" Type="http://schemas.openxmlformats.org/officeDocument/2006/relationships/hyperlink" Target="https://podminky.urs.cz/item/CS_URS_2025_01/766660421" TargetMode="External" /><Relationship Id="rId19" Type="http://schemas.openxmlformats.org/officeDocument/2006/relationships/hyperlink" Target="https://podminky.urs.cz/item/CS_URS_2025_01/998766121" TargetMode="External" /><Relationship Id="rId20" Type="http://schemas.openxmlformats.org/officeDocument/2006/relationships/hyperlink" Target="https://podminky.urs.cz/item/CS_URS_2025_01/998766129" TargetMode="External" /><Relationship Id="rId21" Type="http://schemas.openxmlformats.org/officeDocument/2006/relationships/hyperlink" Target="https://podminky.urs.cz/item/CS_URS_2025_01/767163213" TargetMode="External" /><Relationship Id="rId22" Type="http://schemas.openxmlformats.org/officeDocument/2006/relationships/hyperlink" Target="https://podminky.urs.cz/item/CS_URS_2025_01/767415112" TargetMode="External" /><Relationship Id="rId23" Type="http://schemas.openxmlformats.org/officeDocument/2006/relationships/hyperlink" Target="https://podminky.urs.cz/item/CS_URS_2025_01/767627101" TargetMode="External" /><Relationship Id="rId24" Type="http://schemas.openxmlformats.org/officeDocument/2006/relationships/hyperlink" Target="https://podminky.urs.cz/item/CS_URS_2025_01/767627306" TargetMode="External" /><Relationship Id="rId25" Type="http://schemas.openxmlformats.org/officeDocument/2006/relationships/hyperlink" Target="https://podminky.urs.cz/item/CS_URS_2025_01/767627307" TargetMode="External" /><Relationship Id="rId26" Type="http://schemas.openxmlformats.org/officeDocument/2006/relationships/hyperlink" Target="https://podminky.urs.cz/item/CS_URS_2025_01/998767121" TargetMode="External" /><Relationship Id="rId27" Type="http://schemas.openxmlformats.org/officeDocument/2006/relationships/hyperlink" Target="https://podminky.urs.cz/item/CS_URS_2025_01/998767129" TargetMode="External" /><Relationship Id="rId28" Type="http://schemas.openxmlformats.org/officeDocument/2006/relationships/hyperlink" Target="https://podminky.urs.cz/item/CS_URS_2025_01/782631111" TargetMode="External" /><Relationship Id="rId29" Type="http://schemas.openxmlformats.org/officeDocument/2006/relationships/hyperlink" Target="https://podminky.urs.cz/item/CS_URS_2025_01/782991111" TargetMode="External" /><Relationship Id="rId30" Type="http://schemas.openxmlformats.org/officeDocument/2006/relationships/hyperlink" Target="https://podminky.urs.cz/item/CS_URS_2025_01/782991115" TargetMode="External" /><Relationship Id="rId31" Type="http://schemas.openxmlformats.org/officeDocument/2006/relationships/hyperlink" Target="https://podminky.urs.cz/item/CS_URS_2025_01/782991411" TargetMode="External" /><Relationship Id="rId32" Type="http://schemas.openxmlformats.org/officeDocument/2006/relationships/hyperlink" Target="https://podminky.urs.cz/item/CS_URS_2025_01/998782121" TargetMode="External" /><Relationship Id="rId33" Type="http://schemas.openxmlformats.org/officeDocument/2006/relationships/hyperlink" Target="https://podminky.urs.cz/item/CS_URS_2025_01/998782129" TargetMode="External" /><Relationship Id="rId34" Type="http://schemas.openxmlformats.org/officeDocument/2006/relationships/hyperlink" Target="https://podminky.urs.cz/item/CS_URS_2025_01/784111001" TargetMode="External" /><Relationship Id="rId35" Type="http://schemas.openxmlformats.org/officeDocument/2006/relationships/hyperlink" Target="https://podminky.urs.cz/item/CS_URS_2025_01/784111011" TargetMode="External" /><Relationship Id="rId36" Type="http://schemas.openxmlformats.org/officeDocument/2006/relationships/hyperlink" Target="https://podminky.urs.cz/item/CS_URS_2025_01/784161001" TargetMode="External" /><Relationship Id="rId37" Type="http://schemas.openxmlformats.org/officeDocument/2006/relationships/hyperlink" Target="https://podminky.urs.cz/item/CS_URS_2025_01/784171001" TargetMode="External" /><Relationship Id="rId38" Type="http://schemas.openxmlformats.org/officeDocument/2006/relationships/hyperlink" Target="https://podminky.urs.cz/item/CS_URS_2025_01/784171101" TargetMode="External" /><Relationship Id="rId39" Type="http://schemas.openxmlformats.org/officeDocument/2006/relationships/hyperlink" Target="https://podminky.urs.cz/item/CS_URS_2025_01/784181121" TargetMode="External" /><Relationship Id="rId40" Type="http://schemas.openxmlformats.org/officeDocument/2006/relationships/hyperlink" Target="https://podminky.urs.cz/item/CS_URS_2025_01/784211111" TargetMode="External" /><Relationship Id="rId4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5002000" TargetMode="External" /><Relationship Id="rId3" Type="http://schemas.openxmlformats.org/officeDocument/2006/relationships/hyperlink" Target="https://podminky.urs.cz/item/CS_URS_2025_01/071002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20250121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Domov mládeže a školní jídelna,p.o.,Lidická 590/38,36001,K.Vary - výměna otvor.výplní a balkonových sestav - další etapa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Lidická 590/38,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21. 1. 2025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Domov mládeže a školní jídelna, p.o.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Roman Gajdoš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Objekt A, A1'!J30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Objekt A, A1'!P90</f>
        <v>0</v>
      </c>
      <c r="AV55" s="122">
        <f>'01 - Objekt A, A1'!J33</f>
        <v>0</v>
      </c>
      <c r="AW55" s="122">
        <f>'01 - Objekt A, A1'!J34</f>
        <v>0</v>
      </c>
      <c r="AX55" s="122">
        <f>'01 - Objekt A, A1'!J35</f>
        <v>0</v>
      </c>
      <c r="AY55" s="122">
        <f>'01 - Objekt A, A1'!J36</f>
        <v>0</v>
      </c>
      <c r="AZ55" s="122">
        <f>'01 - Objekt A, A1'!F33</f>
        <v>0</v>
      </c>
      <c r="BA55" s="122">
        <f>'01 - Objekt A, A1'!F34</f>
        <v>0</v>
      </c>
      <c r="BB55" s="122">
        <f>'01 - Objekt A, A1'!F35</f>
        <v>0</v>
      </c>
      <c r="BC55" s="122">
        <f>'01 - Objekt A, A1'!F36</f>
        <v>0</v>
      </c>
      <c r="BD55" s="124">
        <f>'01 - Objekt A, A1'!F37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Objekt A - jižní prů...'!J30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'02 - Objekt A - jižní prů...'!P90</f>
        <v>0</v>
      </c>
      <c r="AV56" s="122">
        <f>'02 - Objekt A - jižní prů...'!J33</f>
        <v>0</v>
      </c>
      <c r="AW56" s="122">
        <f>'02 - Objekt A - jižní prů...'!J34</f>
        <v>0</v>
      </c>
      <c r="AX56" s="122">
        <f>'02 - Objekt A - jižní prů...'!J35</f>
        <v>0</v>
      </c>
      <c r="AY56" s="122">
        <f>'02 - Objekt A - jižní prů...'!J36</f>
        <v>0</v>
      </c>
      <c r="AZ56" s="122">
        <f>'02 - Objekt A - jižní prů...'!F33</f>
        <v>0</v>
      </c>
      <c r="BA56" s="122">
        <f>'02 - Objekt A - jižní prů...'!F34</f>
        <v>0</v>
      </c>
      <c r="BB56" s="122">
        <f>'02 - Objekt A - jižní prů...'!F35</f>
        <v>0</v>
      </c>
      <c r="BC56" s="122">
        <f>'02 - Objekt A - jižní prů...'!F36</f>
        <v>0</v>
      </c>
      <c r="BD56" s="124">
        <f>'02 - Objekt A - jižní prů...'!F37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Objekt D'!J30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'03 - Objekt D'!P90</f>
        <v>0</v>
      </c>
      <c r="AV57" s="122">
        <f>'03 - Objekt D'!J33</f>
        <v>0</v>
      </c>
      <c r="AW57" s="122">
        <f>'03 - Objekt D'!J34</f>
        <v>0</v>
      </c>
      <c r="AX57" s="122">
        <f>'03 - Objekt D'!J35</f>
        <v>0</v>
      </c>
      <c r="AY57" s="122">
        <f>'03 - Objekt D'!J36</f>
        <v>0</v>
      </c>
      <c r="AZ57" s="122">
        <f>'03 - Objekt D'!F33</f>
        <v>0</v>
      </c>
      <c r="BA57" s="122">
        <f>'03 - Objekt D'!F34</f>
        <v>0</v>
      </c>
      <c r="BB57" s="122">
        <f>'03 - Objekt D'!F35</f>
        <v>0</v>
      </c>
      <c r="BC57" s="122">
        <f>'03 - Objekt D'!F36</f>
        <v>0</v>
      </c>
      <c r="BD57" s="124">
        <f>'03 - Objekt D'!F37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Vedlejší a ostatní n...'!J30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'04 - Vedlejší a ostatní n...'!P83</f>
        <v>0</v>
      </c>
      <c r="AV58" s="127">
        <f>'04 - Vedlejší a ostatní n...'!J33</f>
        <v>0</v>
      </c>
      <c r="AW58" s="127">
        <f>'04 - Vedlejší a ostatní n...'!J34</f>
        <v>0</v>
      </c>
      <c r="AX58" s="127">
        <f>'04 - Vedlejší a ostatní n...'!J35</f>
        <v>0</v>
      </c>
      <c r="AY58" s="127">
        <f>'04 - Vedlejší a ostatní n...'!J36</f>
        <v>0</v>
      </c>
      <c r="AZ58" s="127">
        <f>'04 - Vedlejší a ostatní n...'!F33</f>
        <v>0</v>
      </c>
      <c r="BA58" s="127">
        <f>'04 - Vedlejší a ostatní n...'!F34</f>
        <v>0</v>
      </c>
      <c r="BB58" s="127">
        <f>'04 - Vedlejší a ostatní n...'!F35</f>
        <v>0</v>
      </c>
      <c r="BC58" s="127">
        <f>'04 - Vedlejší a ostatní n...'!F36</f>
        <v>0</v>
      </c>
      <c r="BD58" s="129">
        <f>'04 - Vedlejší a ostatní n...'!F37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JupI++oS3hSfyaedF3PUjTq56WQbs5zmK42Sq/3xcbYJ0oZ9lAjVKxxlbJoWkxohsllsEh/Y0uCzVcvds9qQUg==" hashValue="4ImWKbcQ4ABByU7ScHBQrza+E9XU+GJgLSiLmvsTLfe4J65z92ac7EWyefg+BEFCglncp5i8p9pHIkAnR1Mutw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Objekt A, A1'!C2" display="/"/>
    <hyperlink ref="A56" location="'02 - Objekt A - jižní prů...'!C2" display="/"/>
    <hyperlink ref="A57" location="'03 - Objekt D'!C2" display="/"/>
    <hyperlink ref="A58" location="'04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Domov mládeže a školní jídelna,p.o.,Lidická 590/38,36001,K.Vary - výměna otvor.výplní a balkonových sestav - další 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ROUND((SUM(BE90:BE504)),  2)</f>
        <v>0</v>
      </c>
      <c r="G33" s="40"/>
      <c r="H33" s="40"/>
      <c r="I33" s="150">
        <v>0.20999999999999999</v>
      </c>
      <c r="J33" s="149">
        <f>ROUND(((SUM(BE90:BE504))*I33),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ROUND((SUM(BF90:BF504)),  2)</f>
        <v>0</v>
      </c>
      <c r="G34" s="40"/>
      <c r="H34" s="40"/>
      <c r="I34" s="150">
        <v>0.12</v>
      </c>
      <c r="J34" s="149">
        <f>ROUND(((SUM(BF90:BF504))*I34),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ROUND((SUM(BG90:BG504)),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ROUND((SUM(BH90:BH504)),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ROUND((SUM(BI90:BI504)),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Domov mládeže a školní jídelna,p.o.,Lidická 590/38,36001,K.Vary - výměna otvor.výplní a balkonových sestav - další 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Objekt A, A1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Lidická 590/38, Karlovy Vary</v>
      </c>
      <c r="G52" s="42"/>
      <c r="H52" s="42"/>
      <c r="I52" s="34" t="s">
        <v>23</v>
      </c>
      <c r="J52" s="74" t="str">
        <f>IF(J12="","",J12)</f>
        <v>21. 1. 2025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Domov mládeže a školní jídelna,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J141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J210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J238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J242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J243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J284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J325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J360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J465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Domov mládeže a školní jídelna,p.o.,Lidická 590/38,36001,K.Vary - výměna otvor.výplní a balkonových sestav - další etapa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01 - Objekt A, A1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Lidická 590/38, Karlovy Vary</v>
      </c>
      <c r="G84" s="42"/>
      <c r="H84" s="42"/>
      <c r="I84" s="34" t="s">
        <v>23</v>
      </c>
      <c r="J84" s="74" t="str">
        <f>IF(J12="","",J12)</f>
        <v>21. 1. 2025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Domov mládeže a školní jídelna, p.o.</v>
      </c>
      <c r="G86" s="42"/>
      <c r="H86" s="42"/>
      <c r="I86" s="34" t="s">
        <v>31</v>
      </c>
      <c r="J86" s="38" t="str">
        <f>E21</f>
        <v>Ing. Roman Gajdoš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Bc. Martin Frous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57</v>
      </c>
      <c r="E89" s="182" t="s">
        <v>53</v>
      </c>
      <c r="F89" s="182" t="s">
        <v>54</v>
      </c>
      <c r="G89" s="182" t="s">
        <v>112</v>
      </c>
      <c r="H89" s="182" t="s">
        <v>113</v>
      </c>
      <c r="I89" s="182" t="s">
        <v>114</v>
      </c>
      <c r="J89" s="182" t="s">
        <v>97</v>
      </c>
      <c r="K89" s="183" t="s">
        <v>115</v>
      </c>
      <c r="L89" s="184"/>
      <c r="M89" s="94" t="s">
        <v>19</v>
      </c>
      <c r="N89" s="95" t="s">
        <v>42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P91+P242</f>
        <v>0</v>
      </c>
      <c r="Q90" s="98"/>
      <c r="R90" s="187">
        <f>R91+R242</f>
        <v>39.744808379999995</v>
      </c>
      <c r="S90" s="98"/>
      <c r="T90" s="188">
        <f>T91+T242</f>
        <v>39.945406800000008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98</v>
      </c>
      <c r="BK90" s="189">
        <f>BK91+BK242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123</v>
      </c>
      <c r="F91" s="193" t="s">
        <v>124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P92+P141+P210+P238</f>
        <v>0</v>
      </c>
      <c r="Q91" s="198"/>
      <c r="R91" s="199">
        <f>R92+R141+R210+R238</f>
        <v>28.778218499999998</v>
      </c>
      <c r="S91" s="198"/>
      <c r="T91" s="200">
        <f>T92+T141+T210+T238</f>
        <v>31.337104800000006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125</v>
      </c>
      <c r="BK91" s="203">
        <f>BK92+BK141+BK210+BK238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126</v>
      </c>
      <c r="F92" s="204" t="s">
        <v>127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SUM(P93:P140)</f>
        <v>0</v>
      </c>
      <c r="Q92" s="198"/>
      <c r="R92" s="199">
        <f>SUM(R93:R140)</f>
        <v>28.466154499999998</v>
      </c>
      <c r="S92" s="198"/>
      <c r="T92" s="200">
        <f>SUM(T93:T140)</f>
        <v>0.017224800000000002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125</v>
      </c>
      <c r="BK92" s="203">
        <f>SUM(BK93:BK140)</f>
        <v>0</v>
      </c>
    </row>
    <row r="93" s="2" customFormat="1" ht="16.5" customHeight="1">
      <c r="A93" s="40"/>
      <c r="B93" s="41"/>
      <c r="C93" s="206" t="s">
        <v>80</v>
      </c>
      <c r="D93" s="206" t="s">
        <v>128</v>
      </c>
      <c r="E93" s="207" t="s">
        <v>129</v>
      </c>
      <c r="F93" s="208" t="s">
        <v>130</v>
      </c>
      <c r="G93" s="209" t="s">
        <v>131</v>
      </c>
      <c r="H93" s="210">
        <v>87</v>
      </c>
      <c r="I93" s="211"/>
      <c r="J93" s="212">
        <f>ROUND(I93*H93,2)</f>
        <v>0</v>
      </c>
      <c r="K93" s="208" t="s">
        <v>132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4.0000000000000003E-05</v>
      </c>
      <c r="R93" s="215">
        <f>Q93*H93</f>
        <v>0.0034800000000000005</v>
      </c>
      <c r="S93" s="215">
        <v>6.0000000000000002E-05</v>
      </c>
      <c r="T93" s="216">
        <f>S93*H93</f>
        <v>0.0052199999999999998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133</v>
      </c>
      <c r="AT93" s="217" t="s">
        <v>128</v>
      </c>
      <c r="AU93" s="217" t="s">
        <v>82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133</v>
      </c>
      <c r="BM93" s="217" t="s">
        <v>134</v>
      </c>
    </row>
    <row r="94" s="2" customFormat="1">
      <c r="A94" s="40"/>
      <c r="B94" s="41"/>
      <c r="C94" s="42"/>
      <c r="D94" s="219" t="s">
        <v>135</v>
      </c>
      <c r="E94" s="42"/>
      <c r="F94" s="220" t="s">
        <v>136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135</v>
      </c>
      <c r="AU94" s="19" t="s">
        <v>82</v>
      </c>
    </row>
    <row r="95" s="2" customFormat="1">
      <c r="A95" s="40"/>
      <c r="B95" s="41"/>
      <c r="C95" s="42"/>
      <c r="D95" s="224" t="s">
        <v>137</v>
      </c>
      <c r="E95" s="42"/>
      <c r="F95" s="225" t="s">
        <v>138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</v>
      </c>
      <c r="AU95" s="19" t="s">
        <v>82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140</v>
      </c>
      <c r="G96" s="227"/>
      <c r="H96" s="230">
        <v>87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139</v>
      </c>
      <c r="AU96" s="236" t="s">
        <v>82</v>
      </c>
      <c r="AV96" s="13" t="s">
        <v>82</v>
      </c>
      <c r="AW96" s="13" t="s">
        <v>33</v>
      </c>
      <c r="AX96" s="13" t="s">
        <v>80</v>
      </c>
      <c r="AY96" s="236" t="s">
        <v>125</v>
      </c>
    </row>
    <row r="97" s="2" customFormat="1" ht="16.5" customHeight="1">
      <c r="A97" s="40"/>
      <c r="B97" s="41"/>
      <c r="C97" s="206" t="s">
        <v>82</v>
      </c>
      <c r="D97" s="206" t="s">
        <v>128</v>
      </c>
      <c r="E97" s="207" t="s">
        <v>141</v>
      </c>
      <c r="F97" s="208" t="s">
        <v>142</v>
      </c>
      <c r="G97" s="209" t="s">
        <v>131</v>
      </c>
      <c r="H97" s="210">
        <v>116</v>
      </c>
      <c r="I97" s="211"/>
      <c r="J97" s="212">
        <f>ROUND(I97*H97,2)</f>
        <v>0</v>
      </c>
      <c r="K97" s="208" t="s">
        <v>132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9.0000000000000006E-05</v>
      </c>
      <c r="R97" s="215">
        <f>Q97*H97</f>
        <v>0.010440000000000001</v>
      </c>
      <c r="S97" s="215">
        <v>6.0000000000000002E-05</v>
      </c>
      <c r="T97" s="216">
        <f>S97*H97</f>
        <v>0.00696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133</v>
      </c>
      <c r="AT97" s="217" t="s">
        <v>128</v>
      </c>
      <c r="AU97" s="217" t="s">
        <v>82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133</v>
      </c>
      <c r="BM97" s="217" t="s">
        <v>143</v>
      </c>
    </row>
    <row r="98" s="2" customFormat="1">
      <c r="A98" s="40"/>
      <c r="B98" s="41"/>
      <c r="C98" s="42"/>
      <c r="D98" s="219" t="s">
        <v>135</v>
      </c>
      <c r="E98" s="42"/>
      <c r="F98" s="220" t="s">
        <v>144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135</v>
      </c>
      <c r="AU98" s="19" t="s">
        <v>82</v>
      </c>
    </row>
    <row r="99" s="2" customFormat="1">
      <c r="A99" s="40"/>
      <c r="B99" s="41"/>
      <c r="C99" s="42"/>
      <c r="D99" s="224" t="s">
        <v>137</v>
      </c>
      <c r="E99" s="42"/>
      <c r="F99" s="225" t="s">
        <v>145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137</v>
      </c>
      <c r="AU99" s="19" t="s">
        <v>82</v>
      </c>
    </row>
    <row r="100" s="13" customFormat="1">
      <c r="A100" s="13"/>
      <c r="B100" s="226"/>
      <c r="C100" s="227"/>
      <c r="D100" s="219" t="s">
        <v>139</v>
      </c>
      <c r="E100" s="228" t="s">
        <v>19</v>
      </c>
      <c r="F100" s="229" t="s">
        <v>146</v>
      </c>
      <c r="G100" s="227"/>
      <c r="H100" s="230">
        <v>116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139</v>
      </c>
      <c r="AU100" s="236" t="s">
        <v>82</v>
      </c>
      <c r="AV100" s="13" t="s">
        <v>82</v>
      </c>
      <c r="AW100" s="13" t="s">
        <v>33</v>
      </c>
      <c r="AX100" s="13" t="s">
        <v>80</v>
      </c>
      <c r="AY100" s="236" t="s">
        <v>125</v>
      </c>
    </row>
    <row r="101" s="2" customFormat="1" ht="24.15" customHeight="1">
      <c r="A101" s="40"/>
      <c r="B101" s="41"/>
      <c r="C101" s="206" t="s">
        <v>147</v>
      </c>
      <c r="D101" s="206" t="s">
        <v>128</v>
      </c>
      <c r="E101" s="207" t="s">
        <v>148</v>
      </c>
      <c r="F101" s="208" t="s">
        <v>149</v>
      </c>
      <c r="G101" s="209" t="s">
        <v>150</v>
      </c>
      <c r="H101" s="210">
        <v>556.79999999999995</v>
      </c>
      <c r="I101" s="211"/>
      <c r="J101" s="212">
        <f>ROUND(I101*H101,2)</f>
        <v>0</v>
      </c>
      <c r="K101" s="208" t="s">
        <v>132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0.0015</v>
      </c>
      <c r="R101" s="215">
        <f>Q101*H101</f>
        <v>0.83519999999999994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133</v>
      </c>
      <c r="AT101" s="217" t="s">
        <v>128</v>
      </c>
      <c r="AU101" s="217" t="s">
        <v>82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133</v>
      </c>
      <c r="BM101" s="217" t="s">
        <v>151</v>
      </c>
    </row>
    <row r="102" s="2" customFormat="1">
      <c r="A102" s="40"/>
      <c r="B102" s="41"/>
      <c r="C102" s="42"/>
      <c r="D102" s="219" t="s">
        <v>135</v>
      </c>
      <c r="E102" s="42"/>
      <c r="F102" s="220" t="s">
        <v>152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135</v>
      </c>
      <c r="AU102" s="19" t="s">
        <v>82</v>
      </c>
    </row>
    <row r="103" s="2" customFormat="1">
      <c r="A103" s="40"/>
      <c r="B103" s="41"/>
      <c r="C103" s="42"/>
      <c r="D103" s="224" t="s">
        <v>137</v>
      </c>
      <c r="E103" s="42"/>
      <c r="F103" s="225" t="s">
        <v>153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137</v>
      </c>
      <c r="AU103" s="19" t="s">
        <v>82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154</v>
      </c>
      <c r="G104" s="227"/>
      <c r="H104" s="230">
        <v>556.79999999999995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139</v>
      </c>
      <c r="AU104" s="236" t="s">
        <v>82</v>
      </c>
      <c r="AV104" s="13" t="s">
        <v>82</v>
      </c>
      <c r="AW104" s="13" t="s">
        <v>33</v>
      </c>
      <c r="AX104" s="13" t="s">
        <v>72</v>
      </c>
      <c r="AY104" s="236" t="s">
        <v>125</v>
      </c>
    </row>
    <row r="105" s="14" customFormat="1">
      <c r="A105" s="14"/>
      <c r="B105" s="237"/>
      <c r="C105" s="238"/>
      <c r="D105" s="219" t="s">
        <v>139</v>
      </c>
      <c r="E105" s="239" t="s">
        <v>19</v>
      </c>
      <c r="F105" s="240" t="s">
        <v>155</v>
      </c>
      <c r="G105" s="238"/>
      <c r="H105" s="241">
        <v>556.79999999999995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139</v>
      </c>
      <c r="AU105" s="247" t="s">
        <v>82</v>
      </c>
      <c r="AV105" s="14" t="s">
        <v>133</v>
      </c>
      <c r="AW105" s="14" t="s">
        <v>33</v>
      </c>
      <c r="AX105" s="14" t="s">
        <v>80</v>
      </c>
      <c r="AY105" s="247" t="s">
        <v>125</v>
      </c>
    </row>
    <row r="106" s="2" customFormat="1" ht="24.15" customHeight="1">
      <c r="A106" s="40"/>
      <c r="B106" s="41"/>
      <c r="C106" s="206" t="s">
        <v>133</v>
      </c>
      <c r="D106" s="206" t="s">
        <v>128</v>
      </c>
      <c r="E106" s="207" t="s">
        <v>156</v>
      </c>
      <c r="F106" s="208" t="s">
        <v>157</v>
      </c>
      <c r="G106" s="209" t="s">
        <v>150</v>
      </c>
      <c r="H106" s="210">
        <v>43.5</v>
      </c>
      <c r="I106" s="211"/>
      <c r="J106" s="212">
        <f>ROUND(I106*H106,2)</f>
        <v>0</v>
      </c>
      <c r="K106" s="208" t="s">
        <v>132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0.010319999999999999</v>
      </c>
      <c r="R106" s="215">
        <f>Q106*H106</f>
        <v>0.44891999999999999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133</v>
      </c>
      <c r="AT106" s="217" t="s">
        <v>128</v>
      </c>
      <c r="AU106" s="217" t="s">
        <v>82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133</v>
      </c>
      <c r="BM106" s="217" t="s">
        <v>158</v>
      </c>
    </row>
    <row r="107" s="2" customFormat="1">
      <c r="A107" s="40"/>
      <c r="B107" s="41"/>
      <c r="C107" s="42"/>
      <c r="D107" s="219" t="s">
        <v>135</v>
      </c>
      <c r="E107" s="42"/>
      <c r="F107" s="220" t="s">
        <v>159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135</v>
      </c>
      <c r="AU107" s="19" t="s">
        <v>82</v>
      </c>
    </row>
    <row r="108" s="2" customFormat="1">
      <c r="A108" s="40"/>
      <c r="B108" s="41"/>
      <c r="C108" s="42"/>
      <c r="D108" s="224" t="s">
        <v>137</v>
      </c>
      <c r="E108" s="42"/>
      <c r="F108" s="225" t="s">
        <v>160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13" customFormat="1">
      <c r="A109" s="13"/>
      <c r="B109" s="226"/>
      <c r="C109" s="227"/>
      <c r="D109" s="219" t="s">
        <v>139</v>
      </c>
      <c r="E109" s="228" t="s">
        <v>19</v>
      </c>
      <c r="F109" s="229" t="s">
        <v>161</v>
      </c>
      <c r="G109" s="227"/>
      <c r="H109" s="230">
        <v>43.5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139</v>
      </c>
      <c r="AU109" s="236" t="s">
        <v>82</v>
      </c>
      <c r="AV109" s="13" t="s">
        <v>82</v>
      </c>
      <c r="AW109" s="13" t="s">
        <v>33</v>
      </c>
      <c r="AX109" s="13" t="s">
        <v>80</v>
      </c>
      <c r="AY109" s="236" t="s">
        <v>125</v>
      </c>
    </row>
    <row r="110" s="2" customFormat="1" ht="21.75" customHeight="1">
      <c r="A110" s="40"/>
      <c r="B110" s="41"/>
      <c r="C110" s="206" t="s">
        <v>162</v>
      </c>
      <c r="D110" s="206" t="s">
        <v>128</v>
      </c>
      <c r="E110" s="207" t="s">
        <v>163</v>
      </c>
      <c r="F110" s="208" t="s">
        <v>164</v>
      </c>
      <c r="G110" s="209" t="s">
        <v>131</v>
      </c>
      <c r="H110" s="210">
        <v>40</v>
      </c>
      <c r="I110" s="211"/>
      <c r="J110" s="212">
        <f>ROUND(I110*H110,2)</f>
        <v>0</v>
      </c>
      <c r="K110" s="208" t="s">
        <v>165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6.0000000000000002E-05</v>
      </c>
      <c r="T110" s="216">
        <f>S110*H110</f>
        <v>0.0024000000000000002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133</v>
      </c>
      <c r="AT110" s="217" t="s">
        <v>128</v>
      </c>
      <c r="AU110" s="217" t="s">
        <v>82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133</v>
      </c>
      <c r="BM110" s="217" t="s">
        <v>166</v>
      </c>
    </row>
    <row r="111" s="2" customFormat="1">
      <c r="A111" s="40"/>
      <c r="B111" s="41"/>
      <c r="C111" s="42"/>
      <c r="D111" s="219" t="s">
        <v>135</v>
      </c>
      <c r="E111" s="42"/>
      <c r="F111" s="220" t="s">
        <v>167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135</v>
      </c>
      <c r="AU111" s="19" t="s">
        <v>82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168</v>
      </c>
      <c r="G112" s="227"/>
      <c r="H112" s="230">
        <v>40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139</v>
      </c>
      <c r="AU112" s="236" t="s">
        <v>82</v>
      </c>
      <c r="AV112" s="13" t="s">
        <v>82</v>
      </c>
      <c r="AW112" s="13" t="s">
        <v>33</v>
      </c>
      <c r="AX112" s="13" t="s">
        <v>80</v>
      </c>
      <c r="AY112" s="236" t="s">
        <v>125</v>
      </c>
    </row>
    <row r="113" s="2" customFormat="1" ht="24.15" customHeight="1">
      <c r="A113" s="40"/>
      <c r="B113" s="41"/>
      <c r="C113" s="206" t="s">
        <v>126</v>
      </c>
      <c r="D113" s="206" t="s">
        <v>128</v>
      </c>
      <c r="E113" s="207" t="s">
        <v>169</v>
      </c>
      <c r="F113" s="208" t="s">
        <v>170</v>
      </c>
      <c r="G113" s="209" t="s">
        <v>131</v>
      </c>
      <c r="H113" s="210">
        <v>264.48000000000002</v>
      </c>
      <c r="I113" s="211"/>
      <c r="J113" s="212">
        <f>ROUND(I113*H113,2)</f>
        <v>0</v>
      </c>
      <c r="K113" s="208" t="s">
        <v>132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2.0000000000000002E-05</v>
      </c>
      <c r="R113" s="215">
        <f>Q113*H113</f>
        <v>0.0052896000000000011</v>
      </c>
      <c r="S113" s="215">
        <v>1.0000000000000001E-05</v>
      </c>
      <c r="T113" s="216">
        <f>S113*H113</f>
        <v>0.0026448000000000005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133</v>
      </c>
      <c r="AT113" s="217" t="s">
        <v>128</v>
      </c>
      <c r="AU113" s="217" t="s">
        <v>82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133</v>
      </c>
      <c r="BM113" s="217" t="s">
        <v>171</v>
      </c>
    </row>
    <row r="114" s="2" customFormat="1">
      <c r="A114" s="40"/>
      <c r="B114" s="41"/>
      <c r="C114" s="42"/>
      <c r="D114" s="219" t="s">
        <v>135</v>
      </c>
      <c r="E114" s="42"/>
      <c r="F114" s="220" t="s">
        <v>172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135</v>
      </c>
      <c r="AU114" s="19" t="s">
        <v>82</v>
      </c>
    </row>
    <row r="115" s="2" customFormat="1">
      <c r="A115" s="40"/>
      <c r="B115" s="41"/>
      <c r="C115" s="42"/>
      <c r="D115" s="224" t="s">
        <v>137</v>
      </c>
      <c r="E115" s="42"/>
      <c r="F115" s="225" t="s">
        <v>173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137</v>
      </c>
      <c r="AU115" s="19" t="s">
        <v>82</v>
      </c>
    </row>
    <row r="116" s="13" customFormat="1">
      <c r="A116" s="13"/>
      <c r="B116" s="226"/>
      <c r="C116" s="227"/>
      <c r="D116" s="219" t="s">
        <v>139</v>
      </c>
      <c r="E116" s="228" t="s">
        <v>19</v>
      </c>
      <c r="F116" s="229" t="s">
        <v>174</v>
      </c>
      <c r="G116" s="227"/>
      <c r="H116" s="230">
        <v>139.19999999999999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139</v>
      </c>
      <c r="AU116" s="236" t="s">
        <v>82</v>
      </c>
      <c r="AV116" s="13" t="s">
        <v>82</v>
      </c>
      <c r="AW116" s="13" t="s">
        <v>33</v>
      </c>
      <c r="AX116" s="13" t="s">
        <v>72</v>
      </c>
      <c r="AY116" s="236" t="s">
        <v>125</v>
      </c>
    </row>
    <row r="117" s="13" customFormat="1">
      <c r="A117" s="13"/>
      <c r="B117" s="226"/>
      <c r="C117" s="227"/>
      <c r="D117" s="219" t="s">
        <v>139</v>
      </c>
      <c r="E117" s="228" t="s">
        <v>19</v>
      </c>
      <c r="F117" s="229" t="s">
        <v>175</v>
      </c>
      <c r="G117" s="227"/>
      <c r="H117" s="230">
        <v>125.28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139</v>
      </c>
      <c r="AU117" s="236" t="s">
        <v>82</v>
      </c>
      <c r="AV117" s="13" t="s">
        <v>82</v>
      </c>
      <c r="AW117" s="13" t="s">
        <v>33</v>
      </c>
      <c r="AX117" s="13" t="s">
        <v>72</v>
      </c>
      <c r="AY117" s="236" t="s">
        <v>125</v>
      </c>
    </row>
    <row r="118" s="14" customFormat="1">
      <c r="A118" s="14"/>
      <c r="B118" s="237"/>
      <c r="C118" s="238"/>
      <c r="D118" s="219" t="s">
        <v>139</v>
      </c>
      <c r="E118" s="239" t="s">
        <v>19</v>
      </c>
      <c r="F118" s="240" t="s">
        <v>155</v>
      </c>
      <c r="G118" s="238"/>
      <c r="H118" s="241">
        <v>264.48000000000002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139</v>
      </c>
      <c r="AU118" s="247" t="s">
        <v>82</v>
      </c>
      <c r="AV118" s="14" t="s">
        <v>133</v>
      </c>
      <c r="AW118" s="14" t="s">
        <v>33</v>
      </c>
      <c r="AX118" s="14" t="s">
        <v>80</v>
      </c>
      <c r="AY118" s="247" t="s">
        <v>125</v>
      </c>
    </row>
    <row r="119" s="2" customFormat="1" ht="16.5" customHeight="1">
      <c r="A119" s="40"/>
      <c r="B119" s="41"/>
      <c r="C119" s="206" t="s">
        <v>176</v>
      </c>
      <c r="D119" s="206" t="s">
        <v>128</v>
      </c>
      <c r="E119" s="207" t="s">
        <v>177</v>
      </c>
      <c r="F119" s="208" t="s">
        <v>178</v>
      </c>
      <c r="G119" s="209" t="s">
        <v>131</v>
      </c>
      <c r="H119" s="210">
        <v>11.15</v>
      </c>
      <c r="I119" s="211"/>
      <c r="J119" s="212">
        <f>ROUND(I119*H119,2)</f>
        <v>0</v>
      </c>
      <c r="K119" s="208" t="s">
        <v>132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0.016070000000000001</v>
      </c>
      <c r="R119" s="215">
        <f>Q119*H119</f>
        <v>0.17918050000000002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133</v>
      </c>
      <c r="AT119" s="217" t="s">
        <v>128</v>
      </c>
      <c r="AU119" s="217" t="s">
        <v>82</v>
      </c>
      <c r="AY119" s="19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133</v>
      </c>
      <c r="BM119" s="217" t="s">
        <v>179</v>
      </c>
    </row>
    <row r="120" s="2" customFormat="1">
      <c r="A120" s="40"/>
      <c r="B120" s="41"/>
      <c r="C120" s="42"/>
      <c r="D120" s="219" t="s">
        <v>135</v>
      </c>
      <c r="E120" s="42"/>
      <c r="F120" s="220" t="s">
        <v>180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135</v>
      </c>
      <c r="AU120" s="19" t="s">
        <v>82</v>
      </c>
    </row>
    <row r="121" s="2" customFormat="1">
      <c r="A121" s="40"/>
      <c r="B121" s="41"/>
      <c r="C121" s="42"/>
      <c r="D121" s="224" t="s">
        <v>137</v>
      </c>
      <c r="E121" s="42"/>
      <c r="F121" s="225" t="s">
        <v>181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137</v>
      </c>
      <c r="AU121" s="19" t="s">
        <v>82</v>
      </c>
    </row>
    <row r="122" s="15" customFormat="1">
      <c r="A122" s="15"/>
      <c r="B122" s="248"/>
      <c r="C122" s="249"/>
      <c r="D122" s="219" t="s">
        <v>139</v>
      </c>
      <c r="E122" s="250" t="s">
        <v>19</v>
      </c>
      <c r="F122" s="251" t="s">
        <v>182</v>
      </c>
      <c r="G122" s="249"/>
      <c r="H122" s="250" t="s">
        <v>19</v>
      </c>
      <c r="I122" s="252"/>
      <c r="J122" s="249"/>
      <c r="K122" s="249"/>
      <c r="L122" s="253"/>
      <c r="M122" s="254"/>
      <c r="N122" s="255"/>
      <c r="O122" s="255"/>
      <c r="P122" s="255"/>
      <c r="Q122" s="255"/>
      <c r="R122" s="255"/>
      <c r="S122" s="255"/>
      <c r="T122" s="25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7" t="s">
        <v>139</v>
      </c>
      <c r="AU122" s="257" t="s">
        <v>82</v>
      </c>
      <c r="AV122" s="15" t="s">
        <v>80</v>
      </c>
      <c r="AW122" s="15" t="s">
        <v>33</v>
      </c>
      <c r="AX122" s="15" t="s">
        <v>72</v>
      </c>
      <c r="AY122" s="257" t="s">
        <v>125</v>
      </c>
    </row>
    <row r="123" s="13" customFormat="1">
      <c r="A123" s="13"/>
      <c r="B123" s="226"/>
      <c r="C123" s="227"/>
      <c r="D123" s="219" t="s">
        <v>139</v>
      </c>
      <c r="E123" s="228" t="s">
        <v>19</v>
      </c>
      <c r="F123" s="229" t="s">
        <v>183</v>
      </c>
      <c r="G123" s="227"/>
      <c r="H123" s="230">
        <v>5.5499999999999998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139</v>
      </c>
      <c r="AU123" s="236" t="s">
        <v>82</v>
      </c>
      <c r="AV123" s="13" t="s">
        <v>82</v>
      </c>
      <c r="AW123" s="13" t="s">
        <v>33</v>
      </c>
      <c r="AX123" s="13" t="s">
        <v>72</v>
      </c>
      <c r="AY123" s="236" t="s">
        <v>125</v>
      </c>
    </row>
    <row r="124" s="13" customFormat="1">
      <c r="A124" s="13"/>
      <c r="B124" s="226"/>
      <c r="C124" s="227"/>
      <c r="D124" s="219" t="s">
        <v>139</v>
      </c>
      <c r="E124" s="228" t="s">
        <v>19</v>
      </c>
      <c r="F124" s="229" t="s">
        <v>184</v>
      </c>
      <c r="G124" s="227"/>
      <c r="H124" s="230">
        <v>5.5999999999999996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139</v>
      </c>
      <c r="AU124" s="236" t="s">
        <v>82</v>
      </c>
      <c r="AV124" s="13" t="s">
        <v>82</v>
      </c>
      <c r="AW124" s="13" t="s">
        <v>33</v>
      </c>
      <c r="AX124" s="13" t="s">
        <v>72</v>
      </c>
      <c r="AY124" s="236" t="s">
        <v>125</v>
      </c>
    </row>
    <row r="125" s="14" customFormat="1">
      <c r="A125" s="14"/>
      <c r="B125" s="237"/>
      <c r="C125" s="238"/>
      <c r="D125" s="219" t="s">
        <v>139</v>
      </c>
      <c r="E125" s="239" t="s">
        <v>19</v>
      </c>
      <c r="F125" s="240" t="s">
        <v>155</v>
      </c>
      <c r="G125" s="238"/>
      <c r="H125" s="241">
        <v>11.15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139</v>
      </c>
      <c r="AU125" s="247" t="s">
        <v>82</v>
      </c>
      <c r="AV125" s="14" t="s">
        <v>133</v>
      </c>
      <c r="AW125" s="14" t="s">
        <v>33</v>
      </c>
      <c r="AX125" s="14" t="s">
        <v>80</v>
      </c>
      <c r="AY125" s="247" t="s">
        <v>125</v>
      </c>
    </row>
    <row r="126" s="2" customFormat="1" ht="16.5" customHeight="1">
      <c r="A126" s="40"/>
      <c r="B126" s="41"/>
      <c r="C126" s="206" t="s">
        <v>185</v>
      </c>
      <c r="D126" s="206" t="s">
        <v>128</v>
      </c>
      <c r="E126" s="207" t="s">
        <v>186</v>
      </c>
      <c r="F126" s="208" t="s">
        <v>187</v>
      </c>
      <c r="G126" s="209" t="s">
        <v>131</v>
      </c>
      <c r="H126" s="210">
        <v>11.15</v>
      </c>
      <c r="I126" s="211"/>
      <c r="J126" s="212">
        <f>ROUND(I126*H126,2)</f>
        <v>0</v>
      </c>
      <c r="K126" s="208" t="s">
        <v>132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133</v>
      </c>
      <c r="AT126" s="217" t="s">
        <v>128</v>
      </c>
      <c r="AU126" s="217" t="s">
        <v>82</v>
      </c>
      <c r="AY126" s="19" t="s">
        <v>125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133</v>
      </c>
      <c r="BM126" s="217" t="s">
        <v>188</v>
      </c>
    </row>
    <row r="127" s="2" customFormat="1">
      <c r="A127" s="40"/>
      <c r="B127" s="41"/>
      <c r="C127" s="42"/>
      <c r="D127" s="219" t="s">
        <v>135</v>
      </c>
      <c r="E127" s="42"/>
      <c r="F127" s="220" t="s">
        <v>189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135</v>
      </c>
      <c r="AU127" s="19" t="s">
        <v>82</v>
      </c>
    </row>
    <row r="128" s="2" customFormat="1">
      <c r="A128" s="40"/>
      <c r="B128" s="41"/>
      <c r="C128" s="42"/>
      <c r="D128" s="224" t="s">
        <v>137</v>
      </c>
      <c r="E128" s="42"/>
      <c r="F128" s="225" t="s">
        <v>190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137</v>
      </c>
      <c r="AU128" s="19" t="s">
        <v>82</v>
      </c>
    </row>
    <row r="129" s="2" customFormat="1" ht="24.15" customHeight="1">
      <c r="A129" s="40"/>
      <c r="B129" s="41"/>
      <c r="C129" s="206" t="s">
        <v>191</v>
      </c>
      <c r="D129" s="206" t="s">
        <v>128</v>
      </c>
      <c r="E129" s="207" t="s">
        <v>192</v>
      </c>
      <c r="F129" s="208" t="s">
        <v>193</v>
      </c>
      <c r="G129" s="209" t="s">
        <v>131</v>
      </c>
      <c r="H129" s="210">
        <v>145.84</v>
      </c>
      <c r="I129" s="211"/>
      <c r="J129" s="212">
        <f>ROUND(I129*H129,2)</f>
        <v>0</v>
      </c>
      <c r="K129" s="208" t="s">
        <v>165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0.185</v>
      </c>
      <c r="R129" s="215">
        <f>Q129*H129</f>
        <v>26.980399999999999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133</v>
      </c>
      <c r="AT129" s="217" t="s">
        <v>128</v>
      </c>
      <c r="AU129" s="217" t="s">
        <v>82</v>
      </c>
      <c r="AY129" s="19" t="s">
        <v>125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133</v>
      </c>
      <c r="BM129" s="217" t="s">
        <v>194</v>
      </c>
    </row>
    <row r="130" s="2" customFormat="1">
      <c r="A130" s="40"/>
      <c r="B130" s="41"/>
      <c r="C130" s="42"/>
      <c r="D130" s="219" t="s">
        <v>135</v>
      </c>
      <c r="E130" s="42"/>
      <c r="F130" s="220" t="s">
        <v>195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135</v>
      </c>
      <c r="AU130" s="19" t="s">
        <v>82</v>
      </c>
    </row>
    <row r="131" s="15" customFormat="1">
      <c r="A131" s="15"/>
      <c r="B131" s="248"/>
      <c r="C131" s="249"/>
      <c r="D131" s="219" t="s">
        <v>139</v>
      </c>
      <c r="E131" s="250" t="s">
        <v>19</v>
      </c>
      <c r="F131" s="251" t="s">
        <v>196</v>
      </c>
      <c r="G131" s="249"/>
      <c r="H131" s="250" t="s">
        <v>19</v>
      </c>
      <c r="I131" s="252"/>
      <c r="J131" s="249"/>
      <c r="K131" s="249"/>
      <c r="L131" s="253"/>
      <c r="M131" s="254"/>
      <c r="N131" s="255"/>
      <c r="O131" s="255"/>
      <c r="P131" s="255"/>
      <c r="Q131" s="255"/>
      <c r="R131" s="255"/>
      <c r="S131" s="255"/>
      <c r="T131" s="25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7" t="s">
        <v>139</v>
      </c>
      <c r="AU131" s="257" t="s">
        <v>82</v>
      </c>
      <c r="AV131" s="15" t="s">
        <v>80</v>
      </c>
      <c r="AW131" s="15" t="s">
        <v>33</v>
      </c>
      <c r="AX131" s="15" t="s">
        <v>72</v>
      </c>
      <c r="AY131" s="257" t="s">
        <v>125</v>
      </c>
    </row>
    <row r="132" s="13" customFormat="1">
      <c r="A132" s="13"/>
      <c r="B132" s="226"/>
      <c r="C132" s="227"/>
      <c r="D132" s="219" t="s">
        <v>139</v>
      </c>
      <c r="E132" s="228" t="s">
        <v>19</v>
      </c>
      <c r="F132" s="229" t="s">
        <v>197</v>
      </c>
      <c r="G132" s="227"/>
      <c r="H132" s="230">
        <v>71.849999999999994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139</v>
      </c>
      <c r="AU132" s="236" t="s">
        <v>82</v>
      </c>
      <c r="AV132" s="13" t="s">
        <v>82</v>
      </c>
      <c r="AW132" s="13" t="s">
        <v>33</v>
      </c>
      <c r="AX132" s="13" t="s">
        <v>72</v>
      </c>
      <c r="AY132" s="236" t="s">
        <v>125</v>
      </c>
    </row>
    <row r="133" s="13" customFormat="1">
      <c r="A133" s="13"/>
      <c r="B133" s="226"/>
      <c r="C133" s="227"/>
      <c r="D133" s="219" t="s">
        <v>139</v>
      </c>
      <c r="E133" s="228" t="s">
        <v>19</v>
      </c>
      <c r="F133" s="229" t="s">
        <v>198</v>
      </c>
      <c r="G133" s="227"/>
      <c r="H133" s="230">
        <v>73.989999999999995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139</v>
      </c>
      <c r="AU133" s="236" t="s">
        <v>82</v>
      </c>
      <c r="AV133" s="13" t="s">
        <v>82</v>
      </c>
      <c r="AW133" s="13" t="s">
        <v>33</v>
      </c>
      <c r="AX133" s="13" t="s">
        <v>72</v>
      </c>
      <c r="AY133" s="236" t="s">
        <v>125</v>
      </c>
    </row>
    <row r="134" s="14" customFormat="1">
      <c r="A134" s="14"/>
      <c r="B134" s="237"/>
      <c r="C134" s="238"/>
      <c r="D134" s="219" t="s">
        <v>139</v>
      </c>
      <c r="E134" s="239" t="s">
        <v>19</v>
      </c>
      <c r="F134" s="240" t="s">
        <v>155</v>
      </c>
      <c r="G134" s="238"/>
      <c r="H134" s="241">
        <v>145.84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139</v>
      </c>
      <c r="AU134" s="247" t="s">
        <v>82</v>
      </c>
      <c r="AV134" s="14" t="s">
        <v>133</v>
      </c>
      <c r="AW134" s="14" t="s">
        <v>33</v>
      </c>
      <c r="AX134" s="14" t="s">
        <v>80</v>
      </c>
      <c r="AY134" s="247" t="s">
        <v>125</v>
      </c>
    </row>
    <row r="135" s="2" customFormat="1" ht="33" customHeight="1">
      <c r="A135" s="40"/>
      <c r="B135" s="41"/>
      <c r="C135" s="206" t="s">
        <v>199</v>
      </c>
      <c r="D135" s="206" t="s">
        <v>128</v>
      </c>
      <c r="E135" s="207" t="s">
        <v>200</v>
      </c>
      <c r="F135" s="208" t="s">
        <v>201</v>
      </c>
      <c r="G135" s="209" t="s">
        <v>150</v>
      </c>
      <c r="H135" s="210">
        <v>162.22</v>
      </c>
      <c r="I135" s="211"/>
      <c r="J135" s="212">
        <f>ROUND(I135*H135,2)</f>
        <v>0</v>
      </c>
      <c r="K135" s="208" t="s">
        <v>132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2.0000000000000002E-05</v>
      </c>
      <c r="R135" s="215">
        <f>Q135*H135</f>
        <v>0.0032444000000000001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133</v>
      </c>
      <c r="AT135" s="217" t="s">
        <v>128</v>
      </c>
      <c r="AU135" s="217" t="s">
        <v>82</v>
      </c>
      <c r="AY135" s="19" t="s">
        <v>125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133</v>
      </c>
      <c r="BM135" s="217" t="s">
        <v>202</v>
      </c>
    </row>
    <row r="136" s="2" customFormat="1">
      <c r="A136" s="40"/>
      <c r="B136" s="41"/>
      <c r="C136" s="42"/>
      <c r="D136" s="219" t="s">
        <v>135</v>
      </c>
      <c r="E136" s="42"/>
      <c r="F136" s="220" t="s">
        <v>203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135</v>
      </c>
      <c r="AU136" s="19" t="s">
        <v>82</v>
      </c>
    </row>
    <row r="137" s="2" customFormat="1">
      <c r="A137" s="40"/>
      <c r="B137" s="41"/>
      <c r="C137" s="42"/>
      <c r="D137" s="224" t="s">
        <v>137</v>
      </c>
      <c r="E137" s="42"/>
      <c r="F137" s="225" t="s">
        <v>204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</v>
      </c>
      <c r="AU137" s="19" t="s">
        <v>82</v>
      </c>
    </row>
    <row r="138" s="13" customFormat="1">
      <c r="A138" s="13"/>
      <c r="B138" s="226"/>
      <c r="C138" s="227"/>
      <c r="D138" s="219" t="s">
        <v>139</v>
      </c>
      <c r="E138" s="228" t="s">
        <v>19</v>
      </c>
      <c r="F138" s="229" t="s">
        <v>205</v>
      </c>
      <c r="G138" s="227"/>
      <c r="H138" s="230">
        <v>93.900000000000006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139</v>
      </c>
      <c r="AU138" s="236" t="s">
        <v>82</v>
      </c>
      <c r="AV138" s="13" t="s">
        <v>82</v>
      </c>
      <c r="AW138" s="13" t="s">
        <v>33</v>
      </c>
      <c r="AX138" s="13" t="s">
        <v>72</v>
      </c>
      <c r="AY138" s="236" t="s">
        <v>125</v>
      </c>
    </row>
    <row r="139" s="13" customFormat="1">
      <c r="A139" s="13"/>
      <c r="B139" s="226"/>
      <c r="C139" s="227"/>
      <c r="D139" s="219" t="s">
        <v>139</v>
      </c>
      <c r="E139" s="228" t="s">
        <v>19</v>
      </c>
      <c r="F139" s="229" t="s">
        <v>206</v>
      </c>
      <c r="G139" s="227"/>
      <c r="H139" s="230">
        <v>68.319999999999993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139</v>
      </c>
      <c r="AU139" s="236" t="s">
        <v>82</v>
      </c>
      <c r="AV139" s="13" t="s">
        <v>82</v>
      </c>
      <c r="AW139" s="13" t="s">
        <v>33</v>
      </c>
      <c r="AX139" s="13" t="s">
        <v>72</v>
      </c>
      <c r="AY139" s="236" t="s">
        <v>125</v>
      </c>
    </row>
    <row r="140" s="14" customFormat="1">
      <c r="A140" s="14"/>
      <c r="B140" s="237"/>
      <c r="C140" s="238"/>
      <c r="D140" s="219" t="s">
        <v>139</v>
      </c>
      <c r="E140" s="239" t="s">
        <v>19</v>
      </c>
      <c r="F140" s="240" t="s">
        <v>155</v>
      </c>
      <c r="G140" s="238"/>
      <c r="H140" s="241">
        <v>162.22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139</v>
      </c>
      <c r="AU140" s="247" t="s">
        <v>82</v>
      </c>
      <c r="AV140" s="14" t="s">
        <v>133</v>
      </c>
      <c r="AW140" s="14" t="s">
        <v>33</v>
      </c>
      <c r="AX140" s="14" t="s">
        <v>80</v>
      </c>
      <c r="AY140" s="247" t="s">
        <v>125</v>
      </c>
    </row>
    <row r="141" s="12" customFormat="1" ht="22.8" customHeight="1">
      <c r="A141" s="12"/>
      <c r="B141" s="190"/>
      <c r="C141" s="191"/>
      <c r="D141" s="192" t="s">
        <v>71</v>
      </c>
      <c r="E141" s="204" t="s">
        <v>191</v>
      </c>
      <c r="F141" s="204" t="s">
        <v>207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SUM(P142:P209)</f>
        <v>0</v>
      </c>
      <c r="Q141" s="198"/>
      <c r="R141" s="199">
        <f>SUM(R142:R209)</f>
        <v>0.31206400000000001</v>
      </c>
      <c r="S141" s="198"/>
      <c r="T141" s="200">
        <f>SUM(T142:T209)</f>
        <v>31.319880000000005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80</v>
      </c>
      <c r="AT141" s="202" t="s">
        <v>71</v>
      </c>
      <c r="AU141" s="202" t="s">
        <v>80</v>
      </c>
      <c r="AY141" s="201" t="s">
        <v>125</v>
      </c>
      <c r="BK141" s="203">
        <f>SUM(BK142:BK209)</f>
        <v>0</v>
      </c>
    </row>
    <row r="142" s="2" customFormat="1" ht="37.8" customHeight="1">
      <c r="A142" s="40"/>
      <c r="B142" s="41"/>
      <c r="C142" s="206" t="s">
        <v>208</v>
      </c>
      <c r="D142" s="206" t="s">
        <v>128</v>
      </c>
      <c r="E142" s="207" t="s">
        <v>209</v>
      </c>
      <c r="F142" s="208" t="s">
        <v>210</v>
      </c>
      <c r="G142" s="209" t="s">
        <v>131</v>
      </c>
      <c r="H142" s="210">
        <v>396</v>
      </c>
      <c r="I142" s="211"/>
      <c r="J142" s="212">
        <f>ROUND(I142*H142,2)</f>
        <v>0</v>
      </c>
      <c r="K142" s="208" t="s">
        <v>132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133</v>
      </c>
      <c r="AT142" s="217" t="s">
        <v>128</v>
      </c>
      <c r="AU142" s="217" t="s">
        <v>82</v>
      </c>
      <c r="AY142" s="19" t="s">
        <v>125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133</v>
      </c>
      <c r="BM142" s="217" t="s">
        <v>211</v>
      </c>
    </row>
    <row r="143" s="2" customFormat="1">
      <c r="A143" s="40"/>
      <c r="B143" s="41"/>
      <c r="C143" s="42"/>
      <c r="D143" s="219" t="s">
        <v>135</v>
      </c>
      <c r="E143" s="42"/>
      <c r="F143" s="220" t="s">
        <v>212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135</v>
      </c>
      <c r="AU143" s="19" t="s">
        <v>82</v>
      </c>
    </row>
    <row r="144" s="2" customFormat="1">
      <c r="A144" s="40"/>
      <c r="B144" s="41"/>
      <c r="C144" s="42"/>
      <c r="D144" s="224" t="s">
        <v>137</v>
      </c>
      <c r="E144" s="42"/>
      <c r="F144" s="225" t="s">
        <v>213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137</v>
      </c>
      <c r="AU144" s="19" t="s">
        <v>82</v>
      </c>
    </row>
    <row r="145" s="13" customFormat="1">
      <c r="A145" s="13"/>
      <c r="B145" s="226"/>
      <c r="C145" s="227"/>
      <c r="D145" s="219" t="s">
        <v>139</v>
      </c>
      <c r="E145" s="228" t="s">
        <v>19</v>
      </c>
      <c r="F145" s="229" t="s">
        <v>214</v>
      </c>
      <c r="G145" s="227"/>
      <c r="H145" s="230">
        <v>396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139</v>
      </c>
      <c r="AU145" s="236" t="s">
        <v>82</v>
      </c>
      <c r="AV145" s="13" t="s">
        <v>82</v>
      </c>
      <c r="AW145" s="13" t="s">
        <v>33</v>
      </c>
      <c r="AX145" s="13" t="s">
        <v>80</v>
      </c>
      <c r="AY145" s="236" t="s">
        <v>125</v>
      </c>
    </row>
    <row r="146" s="2" customFormat="1" ht="37.8" customHeight="1">
      <c r="A146" s="40"/>
      <c r="B146" s="41"/>
      <c r="C146" s="206" t="s">
        <v>8</v>
      </c>
      <c r="D146" s="206" t="s">
        <v>128</v>
      </c>
      <c r="E146" s="207" t="s">
        <v>215</v>
      </c>
      <c r="F146" s="208" t="s">
        <v>216</v>
      </c>
      <c r="G146" s="209" t="s">
        <v>131</v>
      </c>
      <c r="H146" s="210">
        <v>23760</v>
      </c>
      <c r="I146" s="211"/>
      <c r="J146" s="212">
        <f>ROUND(I146*H146,2)</f>
        <v>0</v>
      </c>
      <c r="K146" s="208" t="s">
        <v>132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133</v>
      </c>
      <c r="AT146" s="217" t="s">
        <v>128</v>
      </c>
      <c r="AU146" s="217" t="s">
        <v>82</v>
      </c>
      <c r="AY146" s="19" t="s">
        <v>125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133</v>
      </c>
      <c r="BM146" s="217" t="s">
        <v>217</v>
      </c>
    </row>
    <row r="147" s="2" customFormat="1">
      <c r="A147" s="40"/>
      <c r="B147" s="41"/>
      <c r="C147" s="42"/>
      <c r="D147" s="219" t="s">
        <v>135</v>
      </c>
      <c r="E147" s="42"/>
      <c r="F147" s="220" t="s">
        <v>218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135</v>
      </c>
      <c r="AU147" s="19" t="s">
        <v>82</v>
      </c>
    </row>
    <row r="148" s="2" customFormat="1">
      <c r="A148" s="40"/>
      <c r="B148" s="41"/>
      <c r="C148" s="42"/>
      <c r="D148" s="224" t="s">
        <v>137</v>
      </c>
      <c r="E148" s="42"/>
      <c r="F148" s="225" t="s">
        <v>219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</v>
      </c>
      <c r="AU148" s="19" t="s">
        <v>82</v>
      </c>
    </row>
    <row r="149" s="13" customFormat="1">
      <c r="A149" s="13"/>
      <c r="B149" s="226"/>
      <c r="C149" s="227"/>
      <c r="D149" s="219" t="s">
        <v>139</v>
      </c>
      <c r="E149" s="228" t="s">
        <v>19</v>
      </c>
      <c r="F149" s="229" t="s">
        <v>220</v>
      </c>
      <c r="G149" s="227"/>
      <c r="H149" s="230">
        <v>23760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139</v>
      </c>
      <c r="AU149" s="236" t="s">
        <v>82</v>
      </c>
      <c r="AV149" s="13" t="s">
        <v>82</v>
      </c>
      <c r="AW149" s="13" t="s">
        <v>33</v>
      </c>
      <c r="AX149" s="13" t="s">
        <v>80</v>
      </c>
      <c r="AY149" s="236" t="s">
        <v>125</v>
      </c>
    </row>
    <row r="150" s="2" customFormat="1" ht="44.25" customHeight="1">
      <c r="A150" s="40"/>
      <c r="B150" s="41"/>
      <c r="C150" s="206" t="s">
        <v>221</v>
      </c>
      <c r="D150" s="206" t="s">
        <v>128</v>
      </c>
      <c r="E150" s="207" t="s">
        <v>222</v>
      </c>
      <c r="F150" s="208" t="s">
        <v>223</v>
      </c>
      <c r="G150" s="209" t="s">
        <v>224</v>
      </c>
      <c r="H150" s="210">
        <v>1</v>
      </c>
      <c r="I150" s="211"/>
      <c r="J150" s="212">
        <f>ROUND(I150*H150,2)</f>
        <v>0</v>
      </c>
      <c r="K150" s="208" t="s">
        <v>132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133</v>
      </c>
      <c r="AT150" s="217" t="s">
        <v>128</v>
      </c>
      <c r="AU150" s="217" t="s">
        <v>82</v>
      </c>
      <c r="AY150" s="19" t="s">
        <v>125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133</v>
      </c>
      <c r="BM150" s="217" t="s">
        <v>225</v>
      </c>
    </row>
    <row r="151" s="2" customFormat="1">
      <c r="A151" s="40"/>
      <c r="B151" s="41"/>
      <c r="C151" s="42"/>
      <c r="D151" s="219" t="s">
        <v>135</v>
      </c>
      <c r="E151" s="42"/>
      <c r="F151" s="220" t="s">
        <v>226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135</v>
      </c>
      <c r="AU151" s="19" t="s">
        <v>82</v>
      </c>
    </row>
    <row r="152" s="2" customFormat="1">
      <c r="A152" s="40"/>
      <c r="B152" s="41"/>
      <c r="C152" s="42"/>
      <c r="D152" s="224" t="s">
        <v>137</v>
      </c>
      <c r="E152" s="42"/>
      <c r="F152" s="225" t="s">
        <v>227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137</v>
      </c>
      <c r="AU152" s="19" t="s">
        <v>82</v>
      </c>
    </row>
    <row r="153" s="2" customFormat="1" ht="37.8" customHeight="1">
      <c r="A153" s="40"/>
      <c r="B153" s="41"/>
      <c r="C153" s="206" t="s">
        <v>228</v>
      </c>
      <c r="D153" s="206" t="s">
        <v>128</v>
      </c>
      <c r="E153" s="207" t="s">
        <v>229</v>
      </c>
      <c r="F153" s="208" t="s">
        <v>230</v>
      </c>
      <c r="G153" s="209" t="s">
        <v>131</v>
      </c>
      <c r="H153" s="210">
        <v>396</v>
      </c>
      <c r="I153" s="211"/>
      <c r="J153" s="212">
        <f>ROUND(I153*H153,2)</f>
        <v>0</v>
      </c>
      <c r="K153" s="208" t="s">
        <v>132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133</v>
      </c>
      <c r="AT153" s="217" t="s">
        <v>128</v>
      </c>
      <c r="AU153" s="217" t="s">
        <v>82</v>
      </c>
      <c r="AY153" s="19" t="s">
        <v>125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133</v>
      </c>
      <c r="BM153" s="217" t="s">
        <v>231</v>
      </c>
    </row>
    <row r="154" s="2" customFormat="1">
      <c r="A154" s="40"/>
      <c r="B154" s="41"/>
      <c r="C154" s="42"/>
      <c r="D154" s="219" t="s">
        <v>135</v>
      </c>
      <c r="E154" s="42"/>
      <c r="F154" s="220" t="s">
        <v>232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135</v>
      </c>
      <c r="AU154" s="19" t="s">
        <v>82</v>
      </c>
    </row>
    <row r="155" s="2" customFormat="1">
      <c r="A155" s="40"/>
      <c r="B155" s="41"/>
      <c r="C155" s="42"/>
      <c r="D155" s="224" t="s">
        <v>137</v>
      </c>
      <c r="E155" s="42"/>
      <c r="F155" s="225" t="s">
        <v>233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137</v>
      </c>
      <c r="AU155" s="19" t="s">
        <v>82</v>
      </c>
    </row>
    <row r="156" s="2" customFormat="1" ht="16.5" customHeight="1">
      <c r="A156" s="40"/>
      <c r="B156" s="41"/>
      <c r="C156" s="206" t="s">
        <v>234</v>
      </c>
      <c r="D156" s="206" t="s">
        <v>128</v>
      </c>
      <c r="E156" s="207" t="s">
        <v>235</v>
      </c>
      <c r="F156" s="208" t="s">
        <v>236</v>
      </c>
      <c r="G156" s="209" t="s">
        <v>131</v>
      </c>
      <c r="H156" s="210">
        <v>396</v>
      </c>
      <c r="I156" s="211"/>
      <c r="J156" s="212">
        <f>ROUND(I156*H156,2)</f>
        <v>0</v>
      </c>
      <c r="K156" s="208" t="s">
        <v>132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133</v>
      </c>
      <c r="AT156" s="217" t="s">
        <v>128</v>
      </c>
      <c r="AU156" s="217" t="s">
        <v>82</v>
      </c>
      <c r="AY156" s="19" t="s">
        <v>125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133</v>
      </c>
      <c r="BM156" s="217" t="s">
        <v>237</v>
      </c>
    </row>
    <row r="157" s="2" customFormat="1">
      <c r="A157" s="40"/>
      <c r="B157" s="41"/>
      <c r="C157" s="42"/>
      <c r="D157" s="219" t="s">
        <v>135</v>
      </c>
      <c r="E157" s="42"/>
      <c r="F157" s="220" t="s">
        <v>238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135</v>
      </c>
      <c r="AU157" s="19" t="s">
        <v>82</v>
      </c>
    </row>
    <row r="158" s="2" customFormat="1">
      <c r="A158" s="40"/>
      <c r="B158" s="41"/>
      <c r="C158" s="42"/>
      <c r="D158" s="224" t="s">
        <v>137</v>
      </c>
      <c r="E158" s="42"/>
      <c r="F158" s="225" t="s">
        <v>239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137</v>
      </c>
      <c r="AU158" s="19" t="s">
        <v>82</v>
      </c>
    </row>
    <row r="159" s="2" customFormat="1" ht="16.5" customHeight="1">
      <c r="A159" s="40"/>
      <c r="B159" s="41"/>
      <c r="C159" s="206" t="s">
        <v>240</v>
      </c>
      <c r="D159" s="206" t="s">
        <v>128</v>
      </c>
      <c r="E159" s="207" t="s">
        <v>241</v>
      </c>
      <c r="F159" s="208" t="s">
        <v>242</v>
      </c>
      <c r="G159" s="209" t="s">
        <v>131</v>
      </c>
      <c r="H159" s="210">
        <v>23760</v>
      </c>
      <c r="I159" s="211"/>
      <c r="J159" s="212">
        <f>ROUND(I159*H159,2)</f>
        <v>0</v>
      </c>
      <c r="K159" s="208" t="s">
        <v>132</v>
      </c>
      <c r="L159" s="46"/>
      <c r="M159" s="213" t="s">
        <v>19</v>
      </c>
      <c r="N159" s="214" t="s">
        <v>43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133</v>
      </c>
      <c r="AT159" s="217" t="s">
        <v>128</v>
      </c>
      <c r="AU159" s="217" t="s">
        <v>82</v>
      </c>
      <c r="AY159" s="19" t="s">
        <v>125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80</v>
      </c>
      <c r="BK159" s="218">
        <f>ROUND(I159*H159,2)</f>
        <v>0</v>
      </c>
      <c r="BL159" s="19" t="s">
        <v>133</v>
      </c>
      <c r="BM159" s="217" t="s">
        <v>243</v>
      </c>
    </row>
    <row r="160" s="2" customFormat="1">
      <c r="A160" s="40"/>
      <c r="B160" s="41"/>
      <c r="C160" s="42"/>
      <c r="D160" s="219" t="s">
        <v>135</v>
      </c>
      <c r="E160" s="42"/>
      <c r="F160" s="220" t="s">
        <v>244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135</v>
      </c>
      <c r="AU160" s="19" t="s">
        <v>82</v>
      </c>
    </row>
    <row r="161" s="2" customFormat="1">
      <c r="A161" s="40"/>
      <c r="B161" s="41"/>
      <c r="C161" s="42"/>
      <c r="D161" s="224" t="s">
        <v>137</v>
      </c>
      <c r="E161" s="42"/>
      <c r="F161" s="225" t="s">
        <v>245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137</v>
      </c>
      <c r="AU161" s="19" t="s">
        <v>82</v>
      </c>
    </row>
    <row r="162" s="13" customFormat="1">
      <c r="A162" s="13"/>
      <c r="B162" s="226"/>
      <c r="C162" s="227"/>
      <c r="D162" s="219" t="s">
        <v>139</v>
      </c>
      <c r="E162" s="228" t="s">
        <v>19</v>
      </c>
      <c r="F162" s="229" t="s">
        <v>220</v>
      </c>
      <c r="G162" s="227"/>
      <c r="H162" s="230">
        <v>23760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139</v>
      </c>
      <c r="AU162" s="236" t="s">
        <v>82</v>
      </c>
      <c r="AV162" s="13" t="s">
        <v>82</v>
      </c>
      <c r="AW162" s="13" t="s">
        <v>33</v>
      </c>
      <c r="AX162" s="13" t="s">
        <v>80</v>
      </c>
      <c r="AY162" s="236" t="s">
        <v>125</v>
      </c>
    </row>
    <row r="163" s="2" customFormat="1" ht="21.75" customHeight="1">
      <c r="A163" s="40"/>
      <c r="B163" s="41"/>
      <c r="C163" s="206" t="s">
        <v>246</v>
      </c>
      <c r="D163" s="206" t="s">
        <v>128</v>
      </c>
      <c r="E163" s="207" t="s">
        <v>247</v>
      </c>
      <c r="F163" s="208" t="s">
        <v>248</v>
      </c>
      <c r="G163" s="209" t="s">
        <v>131</v>
      </c>
      <c r="H163" s="210">
        <v>396</v>
      </c>
      <c r="I163" s="211"/>
      <c r="J163" s="212">
        <f>ROUND(I163*H163,2)</f>
        <v>0</v>
      </c>
      <c r="K163" s="208" t="s">
        <v>132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133</v>
      </c>
      <c r="AT163" s="217" t="s">
        <v>128</v>
      </c>
      <c r="AU163" s="217" t="s">
        <v>82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133</v>
      </c>
      <c r="BM163" s="217" t="s">
        <v>249</v>
      </c>
    </row>
    <row r="164" s="2" customFormat="1">
      <c r="A164" s="40"/>
      <c r="B164" s="41"/>
      <c r="C164" s="42"/>
      <c r="D164" s="219" t="s">
        <v>135</v>
      </c>
      <c r="E164" s="42"/>
      <c r="F164" s="220" t="s">
        <v>250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135</v>
      </c>
      <c r="AU164" s="19" t="s">
        <v>82</v>
      </c>
    </row>
    <row r="165" s="2" customFormat="1">
      <c r="A165" s="40"/>
      <c r="B165" s="41"/>
      <c r="C165" s="42"/>
      <c r="D165" s="224" t="s">
        <v>137</v>
      </c>
      <c r="E165" s="42"/>
      <c r="F165" s="225" t="s">
        <v>251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137</v>
      </c>
      <c r="AU165" s="19" t="s">
        <v>82</v>
      </c>
    </row>
    <row r="166" s="2" customFormat="1" ht="33" customHeight="1">
      <c r="A166" s="40"/>
      <c r="B166" s="41"/>
      <c r="C166" s="206" t="s">
        <v>252</v>
      </c>
      <c r="D166" s="206" t="s">
        <v>128</v>
      </c>
      <c r="E166" s="207" t="s">
        <v>253</v>
      </c>
      <c r="F166" s="208" t="s">
        <v>254</v>
      </c>
      <c r="G166" s="209" t="s">
        <v>131</v>
      </c>
      <c r="H166" s="210">
        <v>145</v>
      </c>
      <c r="I166" s="211"/>
      <c r="J166" s="212">
        <f>ROUND(I166*H166,2)</f>
        <v>0</v>
      </c>
      <c r="K166" s="208" t="s">
        <v>132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133</v>
      </c>
      <c r="AT166" s="217" t="s">
        <v>128</v>
      </c>
      <c r="AU166" s="217" t="s">
        <v>82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133</v>
      </c>
      <c r="BM166" s="217" t="s">
        <v>255</v>
      </c>
    </row>
    <row r="167" s="2" customFormat="1">
      <c r="A167" s="40"/>
      <c r="B167" s="41"/>
      <c r="C167" s="42"/>
      <c r="D167" s="219" t="s">
        <v>135</v>
      </c>
      <c r="E167" s="42"/>
      <c r="F167" s="220" t="s">
        <v>256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135</v>
      </c>
      <c r="AU167" s="19" t="s">
        <v>82</v>
      </c>
    </row>
    <row r="168" s="2" customFormat="1">
      <c r="A168" s="40"/>
      <c r="B168" s="41"/>
      <c r="C168" s="42"/>
      <c r="D168" s="224" t="s">
        <v>137</v>
      </c>
      <c r="E168" s="42"/>
      <c r="F168" s="225" t="s">
        <v>257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137</v>
      </c>
      <c r="AU168" s="19" t="s">
        <v>82</v>
      </c>
    </row>
    <row r="169" s="13" customFormat="1">
      <c r="A169" s="13"/>
      <c r="B169" s="226"/>
      <c r="C169" s="227"/>
      <c r="D169" s="219" t="s">
        <v>139</v>
      </c>
      <c r="E169" s="228" t="s">
        <v>19</v>
      </c>
      <c r="F169" s="229" t="s">
        <v>258</v>
      </c>
      <c r="G169" s="227"/>
      <c r="H169" s="230">
        <v>145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139</v>
      </c>
      <c r="AU169" s="236" t="s">
        <v>82</v>
      </c>
      <c r="AV169" s="13" t="s">
        <v>82</v>
      </c>
      <c r="AW169" s="13" t="s">
        <v>33</v>
      </c>
      <c r="AX169" s="13" t="s">
        <v>80</v>
      </c>
      <c r="AY169" s="236" t="s">
        <v>125</v>
      </c>
    </row>
    <row r="170" s="2" customFormat="1" ht="24.15" customHeight="1">
      <c r="A170" s="40"/>
      <c r="B170" s="41"/>
      <c r="C170" s="206" t="s">
        <v>259</v>
      </c>
      <c r="D170" s="206" t="s">
        <v>128</v>
      </c>
      <c r="E170" s="207" t="s">
        <v>260</v>
      </c>
      <c r="F170" s="208" t="s">
        <v>261</v>
      </c>
      <c r="G170" s="209" t="s">
        <v>131</v>
      </c>
      <c r="H170" s="210">
        <v>145</v>
      </c>
      <c r="I170" s="211"/>
      <c r="J170" s="212">
        <f>ROUND(I170*H170,2)</f>
        <v>0</v>
      </c>
      <c r="K170" s="208" t="s">
        <v>132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4.0000000000000003E-05</v>
      </c>
      <c r="R170" s="215">
        <f>Q170*H170</f>
        <v>0.0058000000000000005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133</v>
      </c>
      <c r="AT170" s="217" t="s">
        <v>128</v>
      </c>
      <c r="AU170" s="217" t="s">
        <v>82</v>
      </c>
      <c r="AY170" s="19" t="s">
        <v>125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133</v>
      </c>
      <c r="BM170" s="217" t="s">
        <v>262</v>
      </c>
    </row>
    <row r="171" s="2" customFormat="1">
      <c r="A171" s="40"/>
      <c r="B171" s="41"/>
      <c r="C171" s="42"/>
      <c r="D171" s="219" t="s">
        <v>135</v>
      </c>
      <c r="E171" s="42"/>
      <c r="F171" s="220" t="s">
        <v>263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135</v>
      </c>
      <c r="AU171" s="19" t="s">
        <v>82</v>
      </c>
    </row>
    <row r="172" s="2" customFormat="1">
      <c r="A172" s="40"/>
      <c r="B172" s="41"/>
      <c r="C172" s="42"/>
      <c r="D172" s="224" t="s">
        <v>137</v>
      </c>
      <c r="E172" s="42"/>
      <c r="F172" s="225" t="s">
        <v>264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137</v>
      </c>
      <c r="AU172" s="19" t="s">
        <v>82</v>
      </c>
    </row>
    <row r="173" s="2" customFormat="1" ht="37.8" customHeight="1">
      <c r="A173" s="40"/>
      <c r="B173" s="41"/>
      <c r="C173" s="206" t="s">
        <v>265</v>
      </c>
      <c r="D173" s="206" t="s">
        <v>128</v>
      </c>
      <c r="E173" s="207" t="s">
        <v>266</v>
      </c>
      <c r="F173" s="208" t="s">
        <v>267</v>
      </c>
      <c r="G173" s="209" t="s">
        <v>268</v>
      </c>
      <c r="H173" s="210">
        <v>10.209</v>
      </c>
      <c r="I173" s="211"/>
      <c r="J173" s="212">
        <f>ROUND(I173*H173,2)</f>
        <v>0</v>
      </c>
      <c r="K173" s="208" t="s">
        <v>132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2.2000000000000002</v>
      </c>
      <c r="T173" s="216">
        <f>S173*H173</f>
        <v>22.459800000000001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133</v>
      </c>
      <c r="AT173" s="217" t="s">
        <v>128</v>
      </c>
      <c r="AU173" s="217" t="s">
        <v>82</v>
      </c>
      <c r="AY173" s="19" t="s">
        <v>125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133</v>
      </c>
      <c r="BM173" s="217" t="s">
        <v>269</v>
      </c>
    </row>
    <row r="174" s="2" customFormat="1">
      <c r="A174" s="40"/>
      <c r="B174" s="41"/>
      <c r="C174" s="42"/>
      <c r="D174" s="219" t="s">
        <v>135</v>
      </c>
      <c r="E174" s="42"/>
      <c r="F174" s="220" t="s">
        <v>270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135</v>
      </c>
      <c r="AU174" s="19" t="s">
        <v>82</v>
      </c>
    </row>
    <row r="175" s="2" customFormat="1">
      <c r="A175" s="40"/>
      <c r="B175" s="41"/>
      <c r="C175" s="42"/>
      <c r="D175" s="224" t="s">
        <v>137</v>
      </c>
      <c r="E175" s="42"/>
      <c r="F175" s="225" t="s">
        <v>271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137</v>
      </c>
      <c r="AU175" s="19" t="s">
        <v>82</v>
      </c>
    </row>
    <row r="176" s="15" customFormat="1">
      <c r="A176" s="15"/>
      <c r="B176" s="248"/>
      <c r="C176" s="249"/>
      <c r="D176" s="219" t="s">
        <v>139</v>
      </c>
      <c r="E176" s="250" t="s">
        <v>19</v>
      </c>
      <c r="F176" s="251" t="s">
        <v>272</v>
      </c>
      <c r="G176" s="249"/>
      <c r="H176" s="250" t="s">
        <v>19</v>
      </c>
      <c r="I176" s="252"/>
      <c r="J176" s="249"/>
      <c r="K176" s="249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139</v>
      </c>
      <c r="AU176" s="257" t="s">
        <v>82</v>
      </c>
      <c r="AV176" s="15" t="s">
        <v>80</v>
      </c>
      <c r="AW176" s="15" t="s">
        <v>33</v>
      </c>
      <c r="AX176" s="15" t="s">
        <v>72</v>
      </c>
      <c r="AY176" s="257" t="s">
        <v>125</v>
      </c>
    </row>
    <row r="177" s="13" customFormat="1">
      <c r="A177" s="13"/>
      <c r="B177" s="226"/>
      <c r="C177" s="227"/>
      <c r="D177" s="219" t="s">
        <v>139</v>
      </c>
      <c r="E177" s="228" t="s">
        <v>19</v>
      </c>
      <c r="F177" s="229" t="s">
        <v>273</v>
      </c>
      <c r="G177" s="227"/>
      <c r="H177" s="230">
        <v>5.0300000000000002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139</v>
      </c>
      <c r="AU177" s="236" t="s">
        <v>82</v>
      </c>
      <c r="AV177" s="13" t="s">
        <v>82</v>
      </c>
      <c r="AW177" s="13" t="s">
        <v>33</v>
      </c>
      <c r="AX177" s="13" t="s">
        <v>72</v>
      </c>
      <c r="AY177" s="236" t="s">
        <v>125</v>
      </c>
    </row>
    <row r="178" s="13" customFormat="1">
      <c r="A178" s="13"/>
      <c r="B178" s="226"/>
      <c r="C178" s="227"/>
      <c r="D178" s="219" t="s">
        <v>139</v>
      </c>
      <c r="E178" s="228" t="s">
        <v>19</v>
      </c>
      <c r="F178" s="229" t="s">
        <v>274</v>
      </c>
      <c r="G178" s="227"/>
      <c r="H178" s="230">
        <v>5.1790000000000003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139</v>
      </c>
      <c r="AU178" s="236" t="s">
        <v>82</v>
      </c>
      <c r="AV178" s="13" t="s">
        <v>82</v>
      </c>
      <c r="AW178" s="13" t="s">
        <v>33</v>
      </c>
      <c r="AX178" s="13" t="s">
        <v>72</v>
      </c>
      <c r="AY178" s="236" t="s">
        <v>125</v>
      </c>
    </row>
    <row r="179" s="14" customFormat="1">
      <c r="A179" s="14"/>
      <c r="B179" s="237"/>
      <c r="C179" s="238"/>
      <c r="D179" s="219" t="s">
        <v>139</v>
      </c>
      <c r="E179" s="239" t="s">
        <v>19</v>
      </c>
      <c r="F179" s="240" t="s">
        <v>155</v>
      </c>
      <c r="G179" s="238"/>
      <c r="H179" s="241">
        <v>10.209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139</v>
      </c>
      <c r="AU179" s="247" t="s">
        <v>82</v>
      </c>
      <c r="AV179" s="14" t="s">
        <v>133</v>
      </c>
      <c r="AW179" s="14" t="s">
        <v>33</v>
      </c>
      <c r="AX179" s="14" t="s">
        <v>80</v>
      </c>
      <c r="AY179" s="247" t="s">
        <v>125</v>
      </c>
    </row>
    <row r="180" s="2" customFormat="1" ht="21.75" customHeight="1">
      <c r="A180" s="40"/>
      <c r="B180" s="41"/>
      <c r="C180" s="206" t="s">
        <v>7</v>
      </c>
      <c r="D180" s="206" t="s">
        <v>128</v>
      </c>
      <c r="E180" s="207" t="s">
        <v>275</v>
      </c>
      <c r="F180" s="208" t="s">
        <v>276</v>
      </c>
      <c r="G180" s="209" t="s">
        <v>131</v>
      </c>
      <c r="H180" s="210">
        <v>132.24000000000001</v>
      </c>
      <c r="I180" s="211"/>
      <c r="J180" s="212">
        <f>ROUND(I180*H180,2)</f>
        <v>0</v>
      </c>
      <c r="K180" s="208" t="s">
        <v>132</v>
      </c>
      <c r="L180" s="46"/>
      <c r="M180" s="213" t="s">
        <v>19</v>
      </c>
      <c r="N180" s="214" t="s">
        <v>43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0.067000000000000004</v>
      </c>
      <c r="T180" s="216">
        <f>S180*H180</f>
        <v>8.8600800000000017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133</v>
      </c>
      <c r="AT180" s="217" t="s">
        <v>128</v>
      </c>
      <c r="AU180" s="217" t="s">
        <v>82</v>
      </c>
      <c r="AY180" s="19" t="s">
        <v>125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133</v>
      </c>
      <c r="BM180" s="217" t="s">
        <v>277</v>
      </c>
    </row>
    <row r="181" s="2" customFormat="1">
      <c r="A181" s="40"/>
      <c r="B181" s="41"/>
      <c r="C181" s="42"/>
      <c r="D181" s="219" t="s">
        <v>135</v>
      </c>
      <c r="E181" s="42"/>
      <c r="F181" s="220" t="s">
        <v>278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135</v>
      </c>
      <c r="AU181" s="19" t="s">
        <v>82</v>
      </c>
    </row>
    <row r="182" s="2" customFormat="1">
      <c r="A182" s="40"/>
      <c r="B182" s="41"/>
      <c r="C182" s="42"/>
      <c r="D182" s="224" t="s">
        <v>137</v>
      </c>
      <c r="E182" s="42"/>
      <c r="F182" s="225" t="s">
        <v>279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137</v>
      </c>
      <c r="AU182" s="19" t="s">
        <v>82</v>
      </c>
    </row>
    <row r="183" s="13" customFormat="1">
      <c r="A183" s="13"/>
      <c r="B183" s="226"/>
      <c r="C183" s="227"/>
      <c r="D183" s="219" t="s">
        <v>139</v>
      </c>
      <c r="E183" s="228" t="s">
        <v>19</v>
      </c>
      <c r="F183" s="229" t="s">
        <v>280</v>
      </c>
      <c r="G183" s="227"/>
      <c r="H183" s="230">
        <v>69.599999999999994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139</v>
      </c>
      <c r="AU183" s="236" t="s">
        <v>82</v>
      </c>
      <c r="AV183" s="13" t="s">
        <v>82</v>
      </c>
      <c r="AW183" s="13" t="s">
        <v>33</v>
      </c>
      <c r="AX183" s="13" t="s">
        <v>72</v>
      </c>
      <c r="AY183" s="236" t="s">
        <v>125</v>
      </c>
    </row>
    <row r="184" s="13" customFormat="1">
      <c r="A184" s="13"/>
      <c r="B184" s="226"/>
      <c r="C184" s="227"/>
      <c r="D184" s="219" t="s">
        <v>139</v>
      </c>
      <c r="E184" s="228" t="s">
        <v>19</v>
      </c>
      <c r="F184" s="229" t="s">
        <v>281</v>
      </c>
      <c r="G184" s="227"/>
      <c r="H184" s="230">
        <v>62.640000000000001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139</v>
      </c>
      <c r="AU184" s="236" t="s">
        <v>82</v>
      </c>
      <c r="AV184" s="13" t="s">
        <v>82</v>
      </c>
      <c r="AW184" s="13" t="s">
        <v>33</v>
      </c>
      <c r="AX184" s="13" t="s">
        <v>72</v>
      </c>
      <c r="AY184" s="236" t="s">
        <v>125</v>
      </c>
    </row>
    <row r="185" s="14" customFormat="1">
      <c r="A185" s="14"/>
      <c r="B185" s="237"/>
      <c r="C185" s="238"/>
      <c r="D185" s="219" t="s">
        <v>139</v>
      </c>
      <c r="E185" s="239" t="s">
        <v>19</v>
      </c>
      <c r="F185" s="240" t="s">
        <v>155</v>
      </c>
      <c r="G185" s="238"/>
      <c r="H185" s="241">
        <v>132.24000000000001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139</v>
      </c>
      <c r="AU185" s="247" t="s">
        <v>82</v>
      </c>
      <c r="AV185" s="14" t="s">
        <v>133</v>
      </c>
      <c r="AW185" s="14" t="s">
        <v>33</v>
      </c>
      <c r="AX185" s="14" t="s">
        <v>80</v>
      </c>
      <c r="AY185" s="247" t="s">
        <v>125</v>
      </c>
    </row>
    <row r="186" s="2" customFormat="1" ht="24.15" customHeight="1">
      <c r="A186" s="40"/>
      <c r="B186" s="41"/>
      <c r="C186" s="206" t="s">
        <v>282</v>
      </c>
      <c r="D186" s="206" t="s">
        <v>128</v>
      </c>
      <c r="E186" s="207" t="s">
        <v>283</v>
      </c>
      <c r="F186" s="208" t="s">
        <v>284</v>
      </c>
      <c r="G186" s="209" t="s">
        <v>131</v>
      </c>
      <c r="H186" s="210">
        <v>145.84</v>
      </c>
      <c r="I186" s="211"/>
      <c r="J186" s="212">
        <f>ROUND(I186*H186,2)</f>
        <v>0</v>
      </c>
      <c r="K186" s="208" t="s">
        <v>132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133</v>
      </c>
      <c r="AT186" s="217" t="s">
        <v>128</v>
      </c>
      <c r="AU186" s="217" t="s">
        <v>82</v>
      </c>
      <c r="AY186" s="19" t="s">
        <v>125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133</v>
      </c>
      <c r="BM186" s="217" t="s">
        <v>285</v>
      </c>
    </row>
    <row r="187" s="2" customFormat="1">
      <c r="A187" s="40"/>
      <c r="B187" s="41"/>
      <c r="C187" s="42"/>
      <c r="D187" s="219" t="s">
        <v>135</v>
      </c>
      <c r="E187" s="42"/>
      <c r="F187" s="220" t="s">
        <v>284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135</v>
      </c>
      <c r="AU187" s="19" t="s">
        <v>82</v>
      </c>
    </row>
    <row r="188" s="2" customFormat="1">
      <c r="A188" s="40"/>
      <c r="B188" s="41"/>
      <c r="C188" s="42"/>
      <c r="D188" s="224" t="s">
        <v>137</v>
      </c>
      <c r="E188" s="42"/>
      <c r="F188" s="225" t="s">
        <v>286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137</v>
      </c>
      <c r="AU188" s="19" t="s">
        <v>82</v>
      </c>
    </row>
    <row r="189" s="15" customFormat="1">
      <c r="A189" s="15"/>
      <c r="B189" s="248"/>
      <c r="C189" s="249"/>
      <c r="D189" s="219" t="s">
        <v>139</v>
      </c>
      <c r="E189" s="250" t="s">
        <v>19</v>
      </c>
      <c r="F189" s="251" t="s">
        <v>196</v>
      </c>
      <c r="G189" s="249"/>
      <c r="H189" s="250" t="s">
        <v>19</v>
      </c>
      <c r="I189" s="252"/>
      <c r="J189" s="249"/>
      <c r="K189" s="249"/>
      <c r="L189" s="253"/>
      <c r="M189" s="254"/>
      <c r="N189" s="255"/>
      <c r="O189" s="255"/>
      <c r="P189" s="255"/>
      <c r="Q189" s="255"/>
      <c r="R189" s="255"/>
      <c r="S189" s="255"/>
      <c r="T189" s="25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7" t="s">
        <v>139</v>
      </c>
      <c r="AU189" s="257" t="s">
        <v>82</v>
      </c>
      <c r="AV189" s="15" t="s">
        <v>80</v>
      </c>
      <c r="AW189" s="15" t="s">
        <v>33</v>
      </c>
      <c r="AX189" s="15" t="s">
        <v>72</v>
      </c>
      <c r="AY189" s="257" t="s">
        <v>125</v>
      </c>
    </row>
    <row r="190" s="13" customFormat="1">
      <c r="A190" s="13"/>
      <c r="B190" s="226"/>
      <c r="C190" s="227"/>
      <c r="D190" s="219" t="s">
        <v>139</v>
      </c>
      <c r="E190" s="228" t="s">
        <v>19</v>
      </c>
      <c r="F190" s="229" t="s">
        <v>197</v>
      </c>
      <c r="G190" s="227"/>
      <c r="H190" s="230">
        <v>71.849999999999994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139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125</v>
      </c>
    </row>
    <row r="191" s="13" customFormat="1">
      <c r="A191" s="13"/>
      <c r="B191" s="226"/>
      <c r="C191" s="227"/>
      <c r="D191" s="219" t="s">
        <v>139</v>
      </c>
      <c r="E191" s="228" t="s">
        <v>19</v>
      </c>
      <c r="F191" s="229" t="s">
        <v>198</v>
      </c>
      <c r="G191" s="227"/>
      <c r="H191" s="230">
        <v>73.989999999999995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139</v>
      </c>
      <c r="AU191" s="236" t="s">
        <v>82</v>
      </c>
      <c r="AV191" s="13" t="s">
        <v>82</v>
      </c>
      <c r="AW191" s="13" t="s">
        <v>33</v>
      </c>
      <c r="AX191" s="13" t="s">
        <v>72</v>
      </c>
      <c r="AY191" s="236" t="s">
        <v>125</v>
      </c>
    </row>
    <row r="192" s="14" customFormat="1">
      <c r="A192" s="14"/>
      <c r="B192" s="237"/>
      <c r="C192" s="238"/>
      <c r="D192" s="219" t="s">
        <v>139</v>
      </c>
      <c r="E192" s="239" t="s">
        <v>19</v>
      </c>
      <c r="F192" s="240" t="s">
        <v>155</v>
      </c>
      <c r="G192" s="238"/>
      <c r="H192" s="241">
        <v>145.84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139</v>
      </c>
      <c r="AU192" s="247" t="s">
        <v>82</v>
      </c>
      <c r="AV192" s="14" t="s">
        <v>133</v>
      </c>
      <c r="AW192" s="14" t="s">
        <v>33</v>
      </c>
      <c r="AX192" s="14" t="s">
        <v>80</v>
      </c>
      <c r="AY192" s="247" t="s">
        <v>125</v>
      </c>
    </row>
    <row r="193" s="2" customFormat="1" ht="24.15" customHeight="1">
      <c r="A193" s="40"/>
      <c r="B193" s="41"/>
      <c r="C193" s="206" t="s">
        <v>287</v>
      </c>
      <c r="D193" s="206" t="s">
        <v>128</v>
      </c>
      <c r="E193" s="207" t="s">
        <v>288</v>
      </c>
      <c r="F193" s="208" t="s">
        <v>289</v>
      </c>
      <c r="G193" s="209" t="s">
        <v>131</v>
      </c>
      <c r="H193" s="210">
        <v>145.84</v>
      </c>
      <c r="I193" s="211"/>
      <c r="J193" s="212">
        <f>ROUND(I193*H193,2)</f>
        <v>0</v>
      </c>
      <c r="K193" s="208" t="s">
        <v>132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133</v>
      </c>
      <c r="AT193" s="217" t="s">
        <v>128</v>
      </c>
      <c r="AU193" s="217" t="s">
        <v>82</v>
      </c>
      <c r="AY193" s="19" t="s">
        <v>125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133</v>
      </c>
      <c r="BM193" s="217" t="s">
        <v>290</v>
      </c>
    </row>
    <row r="194" s="2" customFormat="1">
      <c r="A194" s="40"/>
      <c r="B194" s="41"/>
      <c r="C194" s="42"/>
      <c r="D194" s="219" t="s">
        <v>135</v>
      </c>
      <c r="E194" s="42"/>
      <c r="F194" s="220" t="s">
        <v>291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135</v>
      </c>
      <c r="AU194" s="19" t="s">
        <v>82</v>
      </c>
    </row>
    <row r="195" s="2" customFormat="1">
      <c r="A195" s="40"/>
      <c r="B195" s="41"/>
      <c r="C195" s="42"/>
      <c r="D195" s="224" t="s">
        <v>137</v>
      </c>
      <c r="E195" s="42"/>
      <c r="F195" s="225" t="s">
        <v>292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137</v>
      </c>
      <c r="AU195" s="19" t="s">
        <v>82</v>
      </c>
    </row>
    <row r="196" s="15" customFormat="1">
      <c r="A196" s="15"/>
      <c r="B196" s="248"/>
      <c r="C196" s="249"/>
      <c r="D196" s="219" t="s">
        <v>139</v>
      </c>
      <c r="E196" s="250" t="s">
        <v>19</v>
      </c>
      <c r="F196" s="251" t="s">
        <v>196</v>
      </c>
      <c r="G196" s="249"/>
      <c r="H196" s="250" t="s">
        <v>19</v>
      </c>
      <c r="I196" s="252"/>
      <c r="J196" s="249"/>
      <c r="K196" s="249"/>
      <c r="L196" s="253"/>
      <c r="M196" s="254"/>
      <c r="N196" s="255"/>
      <c r="O196" s="255"/>
      <c r="P196" s="255"/>
      <c r="Q196" s="255"/>
      <c r="R196" s="255"/>
      <c r="S196" s="255"/>
      <c r="T196" s="25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7" t="s">
        <v>139</v>
      </c>
      <c r="AU196" s="257" t="s">
        <v>82</v>
      </c>
      <c r="AV196" s="15" t="s">
        <v>80</v>
      </c>
      <c r="AW196" s="15" t="s">
        <v>33</v>
      </c>
      <c r="AX196" s="15" t="s">
        <v>72</v>
      </c>
      <c r="AY196" s="257" t="s">
        <v>125</v>
      </c>
    </row>
    <row r="197" s="13" customFormat="1">
      <c r="A197" s="13"/>
      <c r="B197" s="226"/>
      <c r="C197" s="227"/>
      <c r="D197" s="219" t="s">
        <v>139</v>
      </c>
      <c r="E197" s="228" t="s">
        <v>19</v>
      </c>
      <c r="F197" s="229" t="s">
        <v>197</v>
      </c>
      <c r="G197" s="227"/>
      <c r="H197" s="230">
        <v>71.849999999999994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139</v>
      </c>
      <c r="AU197" s="236" t="s">
        <v>82</v>
      </c>
      <c r="AV197" s="13" t="s">
        <v>82</v>
      </c>
      <c r="AW197" s="13" t="s">
        <v>33</v>
      </c>
      <c r="AX197" s="13" t="s">
        <v>72</v>
      </c>
      <c r="AY197" s="236" t="s">
        <v>125</v>
      </c>
    </row>
    <row r="198" s="13" customFormat="1">
      <c r="A198" s="13"/>
      <c r="B198" s="226"/>
      <c r="C198" s="227"/>
      <c r="D198" s="219" t="s">
        <v>139</v>
      </c>
      <c r="E198" s="228" t="s">
        <v>19</v>
      </c>
      <c r="F198" s="229" t="s">
        <v>198</v>
      </c>
      <c r="G198" s="227"/>
      <c r="H198" s="230">
        <v>73.989999999999995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139</v>
      </c>
      <c r="AU198" s="236" t="s">
        <v>82</v>
      </c>
      <c r="AV198" s="13" t="s">
        <v>82</v>
      </c>
      <c r="AW198" s="13" t="s">
        <v>33</v>
      </c>
      <c r="AX198" s="13" t="s">
        <v>72</v>
      </c>
      <c r="AY198" s="236" t="s">
        <v>125</v>
      </c>
    </row>
    <row r="199" s="14" customFormat="1">
      <c r="A199" s="14"/>
      <c r="B199" s="237"/>
      <c r="C199" s="238"/>
      <c r="D199" s="219" t="s">
        <v>139</v>
      </c>
      <c r="E199" s="239" t="s">
        <v>19</v>
      </c>
      <c r="F199" s="240" t="s">
        <v>155</v>
      </c>
      <c r="G199" s="238"/>
      <c r="H199" s="241">
        <v>145.84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139</v>
      </c>
      <c r="AU199" s="247" t="s">
        <v>82</v>
      </c>
      <c r="AV199" s="14" t="s">
        <v>133</v>
      </c>
      <c r="AW199" s="14" t="s">
        <v>33</v>
      </c>
      <c r="AX199" s="14" t="s">
        <v>80</v>
      </c>
      <c r="AY199" s="247" t="s">
        <v>125</v>
      </c>
    </row>
    <row r="200" s="2" customFormat="1" ht="24.15" customHeight="1">
      <c r="A200" s="40"/>
      <c r="B200" s="41"/>
      <c r="C200" s="206" t="s">
        <v>293</v>
      </c>
      <c r="D200" s="206" t="s">
        <v>128</v>
      </c>
      <c r="E200" s="207" t="s">
        <v>294</v>
      </c>
      <c r="F200" s="208" t="s">
        <v>295</v>
      </c>
      <c r="G200" s="209" t="s">
        <v>131</v>
      </c>
      <c r="H200" s="210">
        <v>145.84</v>
      </c>
      <c r="I200" s="211"/>
      <c r="J200" s="212">
        <f>ROUND(I200*H200,2)</f>
        <v>0</v>
      </c>
      <c r="K200" s="208" t="s">
        <v>132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0.0020999999999999999</v>
      </c>
      <c r="R200" s="215">
        <f>Q200*H200</f>
        <v>0.30626399999999998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133</v>
      </c>
      <c r="AT200" s="217" t="s">
        <v>128</v>
      </c>
      <c r="AU200" s="217" t="s">
        <v>82</v>
      </c>
      <c r="AY200" s="19" t="s">
        <v>125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133</v>
      </c>
      <c r="BM200" s="217" t="s">
        <v>296</v>
      </c>
    </row>
    <row r="201" s="2" customFormat="1">
      <c r="A201" s="40"/>
      <c r="B201" s="41"/>
      <c r="C201" s="42"/>
      <c r="D201" s="219" t="s">
        <v>135</v>
      </c>
      <c r="E201" s="42"/>
      <c r="F201" s="220" t="s">
        <v>297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135</v>
      </c>
      <c r="AU201" s="19" t="s">
        <v>82</v>
      </c>
    </row>
    <row r="202" s="2" customFormat="1">
      <c r="A202" s="40"/>
      <c r="B202" s="41"/>
      <c r="C202" s="42"/>
      <c r="D202" s="224" t="s">
        <v>137</v>
      </c>
      <c r="E202" s="42"/>
      <c r="F202" s="225" t="s">
        <v>298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137</v>
      </c>
      <c r="AU202" s="19" t="s">
        <v>82</v>
      </c>
    </row>
    <row r="203" s="15" customFormat="1">
      <c r="A203" s="15"/>
      <c r="B203" s="248"/>
      <c r="C203" s="249"/>
      <c r="D203" s="219" t="s">
        <v>139</v>
      </c>
      <c r="E203" s="250" t="s">
        <v>19</v>
      </c>
      <c r="F203" s="251" t="s">
        <v>196</v>
      </c>
      <c r="G203" s="249"/>
      <c r="H203" s="250" t="s">
        <v>19</v>
      </c>
      <c r="I203" s="252"/>
      <c r="J203" s="249"/>
      <c r="K203" s="249"/>
      <c r="L203" s="253"/>
      <c r="M203" s="254"/>
      <c r="N203" s="255"/>
      <c r="O203" s="255"/>
      <c r="P203" s="255"/>
      <c r="Q203" s="255"/>
      <c r="R203" s="255"/>
      <c r="S203" s="255"/>
      <c r="T203" s="25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7" t="s">
        <v>139</v>
      </c>
      <c r="AU203" s="257" t="s">
        <v>82</v>
      </c>
      <c r="AV203" s="15" t="s">
        <v>80</v>
      </c>
      <c r="AW203" s="15" t="s">
        <v>33</v>
      </c>
      <c r="AX203" s="15" t="s">
        <v>72</v>
      </c>
      <c r="AY203" s="257" t="s">
        <v>125</v>
      </c>
    </row>
    <row r="204" s="13" customFormat="1">
      <c r="A204" s="13"/>
      <c r="B204" s="226"/>
      <c r="C204" s="227"/>
      <c r="D204" s="219" t="s">
        <v>139</v>
      </c>
      <c r="E204" s="228" t="s">
        <v>19</v>
      </c>
      <c r="F204" s="229" t="s">
        <v>197</v>
      </c>
      <c r="G204" s="227"/>
      <c r="H204" s="230">
        <v>71.849999999999994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139</v>
      </c>
      <c r="AU204" s="236" t="s">
        <v>82</v>
      </c>
      <c r="AV204" s="13" t="s">
        <v>82</v>
      </c>
      <c r="AW204" s="13" t="s">
        <v>33</v>
      </c>
      <c r="AX204" s="13" t="s">
        <v>72</v>
      </c>
      <c r="AY204" s="236" t="s">
        <v>125</v>
      </c>
    </row>
    <row r="205" s="13" customFormat="1">
      <c r="A205" s="13"/>
      <c r="B205" s="226"/>
      <c r="C205" s="227"/>
      <c r="D205" s="219" t="s">
        <v>139</v>
      </c>
      <c r="E205" s="228" t="s">
        <v>19</v>
      </c>
      <c r="F205" s="229" t="s">
        <v>198</v>
      </c>
      <c r="G205" s="227"/>
      <c r="H205" s="230">
        <v>73.989999999999995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139</v>
      </c>
      <c r="AU205" s="236" t="s">
        <v>82</v>
      </c>
      <c r="AV205" s="13" t="s">
        <v>82</v>
      </c>
      <c r="AW205" s="13" t="s">
        <v>33</v>
      </c>
      <c r="AX205" s="13" t="s">
        <v>72</v>
      </c>
      <c r="AY205" s="236" t="s">
        <v>125</v>
      </c>
    </row>
    <row r="206" s="14" customFormat="1">
      <c r="A206" s="14"/>
      <c r="B206" s="237"/>
      <c r="C206" s="238"/>
      <c r="D206" s="219" t="s">
        <v>139</v>
      </c>
      <c r="E206" s="239" t="s">
        <v>19</v>
      </c>
      <c r="F206" s="240" t="s">
        <v>155</v>
      </c>
      <c r="G206" s="238"/>
      <c r="H206" s="241">
        <v>145.84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139</v>
      </c>
      <c r="AU206" s="247" t="s">
        <v>82</v>
      </c>
      <c r="AV206" s="14" t="s">
        <v>133</v>
      </c>
      <c r="AW206" s="14" t="s">
        <v>33</v>
      </c>
      <c r="AX206" s="14" t="s">
        <v>80</v>
      </c>
      <c r="AY206" s="247" t="s">
        <v>125</v>
      </c>
    </row>
    <row r="207" s="2" customFormat="1" ht="24.15" customHeight="1">
      <c r="A207" s="40"/>
      <c r="B207" s="41"/>
      <c r="C207" s="206" t="s">
        <v>299</v>
      </c>
      <c r="D207" s="206" t="s">
        <v>128</v>
      </c>
      <c r="E207" s="207" t="s">
        <v>300</v>
      </c>
      <c r="F207" s="208" t="s">
        <v>301</v>
      </c>
      <c r="G207" s="209" t="s">
        <v>131</v>
      </c>
      <c r="H207" s="210">
        <v>396</v>
      </c>
      <c r="I207" s="211"/>
      <c r="J207" s="212">
        <f>ROUND(I207*H207,2)</f>
        <v>0</v>
      </c>
      <c r="K207" s="208" t="s">
        <v>132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133</v>
      </c>
      <c r="AT207" s="217" t="s">
        <v>128</v>
      </c>
      <c r="AU207" s="217" t="s">
        <v>82</v>
      </c>
      <c r="AY207" s="19" t="s">
        <v>125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133</v>
      </c>
      <c r="BM207" s="217" t="s">
        <v>302</v>
      </c>
    </row>
    <row r="208" s="2" customFormat="1">
      <c r="A208" s="40"/>
      <c r="B208" s="41"/>
      <c r="C208" s="42"/>
      <c r="D208" s="219" t="s">
        <v>135</v>
      </c>
      <c r="E208" s="42"/>
      <c r="F208" s="220" t="s">
        <v>303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135</v>
      </c>
      <c r="AU208" s="19" t="s">
        <v>82</v>
      </c>
    </row>
    <row r="209" s="2" customFormat="1">
      <c r="A209" s="40"/>
      <c r="B209" s="41"/>
      <c r="C209" s="42"/>
      <c r="D209" s="224" t="s">
        <v>137</v>
      </c>
      <c r="E209" s="42"/>
      <c r="F209" s="225" t="s">
        <v>304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137</v>
      </c>
      <c r="AU209" s="19" t="s">
        <v>82</v>
      </c>
    </row>
    <row r="210" s="12" customFormat="1" ht="22.8" customHeight="1">
      <c r="A210" s="12"/>
      <c r="B210" s="190"/>
      <c r="C210" s="191"/>
      <c r="D210" s="192" t="s">
        <v>71</v>
      </c>
      <c r="E210" s="204" t="s">
        <v>305</v>
      </c>
      <c r="F210" s="204" t="s">
        <v>306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SUM(P211:P237)</f>
        <v>0</v>
      </c>
      <c r="Q210" s="198"/>
      <c r="R210" s="199">
        <f>SUM(R211:R237)</f>
        <v>0</v>
      </c>
      <c r="S210" s="198"/>
      <c r="T210" s="200">
        <f>SUM(T211:T237)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80</v>
      </c>
      <c r="AT210" s="202" t="s">
        <v>71</v>
      </c>
      <c r="AU210" s="202" t="s">
        <v>80</v>
      </c>
      <c r="AY210" s="201" t="s">
        <v>125</v>
      </c>
      <c r="BK210" s="203">
        <f>SUM(BK211:BK237)</f>
        <v>0</v>
      </c>
    </row>
    <row r="211" s="2" customFormat="1" ht="24.15" customHeight="1">
      <c r="A211" s="40"/>
      <c r="B211" s="41"/>
      <c r="C211" s="206" t="s">
        <v>307</v>
      </c>
      <c r="D211" s="206" t="s">
        <v>128</v>
      </c>
      <c r="E211" s="207" t="s">
        <v>308</v>
      </c>
      <c r="F211" s="208" t="s">
        <v>309</v>
      </c>
      <c r="G211" s="209" t="s">
        <v>310</v>
      </c>
      <c r="H211" s="210">
        <v>39.945</v>
      </c>
      <c r="I211" s="211"/>
      <c r="J211" s="212">
        <f>ROUND(I211*H211,2)</f>
        <v>0</v>
      </c>
      <c r="K211" s="208" t="s">
        <v>132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133</v>
      </c>
      <c r="AT211" s="217" t="s">
        <v>128</v>
      </c>
      <c r="AU211" s="217" t="s">
        <v>82</v>
      </c>
      <c r="AY211" s="19" t="s">
        <v>125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133</v>
      </c>
      <c r="BM211" s="217" t="s">
        <v>311</v>
      </c>
    </row>
    <row r="212" s="2" customFormat="1">
      <c r="A212" s="40"/>
      <c r="B212" s="41"/>
      <c r="C212" s="42"/>
      <c r="D212" s="219" t="s">
        <v>135</v>
      </c>
      <c r="E212" s="42"/>
      <c r="F212" s="220" t="s">
        <v>312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135</v>
      </c>
      <c r="AU212" s="19" t="s">
        <v>82</v>
      </c>
    </row>
    <row r="213" s="2" customFormat="1">
      <c r="A213" s="40"/>
      <c r="B213" s="41"/>
      <c r="C213" s="42"/>
      <c r="D213" s="224" t="s">
        <v>137</v>
      </c>
      <c r="E213" s="42"/>
      <c r="F213" s="225" t="s">
        <v>313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</v>
      </c>
      <c r="AU213" s="19" t="s">
        <v>82</v>
      </c>
    </row>
    <row r="214" s="2" customFormat="1" ht="33" customHeight="1">
      <c r="A214" s="40"/>
      <c r="B214" s="41"/>
      <c r="C214" s="206" t="s">
        <v>314</v>
      </c>
      <c r="D214" s="206" t="s">
        <v>128</v>
      </c>
      <c r="E214" s="207" t="s">
        <v>315</v>
      </c>
      <c r="F214" s="208" t="s">
        <v>316</v>
      </c>
      <c r="G214" s="209" t="s">
        <v>310</v>
      </c>
      <c r="H214" s="210">
        <v>39.945</v>
      </c>
      <c r="I214" s="211"/>
      <c r="J214" s="212">
        <f>ROUND(I214*H214,2)</f>
        <v>0</v>
      </c>
      <c r="K214" s="208" t="s">
        <v>132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133</v>
      </c>
      <c r="AT214" s="217" t="s">
        <v>128</v>
      </c>
      <c r="AU214" s="217" t="s">
        <v>82</v>
      </c>
      <c r="AY214" s="19" t="s">
        <v>125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133</v>
      </c>
      <c r="BM214" s="217" t="s">
        <v>317</v>
      </c>
    </row>
    <row r="215" s="2" customFormat="1">
      <c r="A215" s="40"/>
      <c r="B215" s="41"/>
      <c r="C215" s="42"/>
      <c r="D215" s="219" t="s">
        <v>135</v>
      </c>
      <c r="E215" s="42"/>
      <c r="F215" s="220" t="s">
        <v>318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135</v>
      </c>
      <c r="AU215" s="19" t="s">
        <v>82</v>
      </c>
    </row>
    <row r="216" s="2" customFormat="1">
      <c r="A216" s="40"/>
      <c r="B216" s="41"/>
      <c r="C216" s="42"/>
      <c r="D216" s="224" t="s">
        <v>137</v>
      </c>
      <c r="E216" s="42"/>
      <c r="F216" s="225" t="s">
        <v>319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137</v>
      </c>
      <c r="AU216" s="19" t="s">
        <v>82</v>
      </c>
    </row>
    <row r="217" s="2" customFormat="1" ht="21.75" customHeight="1">
      <c r="A217" s="40"/>
      <c r="B217" s="41"/>
      <c r="C217" s="206" t="s">
        <v>320</v>
      </c>
      <c r="D217" s="206" t="s">
        <v>128</v>
      </c>
      <c r="E217" s="207" t="s">
        <v>321</v>
      </c>
      <c r="F217" s="208" t="s">
        <v>322</v>
      </c>
      <c r="G217" s="209" t="s">
        <v>150</v>
      </c>
      <c r="H217" s="210">
        <v>21</v>
      </c>
      <c r="I217" s="211"/>
      <c r="J217" s="212">
        <f>ROUND(I217*H217,2)</f>
        <v>0</v>
      </c>
      <c r="K217" s="208" t="s">
        <v>132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133</v>
      </c>
      <c r="AT217" s="217" t="s">
        <v>128</v>
      </c>
      <c r="AU217" s="217" t="s">
        <v>82</v>
      </c>
      <c r="AY217" s="19" t="s">
        <v>125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133</v>
      </c>
      <c r="BM217" s="217" t="s">
        <v>323</v>
      </c>
    </row>
    <row r="218" s="2" customFormat="1">
      <c r="A218" s="40"/>
      <c r="B218" s="41"/>
      <c r="C218" s="42"/>
      <c r="D218" s="219" t="s">
        <v>135</v>
      </c>
      <c r="E218" s="42"/>
      <c r="F218" s="220" t="s">
        <v>324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135</v>
      </c>
      <c r="AU218" s="19" t="s">
        <v>82</v>
      </c>
    </row>
    <row r="219" s="2" customFormat="1">
      <c r="A219" s="40"/>
      <c r="B219" s="41"/>
      <c r="C219" s="42"/>
      <c r="D219" s="224" t="s">
        <v>137</v>
      </c>
      <c r="E219" s="42"/>
      <c r="F219" s="225" t="s">
        <v>325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137</v>
      </c>
      <c r="AU219" s="19" t="s">
        <v>82</v>
      </c>
    </row>
    <row r="220" s="2" customFormat="1" ht="24.15" customHeight="1">
      <c r="A220" s="40"/>
      <c r="B220" s="41"/>
      <c r="C220" s="206" t="s">
        <v>326</v>
      </c>
      <c r="D220" s="206" t="s">
        <v>128</v>
      </c>
      <c r="E220" s="207" t="s">
        <v>327</v>
      </c>
      <c r="F220" s="208" t="s">
        <v>328</v>
      </c>
      <c r="G220" s="209" t="s">
        <v>150</v>
      </c>
      <c r="H220" s="210">
        <v>315</v>
      </c>
      <c r="I220" s="211"/>
      <c r="J220" s="212">
        <f>ROUND(I220*H220,2)</f>
        <v>0</v>
      </c>
      <c r="K220" s="208" t="s">
        <v>132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133</v>
      </c>
      <c r="AT220" s="217" t="s">
        <v>128</v>
      </c>
      <c r="AU220" s="217" t="s">
        <v>82</v>
      </c>
      <c r="AY220" s="19" t="s">
        <v>125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133</v>
      </c>
      <c r="BM220" s="217" t="s">
        <v>329</v>
      </c>
    </row>
    <row r="221" s="2" customFormat="1">
      <c r="A221" s="40"/>
      <c r="B221" s="41"/>
      <c r="C221" s="42"/>
      <c r="D221" s="219" t="s">
        <v>135</v>
      </c>
      <c r="E221" s="42"/>
      <c r="F221" s="220" t="s">
        <v>330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135</v>
      </c>
      <c r="AU221" s="19" t="s">
        <v>82</v>
      </c>
    </row>
    <row r="222" s="2" customFormat="1">
      <c r="A222" s="40"/>
      <c r="B222" s="41"/>
      <c r="C222" s="42"/>
      <c r="D222" s="224" t="s">
        <v>137</v>
      </c>
      <c r="E222" s="42"/>
      <c r="F222" s="225" t="s">
        <v>331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137</v>
      </c>
      <c r="AU222" s="19" t="s">
        <v>82</v>
      </c>
    </row>
    <row r="223" s="13" customFormat="1">
      <c r="A223" s="13"/>
      <c r="B223" s="226"/>
      <c r="C223" s="227"/>
      <c r="D223" s="219" t="s">
        <v>139</v>
      </c>
      <c r="E223" s="228" t="s">
        <v>19</v>
      </c>
      <c r="F223" s="229" t="s">
        <v>332</v>
      </c>
      <c r="G223" s="227"/>
      <c r="H223" s="230">
        <v>315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139</v>
      </c>
      <c r="AU223" s="236" t="s">
        <v>82</v>
      </c>
      <c r="AV223" s="13" t="s">
        <v>82</v>
      </c>
      <c r="AW223" s="13" t="s">
        <v>33</v>
      </c>
      <c r="AX223" s="13" t="s">
        <v>80</v>
      </c>
      <c r="AY223" s="236" t="s">
        <v>125</v>
      </c>
    </row>
    <row r="224" s="2" customFormat="1" ht="24.15" customHeight="1">
      <c r="A224" s="40"/>
      <c r="B224" s="41"/>
      <c r="C224" s="206" t="s">
        <v>333</v>
      </c>
      <c r="D224" s="206" t="s">
        <v>128</v>
      </c>
      <c r="E224" s="207" t="s">
        <v>334</v>
      </c>
      <c r="F224" s="208" t="s">
        <v>335</v>
      </c>
      <c r="G224" s="209" t="s">
        <v>310</v>
      </c>
      <c r="H224" s="210">
        <v>39.945</v>
      </c>
      <c r="I224" s="211"/>
      <c r="J224" s="212">
        <f>ROUND(I224*H224,2)</f>
        <v>0</v>
      </c>
      <c r="K224" s="208" t="s">
        <v>132</v>
      </c>
      <c r="L224" s="46"/>
      <c r="M224" s="213" t="s">
        <v>19</v>
      </c>
      <c r="N224" s="214" t="s">
        <v>43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133</v>
      </c>
      <c r="AT224" s="217" t="s">
        <v>128</v>
      </c>
      <c r="AU224" s="217" t="s">
        <v>82</v>
      </c>
      <c r="AY224" s="19" t="s">
        <v>125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133</v>
      </c>
      <c r="BM224" s="217" t="s">
        <v>336</v>
      </c>
    </row>
    <row r="225" s="2" customFormat="1">
      <c r="A225" s="40"/>
      <c r="B225" s="41"/>
      <c r="C225" s="42"/>
      <c r="D225" s="219" t="s">
        <v>135</v>
      </c>
      <c r="E225" s="42"/>
      <c r="F225" s="220" t="s">
        <v>337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135</v>
      </c>
      <c r="AU225" s="19" t="s">
        <v>82</v>
      </c>
    </row>
    <row r="226" s="2" customFormat="1">
      <c r="A226" s="40"/>
      <c r="B226" s="41"/>
      <c r="C226" s="42"/>
      <c r="D226" s="224" t="s">
        <v>137</v>
      </c>
      <c r="E226" s="42"/>
      <c r="F226" s="225" t="s">
        <v>338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137</v>
      </c>
      <c r="AU226" s="19" t="s">
        <v>82</v>
      </c>
    </row>
    <row r="227" s="2" customFormat="1" ht="24.15" customHeight="1">
      <c r="A227" s="40"/>
      <c r="B227" s="41"/>
      <c r="C227" s="206" t="s">
        <v>339</v>
      </c>
      <c r="D227" s="206" t="s">
        <v>128</v>
      </c>
      <c r="E227" s="207" t="s">
        <v>340</v>
      </c>
      <c r="F227" s="208" t="s">
        <v>341</v>
      </c>
      <c r="G227" s="209" t="s">
        <v>310</v>
      </c>
      <c r="H227" s="210">
        <v>1158.405</v>
      </c>
      <c r="I227" s="211"/>
      <c r="J227" s="212">
        <f>ROUND(I227*H227,2)</f>
        <v>0</v>
      </c>
      <c r="K227" s="208" t="s">
        <v>132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133</v>
      </c>
      <c r="AT227" s="217" t="s">
        <v>128</v>
      </c>
      <c r="AU227" s="217" t="s">
        <v>82</v>
      </c>
      <c r="AY227" s="19" t="s">
        <v>125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133</v>
      </c>
      <c r="BM227" s="217" t="s">
        <v>342</v>
      </c>
    </row>
    <row r="228" s="2" customFormat="1">
      <c r="A228" s="40"/>
      <c r="B228" s="41"/>
      <c r="C228" s="42"/>
      <c r="D228" s="219" t="s">
        <v>135</v>
      </c>
      <c r="E228" s="42"/>
      <c r="F228" s="220" t="s">
        <v>343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135</v>
      </c>
      <c r="AU228" s="19" t="s">
        <v>82</v>
      </c>
    </row>
    <row r="229" s="2" customFormat="1">
      <c r="A229" s="40"/>
      <c r="B229" s="41"/>
      <c r="C229" s="42"/>
      <c r="D229" s="224" t="s">
        <v>137</v>
      </c>
      <c r="E229" s="42"/>
      <c r="F229" s="225" t="s">
        <v>344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137</v>
      </c>
      <c r="AU229" s="19" t="s">
        <v>82</v>
      </c>
    </row>
    <row r="230" s="13" customFormat="1">
      <c r="A230" s="13"/>
      <c r="B230" s="226"/>
      <c r="C230" s="227"/>
      <c r="D230" s="219" t="s">
        <v>139</v>
      </c>
      <c r="E230" s="228" t="s">
        <v>19</v>
      </c>
      <c r="F230" s="229" t="s">
        <v>345</v>
      </c>
      <c r="G230" s="227"/>
      <c r="H230" s="230">
        <v>1158.405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139</v>
      </c>
      <c r="AU230" s="236" t="s">
        <v>82</v>
      </c>
      <c r="AV230" s="13" t="s">
        <v>82</v>
      </c>
      <c r="AW230" s="13" t="s">
        <v>33</v>
      </c>
      <c r="AX230" s="13" t="s">
        <v>80</v>
      </c>
      <c r="AY230" s="236" t="s">
        <v>125</v>
      </c>
    </row>
    <row r="231" s="2" customFormat="1" ht="21.75" customHeight="1">
      <c r="A231" s="40"/>
      <c r="B231" s="41"/>
      <c r="C231" s="206" t="s">
        <v>346</v>
      </c>
      <c r="D231" s="206" t="s">
        <v>128</v>
      </c>
      <c r="E231" s="207" t="s">
        <v>347</v>
      </c>
      <c r="F231" s="208" t="s">
        <v>348</v>
      </c>
      <c r="G231" s="209" t="s">
        <v>310</v>
      </c>
      <c r="H231" s="210">
        <v>-2.7879999999999998</v>
      </c>
      <c r="I231" s="211"/>
      <c r="J231" s="212">
        <f>ROUND(I231*H231,2)</f>
        <v>0</v>
      </c>
      <c r="K231" s="208" t="s">
        <v>165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133</v>
      </c>
      <c r="AT231" s="217" t="s">
        <v>128</v>
      </c>
      <c r="AU231" s="217" t="s">
        <v>82</v>
      </c>
      <c r="AY231" s="19" t="s">
        <v>125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80</v>
      </c>
      <c r="BK231" s="218">
        <f>ROUND(I231*H231,2)</f>
        <v>0</v>
      </c>
      <c r="BL231" s="19" t="s">
        <v>133</v>
      </c>
      <c r="BM231" s="217" t="s">
        <v>349</v>
      </c>
    </row>
    <row r="232" s="2" customFormat="1">
      <c r="A232" s="40"/>
      <c r="B232" s="41"/>
      <c r="C232" s="42"/>
      <c r="D232" s="219" t="s">
        <v>135</v>
      </c>
      <c r="E232" s="42"/>
      <c r="F232" s="220" t="s">
        <v>348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135</v>
      </c>
      <c r="AU232" s="19" t="s">
        <v>82</v>
      </c>
    </row>
    <row r="233" s="2" customFormat="1" ht="33" customHeight="1">
      <c r="A233" s="40"/>
      <c r="B233" s="41"/>
      <c r="C233" s="206" t="s">
        <v>350</v>
      </c>
      <c r="D233" s="206" t="s">
        <v>128</v>
      </c>
      <c r="E233" s="207" t="s">
        <v>351</v>
      </c>
      <c r="F233" s="208" t="s">
        <v>352</v>
      </c>
      <c r="G233" s="209" t="s">
        <v>310</v>
      </c>
      <c r="H233" s="210">
        <v>37.156999999999996</v>
      </c>
      <c r="I233" s="211"/>
      <c r="J233" s="212">
        <f>ROUND(I233*H233,2)</f>
        <v>0</v>
      </c>
      <c r="K233" s="208" t="s">
        <v>132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133</v>
      </c>
      <c r="AT233" s="217" t="s">
        <v>128</v>
      </c>
      <c r="AU233" s="217" t="s">
        <v>82</v>
      </c>
      <c r="AY233" s="19" t="s">
        <v>125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133</v>
      </c>
      <c r="BM233" s="217" t="s">
        <v>353</v>
      </c>
    </row>
    <row r="234" s="2" customFormat="1">
      <c r="A234" s="40"/>
      <c r="B234" s="41"/>
      <c r="C234" s="42"/>
      <c r="D234" s="219" t="s">
        <v>135</v>
      </c>
      <c r="E234" s="42"/>
      <c r="F234" s="220" t="s">
        <v>354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135</v>
      </c>
      <c r="AU234" s="19" t="s">
        <v>82</v>
      </c>
    </row>
    <row r="235" s="2" customFormat="1">
      <c r="A235" s="40"/>
      <c r="B235" s="41"/>
      <c r="C235" s="42"/>
      <c r="D235" s="224" t="s">
        <v>137</v>
      </c>
      <c r="E235" s="42"/>
      <c r="F235" s="225" t="s">
        <v>355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137</v>
      </c>
      <c r="AU235" s="19" t="s">
        <v>82</v>
      </c>
    </row>
    <row r="236" s="13" customFormat="1">
      <c r="A236" s="13"/>
      <c r="B236" s="226"/>
      <c r="C236" s="227"/>
      <c r="D236" s="219" t="s">
        <v>139</v>
      </c>
      <c r="E236" s="228" t="s">
        <v>19</v>
      </c>
      <c r="F236" s="229" t="s">
        <v>356</v>
      </c>
      <c r="G236" s="227"/>
      <c r="H236" s="230">
        <v>37.156999999999996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139</v>
      </c>
      <c r="AU236" s="236" t="s">
        <v>82</v>
      </c>
      <c r="AV236" s="13" t="s">
        <v>82</v>
      </c>
      <c r="AW236" s="13" t="s">
        <v>33</v>
      </c>
      <c r="AX236" s="13" t="s">
        <v>72</v>
      </c>
      <c r="AY236" s="236" t="s">
        <v>125</v>
      </c>
    </row>
    <row r="237" s="14" customFormat="1">
      <c r="A237" s="14"/>
      <c r="B237" s="237"/>
      <c r="C237" s="238"/>
      <c r="D237" s="219" t="s">
        <v>139</v>
      </c>
      <c r="E237" s="239" t="s">
        <v>19</v>
      </c>
      <c r="F237" s="240" t="s">
        <v>155</v>
      </c>
      <c r="G237" s="238"/>
      <c r="H237" s="241">
        <v>37.156999999999996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139</v>
      </c>
      <c r="AU237" s="247" t="s">
        <v>82</v>
      </c>
      <c r="AV237" s="14" t="s">
        <v>133</v>
      </c>
      <c r="AW237" s="14" t="s">
        <v>33</v>
      </c>
      <c r="AX237" s="14" t="s">
        <v>80</v>
      </c>
      <c r="AY237" s="247" t="s">
        <v>125</v>
      </c>
    </row>
    <row r="238" s="12" customFormat="1" ht="22.8" customHeight="1">
      <c r="A238" s="12"/>
      <c r="B238" s="190"/>
      <c r="C238" s="191"/>
      <c r="D238" s="192" t="s">
        <v>71</v>
      </c>
      <c r="E238" s="204" t="s">
        <v>357</v>
      </c>
      <c r="F238" s="204" t="s">
        <v>358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SUM(P239:P241)</f>
        <v>0</v>
      </c>
      <c r="Q238" s="198"/>
      <c r="R238" s="199">
        <f>SUM(R239:R241)</f>
        <v>0</v>
      </c>
      <c r="S238" s="198"/>
      <c r="T238" s="200">
        <f>SUM(T239:T241)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80</v>
      </c>
      <c r="AT238" s="202" t="s">
        <v>71</v>
      </c>
      <c r="AU238" s="202" t="s">
        <v>80</v>
      </c>
      <c r="AY238" s="201" t="s">
        <v>125</v>
      </c>
      <c r="BK238" s="203">
        <f>SUM(BK239:BK241)</f>
        <v>0</v>
      </c>
    </row>
    <row r="239" s="2" customFormat="1" ht="24.15" customHeight="1">
      <c r="A239" s="40"/>
      <c r="B239" s="41"/>
      <c r="C239" s="206" t="s">
        <v>359</v>
      </c>
      <c r="D239" s="206" t="s">
        <v>128</v>
      </c>
      <c r="E239" s="207" t="s">
        <v>360</v>
      </c>
      <c r="F239" s="208" t="s">
        <v>361</v>
      </c>
      <c r="G239" s="209" t="s">
        <v>310</v>
      </c>
      <c r="H239" s="210">
        <v>28.777999999999999</v>
      </c>
      <c r="I239" s="211"/>
      <c r="J239" s="212">
        <f>ROUND(I239*H239,2)</f>
        <v>0</v>
      </c>
      <c r="K239" s="208" t="s">
        <v>132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133</v>
      </c>
      <c r="AT239" s="217" t="s">
        <v>128</v>
      </c>
      <c r="AU239" s="217" t="s">
        <v>82</v>
      </c>
      <c r="AY239" s="19" t="s">
        <v>125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133</v>
      </c>
      <c r="BM239" s="217" t="s">
        <v>362</v>
      </c>
    </row>
    <row r="240" s="2" customFormat="1">
      <c r="A240" s="40"/>
      <c r="B240" s="41"/>
      <c r="C240" s="42"/>
      <c r="D240" s="219" t="s">
        <v>135</v>
      </c>
      <c r="E240" s="42"/>
      <c r="F240" s="220" t="s">
        <v>363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135</v>
      </c>
      <c r="AU240" s="19" t="s">
        <v>82</v>
      </c>
    </row>
    <row r="241" s="2" customFormat="1">
      <c r="A241" s="40"/>
      <c r="B241" s="41"/>
      <c r="C241" s="42"/>
      <c r="D241" s="224" t="s">
        <v>137</v>
      </c>
      <c r="E241" s="42"/>
      <c r="F241" s="225" t="s">
        <v>364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137</v>
      </c>
      <c r="AU241" s="19" t="s">
        <v>82</v>
      </c>
    </row>
    <row r="242" s="12" customFormat="1" ht="25.92" customHeight="1">
      <c r="A242" s="12"/>
      <c r="B242" s="190"/>
      <c r="C242" s="191"/>
      <c r="D242" s="192" t="s">
        <v>71</v>
      </c>
      <c r="E242" s="193" t="s">
        <v>365</v>
      </c>
      <c r="F242" s="193" t="s">
        <v>366</v>
      </c>
      <c r="G242" s="191"/>
      <c r="H242" s="191"/>
      <c r="I242" s="194"/>
      <c r="J242" s="195">
        <f>BK242</f>
        <v>0</v>
      </c>
      <c r="K242" s="191"/>
      <c r="L242" s="196"/>
      <c r="M242" s="197"/>
      <c r="N242" s="198"/>
      <c r="O242" s="198"/>
      <c r="P242" s="199">
        <f>P243+P284+P325+P360+P465</f>
        <v>0</v>
      </c>
      <c r="Q242" s="198"/>
      <c r="R242" s="199">
        <f>R243+R284+R325+R360+R465</f>
        <v>10.966589879999997</v>
      </c>
      <c r="S242" s="198"/>
      <c r="T242" s="200">
        <f>T243+T284+T325+T360+T465</f>
        <v>8.6083020000000001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1" t="s">
        <v>82</v>
      </c>
      <c r="AT242" s="202" t="s">
        <v>71</v>
      </c>
      <c r="AU242" s="202" t="s">
        <v>72</v>
      </c>
      <c r="AY242" s="201" t="s">
        <v>125</v>
      </c>
      <c r="BK242" s="203">
        <f>BK243+BK284+BK325+BK360+BK465</f>
        <v>0</v>
      </c>
    </row>
    <row r="243" s="12" customFormat="1" ht="22.8" customHeight="1">
      <c r="A243" s="12"/>
      <c r="B243" s="190"/>
      <c r="C243" s="191"/>
      <c r="D243" s="192" t="s">
        <v>71</v>
      </c>
      <c r="E243" s="204" t="s">
        <v>367</v>
      </c>
      <c r="F243" s="204" t="s">
        <v>368</v>
      </c>
      <c r="G243" s="191"/>
      <c r="H243" s="191"/>
      <c r="I243" s="194"/>
      <c r="J243" s="205">
        <f>BK243</f>
        <v>0</v>
      </c>
      <c r="K243" s="191"/>
      <c r="L243" s="196"/>
      <c r="M243" s="197"/>
      <c r="N243" s="198"/>
      <c r="O243" s="198"/>
      <c r="P243" s="199">
        <f>SUM(P244:P283)</f>
        <v>0</v>
      </c>
      <c r="Q243" s="198"/>
      <c r="R243" s="199">
        <f>SUM(R244:R283)</f>
        <v>0.083760000000000001</v>
      </c>
      <c r="S243" s="198"/>
      <c r="T243" s="200">
        <f>SUM(T244:T283)</f>
        <v>0.072645000000000001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1" t="s">
        <v>82</v>
      </c>
      <c r="AT243" s="202" t="s">
        <v>71</v>
      </c>
      <c r="AU243" s="202" t="s">
        <v>80</v>
      </c>
      <c r="AY243" s="201" t="s">
        <v>125</v>
      </c>
      <c r="BK243" s="203">
        <f>SUM(BK244:BK283)</f>
        <v>0</v>
      </c>
    </row>
    <row r="244" s="2" customFormat="1" ht="16.5" customHeight="1">
      <c r="A244" s="40"/>
      <c r="B244" s="41"/>
      <c r="C244" s="206" t="s">
        <v>369</v>
      </c>
      <c r="D244" s="206" t="s">
        <v>128</v>
      </c>
      <c r="E244" s="207" t="s">
        <v>370</v>
      </c>
      <c r="F244" s="208" t="s">
        <v>371</v>
      </c>
      <c r="G244" s="209" t="s">
        <v>150</v>
      </c>
      <c r="H244" s="210">
        <v>43.5</v>
      </c>
      <c r="I244" s="211"/>
      <c r="J244" s="212">
        <f>ROUND(I244*H244,2)</f>
        <v>0</v>
      </c>
      <c r="K244" s="208" t="s">
        <v>132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0.00167</v>
      </c>
      <c r="T244" s="216">
        <f>S244*H244</f>
        <v>0.072645000000000001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240</v>
      </c>
      <c r="AT244" s="217" t="s">
        <v>128</v>
      </c>
      <c r="AU244" s="217" t="s">
        <v>82</v>
      </c>
      <c r="AY244" s="19" t="s">
        <v>125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240</v>
      </c>
      <c r="BM244" s="217" t="s">
        <v>372</v>
      </c>
    </row>
    <row r="245" s="2" customFormat="1">
      <c r="A245" s="40"/>
      <c r="B245" s="41"/>
      <c r="C245" s="42"/>
      <c r="D245" s="219" t="s">
        <v>135</v>
      </c>
      <c r="E245" s="42"/>
      <c r="F245" s="220" t="s">
        <v>373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135</v>
      </c>
      <c r="AU245" s="19" t="s">
        <v>82</v>
      </c>
    </row>
    <row r="246" s="2" customFormat="1">
      <c r="A246" s="40"/>
      <c r="B246" s="41"/>
      <c r="C246" s="42"/>
      <c r="D246" s="224" t="s">
        <v>137</v>
      </c>
      <c r="E246" s="42"/>
      <c r="F246" s="225" t="s">
        <v>374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137</v>
      </c>
      <c r="AU246" s="19" t="s">
        <v>82</v>
      </c>
    </row>
    <row r="247" s="13" customFormat="1">
      <c r="A247" s="13"/>
      <c r="B247" s="226"/>
      <c r="C247" s="227"/>
      <c r="D247" s="219" t="s">
        <v>139</v>
      </c>
      <c r="E247" s="228" t="s">
        <v>19</v>
      </c>
      <c r="F247" s="229" t="s">
        <v>161</v>
      </c>
      <c r="G247" s="227"/>
      <c r="H247" s="230">
        <v>43.5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139</v>
      </c>
      <c r="AU247" s="236" t="s">
        <v>82</v>
      </c>
      <c r="AV247" s="13" t="s">
        <v>82</v>
      </c>
      <c r="AW247" s="13" t="s">
        <v>33</v>
      </c>
      <c r="AX247" s="13" t="s">
        <v>80</v>
      </c>
      <c r="AY247" s="236" t="s">
        <v>125</v>
      </c>
    </row>
    <row r="248" s="2" customFormat="1" ht="16.5" customHeight="1">
      <c r="A248" s="40"/>
      <c r="B248" s="41"/>
      <c r="C248" s="206" t="s">
        <v>375</v>
      </c>
      <c r="D248" s="206" t="s">
        <v>128</v>
      </c>
      <c r="E248" s="207" t="s">
        <v>376</v>
      </c>
      <c r="F248" s="208" t="s">
        <v>377</v>
      </c>
      <c r="G248" s="209" t="s">
        <v>150</v>
      </c>
      <c r="H248" s="210">
        <v>111.5</v>
      </c>
      <c r="I248" s="211"/>
      <c r="J248" s="212">
        <f>ROUND(I248*H248,2)</f>
        <v>0</v>
      </c>
      <c r="K248" s="208" t="s">
        <v>132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240</v>
      </c>
      <c r="AT248" s="217" t="s">
        <v>128</v>
      </c>
      <c r="AU248" s="217" t="s">
        <v>82</v>
      </c>
      <c r="AY248" s="19" t="s">
        <v>125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80</v>
      </c>
      <c r="BK248" s="218">
        <f>ROUND(I248*H248,2)</f>
        <v>0</v>
      </c>
      <c r="BL248" s="19" t="s">
        <v>240</v>
      </c>
      <c r="BM248" s="217" t="s">
        <v>378</v>
      </c>
    </row>
    <row r="249" s="2" customFormat="1">
      <c r="A249" s="40"/>
      <c r="B249" s="41"/>
      <c r="C249" s="42"/>
      <c r="D249" s="219" t="s">
        <v>135</v>
      </c>
      <c r="E249" s="42"/>
      <c r="F249" s="220" t="s">
        <v>379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135</v>
      </c>
      <c r="AU249" s="19" t="s">
        <v>82</v>
      </c>
    </row>
    <row r="250" s="2" customFormat="1">
      <c r="A250" s="40"/>
      <c r="B250" s="41"/>
      <c r="C250" s="42"/>
      <c r="D250" s="224" t="s">
        <v>137</v>
      </c>
      <c r="E250" s="42"/>
      <c r="F250" s="225" t="s">
        <v>380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137</v>
      </c>
      <c r="AU250" s="19" t="s">
        <v>82</v>
      </c>
    </row>
    <row r="251" s="15" customFormat="1">
      <c r="A251" s="15"/>
      <c r="B251" s="248"/>
      <c r="C251" s="249"/>
      <c r="D251" s="219" t="s">
        <v>139</v>
      </c>
      <c r="E251" s="250" t="s">
        <v>19</v>
      </c>
      <c r="F251" s="251" t="s">
        <v>381</v>
      </c>
      <c r="G251" s="249"/>
      <c r="H251" s="250" t="s">
        <v>19</v>
      </c>
      <c r="I251" s="252"/>
      <c r="J251" s="249"/>
      <c r="K251" s="249"/>
      <c r="L251" s="253"/>
      <c r="M251" s="254"/>
      <c r="N251" s="255"/>
      <c r="O251" s="255"/>
      <c r="P251" s="255"/>
      <c r="Q251" s="255"/>
      <c r="R251" s="255"/>
      <c r="S251" s="255"/>
      <c r="T251" s="25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7" t="s">
        <v>139</v>
      </c>
      <c r="AU251" s="257" t="s">
        <v>82</v>
      </c>
      <c r="AV251" s="15" t="s">
        <v>80</v>
      </c>
      <c r="AW251" s="15" t="s">
        <v>33</v>
      </c>
      <c r="AX251" s="15" t="s">
        <v>72</v>
      </c>
      <c r="AY251" s="257" t="s">
        <v>125</v>
      </c>
    </row>
    <row r="252" s="13" customFormat="1">
      <c r="A252" s="13"/>
      <c r="B252" s="226"/>
      <c r="C252" s="227"/>
      <c r="D252" s="219" t="s">
        <v>139</v>
      </c>
      <c r="E252" s="228" t="s">
        <v>19</v>
      </c>
      <c r="F252" s="229" t="s">
        <v>382</v>
      </c>
      <c r="G252" s="227"/>
      <c r="H252" s="230">
        <v>55.5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139</v>
      </c>
      <c r="AU252" s="236" t="s">
        <v>82</v>
      </c>
      <c r="AV252" s="13" t="s">
        <v>82</v>
      </c>
      <c r="AW252" s="13" t="s">
        <v>33</v>
      </c>
      <c r="AX252" s="13" t="s">
        <v>72</v>
      </c>
      <c r="AY252" s="236" t="s">
        <v>125</v>
      </c>
    </row>
    <row r="253" s="13" customFormat="1">
      <c r="A253" s="13"/>
      <c r="B253" s="226"/>
      <c r="C253" s="227"/>
      <c r="D253" s="219" t="s">
        <v>139</v>
      </c>
      <c r="E253" s="228" t="s">
        <v>19</v>
      </c>
      <c r="F253" s="229" t="s">
        <v>383</v>
      </c>
      <c r="G253" s="227"/>
      <c r="H253" s="230">
        <v>56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139</v>
      </c>
      <c r="AU253" s="236" t="s">
        <v>82</v>
      </c>
      <c r="AV253" s="13" t="s">
        <v>82</v>
      </c>
      <c r="AW253" s="13" t="s">
        <v>33</v>
      </c>
      <c r="AX253" s="13" t="s">
        <v>72</v>
      </c>
      <c r="AY253" s="236" t="s">
        <v>125</v>
      </c>
    </row>
    <row r="254" s="14" customFormat="1">
      <c r="A254" s="14"/>
      <c r="B254" s="237"/>
      <c r="C254" s="238"/>
      <c r="D254" s="219" t="s">
        <v>139</v>
      </c>
      <c r="E254" s="239" t="s">
        <v>19</v>
      </c>
      <c r="F254" s="240" t="s">
        <v>155</v>
      </c>
      <c r="G254" s="238"/>
      <c r="H254" s="241">
        <v>111.5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139</v>
      </c>
      <c r="AU254" s="247" t="s">
        <v>82</v>
      </c>
      <c r="AV254" s="14" t="s">
        <v>133</v>
      </c>
      <c r="AW254" s="14" t="s">
        <v>33</v>
      </c>
      <c r="AX254" s="14" t="s">
        <v>80</v>
      </c>
      <c r="AY254" s="247" t="s">
        <v>125</v>
      </c>
    </row>
    <row r="255" s="2" customFormat="1" ht="16.5" customHeight="1">
      <c r="A255" s="40"/>
      <c r="B255" s="41"/>
      <c r="C255" s="258" t="s">
        <v>384</v>
      </c>
      <c r="D255" s="258" t="s">
        <v>385</v>
      </c>
      <c r="E255" s="259" t="s">
        <v>386</v>
      </c>
      <c r="F255" s="260" t="s">
        <v>387</v>
      </c>
      <c r="G255" s="261" t="s">
        <v>150</v>
      </c>
      <c r="H255" s="262">
        <v>72</v>
      </c>
      <c r="I255" s="263"/>
      <c r="J255" s="264">
        <f>ROUND(I255*H255,2)</f>
        <v>0</v>
      </c>
      <c r="K255" s="260" t="s">
        <v>132</v>
      </c>
      <c r="L255" s="265"/>
      <c r="M255" s="266" t="s">
        <v>19</v>
      </c>
      <c r="N255" s="267" t="s">
        <v>43</v>
      </c>
      <c r="O255" s="86"/>
      <c r="P255" s="215">
        <f>O255*H255</f>
        <v>0</v>
      </c>
      <c r="Q255" s="215">
        <v>0.00025000000000000001</v>
      </c>
      <c r="R255" s="215">
        <f>Q255*H255</f>
        <v>0.018000000000000002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346</v>
      </c>
      <c r="AT255" s="217" t="s">
        <v>385</v>
      </c>
      <c r="AU255" s="217" t="s">
        <v>82</v>
      </c>
      <c r="AY255" s="19" t="s">
        <v>125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240</v>
      </c>
      <c r="BM255" s="217" t="s">
        <v>388</v>
      </c>
    </row>
    <row r="256" s="2" customFormat="1">
      <c r="A256" s="40"/>
      <c r="B256" s="41"/>
      <c r="C256" s="42"/>
      <c r="D256" s="219" t="s">
        <v>135</v>
      </c>
      <c r="E256" s="42"/>
      <c r="F256" s="220" t="s">
        <v>387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135</v>
      </c>
      <c r="AU256" s="19" t="s">
        <v>82</v>
      </c>
    </row>
    <row r="257" s="13" customFormat="1">
      <c r="A257" s="13"/>
      <c r="B257" s="226"/>
      <c r="C257" s="227"/>
      <c r="D257" s="219" t="s">
        <v>139</v>
      </c>
      <c r="E257" s="228" t="s">
        <v>19</v>
      </c>
      <c r="F257" s="229" t="s">
        <v>389</v>
      </c>
      <c r="G257" s="227"/>
      <c r="H257" s="230">
        <v>30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139</v>
      </c>
      <c r="AU257" s="236" t="s">
        <v>82</v>
      </c>
      <c r="AV257" s="13" t="s">
        <v>82</v>
      </c>
      <c r="AW257" s="13" t="s">
        <v>33</v>
      </c>
      <c r="AX257" s="13" t="s">
        <v>72</v>
      </c>
      <c r="AY257" s="236" t="s">
        <v>125</v>
      </c>
    </row>
    <row r="258" s="13" customFormat="1">
      <c r="A258" s="13"/>
      <c r="B258" s="226"/>
      <c r="C258" s="227"/>
      <c r="D258" s="219" t="s">
        <v>139</v>
      </c>
      <c r="E258" s="228" t="s">
        <v>19</v>
      </c>
      <c r="F258" s="229" t="s">
        <v>390</v>
      </c>
      <c r="G258" s="227"/>
      <c r="H258" s="230">
        <v>42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139</v>
      </c>
      <c r="AU258" s="236" t="s">
        <v>82</v>
      </c>
      <c r="AV258" s="13" t="s">
        <v>82</v>
      </c>
      <c r="AW258" s="13" t="s">
        <v>33</v>
      </c>
      <c r="AX258" s="13" t="s">
        <v>72</v>
      </c>
      <c r="AY258" s="236" t="s">
        <v>125</v>
      </c>
    </row>
    <row r="259" s="14" customFormat="1">
      <c r="A259" s="14"/>
      <c r="B259" s="237"/>
      <c r="C259" s="238"/>
      <c r="D259" s="219" t="s">
        <v>139</v>
      </c>
      <c r="E259" s="239" t="s">
        <v>19</v>
      </c>
      <c r="F259" s="240" t="s">
        <v>155</v>
      </c>
      <c r="G259" s="238"/>
      <c r="H259" s="241">
        <v>72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139</v>
      </c>
      <c r="AU259" s="247" t="s">
        <v>82</v>
      </c>
      <c r="AV259" s="14" t="s">
        <v>133</v>
      </c>
      <c r="AW259" s="14" t="s">
        <v>33</v>
      </c>
      <c r="AX259" s="14" t="s">
        <v>80</v>
      </c>
      <c r="AY259" s="247" t="s">
        <v>125</v>
      </c>
    </row>
    <row r="260" s="2" customFormat="1" ht="16.5" customHeight="1">
      <c r="A260" s="40"/>
      <c r="B260" s="41"/>
      <c r="C260" s="258" t="s">
        <v>391</v>
      </c>
      <c r="D260" s="258" t="s">
        <v>385</v>
      </c>
      <c r="E260" s="259" t="s">
        <v>392</v>
      </c>
      <c r="F260" s="260" t="s">
        <v>393</v>
      </c>
      <c r="G260" s="261" t="s">
        <v>224</v>
      </c>
      <c r="H260" s="262">
        <v>29</v>
      </c>
      <c r="I260" s="263"/>
      <c r="J260" s="264">
        <f>ROUND(I260*H260,2)</f>
        <v>0</v>
      </c>
      <c r="K260" s="260" t="s">
        <v>132</v>
      </c>
      <c r="L260" s="265"/>
      <c r="M260" s="266" t="s">
        <v>19</v>
      </c>
      <c r="N260" s="267" t="s">
        <v>43</v>
      </c>
      <c r="O260" s="86"/>
      <c r="P260" s="215">
        <f>O260*H260</f>
        <v>0</v>
      </c>
      <c r="Q260" s="215">
        <v>0.00050000000000000001</v>
      </c>
      <c r="R260" s="215">
        <f>Q260*H260</f>
        <v>0.014500000000000001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346</v>
      </c>
      <c r="AT260" s="217" t="s">
        <v>385</v>
      </c>
      <c r="AU260" s="217" t="s">
        <v>82</v>
      </c>
      <c r="AY260" s="19" t="s">
        <v>125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240</v>
      </c>
      <c r="BM260" s="217" t="s">
        <v>394</v>
      </c>
    </row>
    <row r="261" s="2" customFormat="1">
      <c r="A261" s="40"/>
      <c r="B261" s="41"/>
      <c r="C261" s="42"/>
      <c r="D261" s="219" t="s">
        <v>135</v>
      </c>
      <c r="E261" s="42"/>
      <c r="F261" s="220" t="s">
        <v>393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135</v>
      </c>
      <c r="AU261" s="19" t="s">
        <v>82</v>
      </c>
    </row>
    <row r="262" s="13" customFormat="1">
      <c r="A262" s="13"/>
      <c r="B262" s="226"/>
      <c r="C262" s="227"/>
      <c r="D262" s="219" t="s">
        <v>139</v>
      </c>
      <c r="E262" s="228" t="s">
        <v>19</v>
      </c>
      <c r="F262" s="229" t="s">
        <v>395</v>
      </c>
      <c r="G262" s="227"/>
      <c r="H262" s="230">
        <v>15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139</v>
      </c>
      <c r="AU262" s="236" t="s">
        <v>82</v>
      </c>
      <c r="AV262" s="13" t="s">
        <v>82</v>
      </c>
      <c r="AW262" s="13" t="s">
        <v>33</v>
      </c>
      <c r="AX262" s="13" t="s">
        <v>72</v>
      </c>
      <c r="AY262" s="236" t="s">
        <v>125</v>
      </c>
    </row>
    <row r="263" s="13" customFormat="1">
      <c r="A263" s="13"/>
      <c r="B263" s="226"/>
      <c r="C263" s="227"/>
      <c r="D263" s="219" t="s">
        <v>139</v>
      </c>
      <c r="E263" s="228" t="s">
        <v>19</v>
      </c>
      <c r="F263" s="229" t="s">
        <v>396</v>
      </c>
      <c r="G263" s="227"/>
      <c r="H263" s="230">
        <v>14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139</v>
      </c>
      <c r="AU263" s="236" t="s">
        <v>82</v>
      </c>
      <c r="AV263" s="13" t="s">
        <v>82</v>
      </c>
      <c r="AW263" s="13" t="s">
        <v>33</v>
      </c>
      <c r="AX263" s="13" t="s">
        <v>72</v>
      </c>
      <c r="AY263" s="236" t="s">
        <v>125</v>
      </c>
    </row>
    <row r="264" s="14" customFormat="1">
      <c r="A264" s="14"/>
      <c r="B264" s="237"/>
      <c r="C264" s="238"/>
      <c r="D264" s="219" t="s">
        <v>139</v>
      </c>
      <c r="E264" s="239" t="s">
        <v>19</v>
      </c>
      <c r="F264" s="240" t="s">
        <v>155</v>
      </c>
      <c r="G264" s="238"/>
      <c r="H264" s="241">
        <v>29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139</v>
      </c>
      <c r="AU264" s="247" t="s">
        <v>82</v>
      </c>
      <c r="AV264" s="14" t="s">
        <v>133</v>
      </c>
      <c r="AW264" s="14" t="s">
        <v>33</v>
      </c>
      <c r="AX264" s="14" t="s">
        <v>80</v>
      </c>
      <c r="AY264" s="247" t="s">
        <v>125</v>
      </c>
    </row>
    <row r="265" s="2" customFormat="1" ht="16.5" customHeight="1">
      <c r="A265" s="40"/>
      <c r="B265" s="41"/>
      <c r="C265" s="258" t="s">
        <v>397</v>
      </c>
      <c r="D265" s="258" t="s">
        <v>385</v>
      </c>
      <c r="E265" s="259" t="s">
        <v>398</v>
      </c>
      <c r="F265" s="260" t="s">
        <v>399</v>
      </c>
      <c r="G265" s="261" t="s">
        <v>224</v>
      </c>
      <c r="H265" s="262">
        <v>36</v>
      </c>
      <c r="I265" s="263"/>
      <c r="J265" s="264">
        <f>ROUND(I265*H265,2)</f>
        <v>0</v>
      </c>
      <c r="K265" s="260" t="s">
        <v>132</v>
      </c>
      <c r="L265" s="265"/>
      <c r="M265" s="266" t="s">
        <v>19</v>
      </c>
      <c r="N265" s="267" t="s">
        <v>43</v>
      </c>
      <c r="O265" s="86"/>
      <c r="P265" s="215">
        <f>O265*H265</f>
        <v>0</v>
      </c>
      <c r="Q265" s="215">
        <v>1.0000000000000001E-05</v>
      </c>
      <c r="R265" s="215">
        <f>Q265*H265</f>
        <v>0.00036000000000000002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346</v>
      </c>
      <c r="AT265" s="217" t="s">
        <v>385</v>
      </c>
      <c r="AU265" s="217" t="s">
        <v>82</v>
      </c>
      <c r="AY265" s="19" t="s">
        <v>125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240</v>
      </c>
      <c r="BM265" s="217" t="s">
        <v>400</v>
      </c>
    </row>
    <row r="266" s="2" customFormat="1">
      <c r="A266" s="40"/>
      <c r="B266" s="41"/>
      <c r="C266" s="42"/>
      <c r="D266" s="219" t="s">
        <v>135</v>
      </c>
      <c r="E266" s="42"/>
      <c r="F266" s="220" t="s">
        <v>399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135</v>
      </c>
      <c r="AU266" s="19" t="s">
        <v>82</v>
      </c>
    </row>
    <row r="267" s="13" customFormat="1">
      <c r="A267" s="13"/>
      <c r="B267" s="226"/>
      <c r="C267" s="227"/>
      <c r="D267" s="219" t="s">
        <v>139</v>
      </c>
      <c r="E267" s="228" t="s">
        <v>19</v>
      </c>
      <c r="F267" s="229" t="s">
        <v>395</v>
      </c>
      <c r="G267" s="227"/>
      <c r="H267" s="230">
        <v>15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139</v>
      </c>
      <c r="AU267" s="236" t="s">
        <v>82</v>
      </c>
      <c r="AV267" s="13" t="s">
        <v>82</v>
      </c>
      <c r="AW267" s="13" t="s">
        <v>33</v>
      </c>
      <c r="AX267" s="13" t="s">
        <v>72</v>
      </c>
      <c r="AY267" s="236" t="s">
        <v>125</v>
      </c>
    </row>
    <row r="268" s="13" customFormat="1">
      <c r="A268" s="13"/>
      <c r="B268" s="226"/>
      <c r="C268" s="227"/>
      <c r="D268" s="219" t="s">
        <v>139</v>
      </c>
      <c r="E268" s="228" t="s">
        <v>19</v>
      </c>
      <c r="F268" s="229" t="s">
        <v>401</v>
      </c>
      <c r="G268" s="227"/>
      <c r="H268" s="230">
        <v>21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139</v>
      </c>
      <c r="AU268" s="236" t="s">
        <v>82</v>
      </c>
      <c r="AV268" s="13" t="s">
        <v>82</v>
      </c>
      <c r="AW268" s="13" t="s">
        <v>33</v>
      </c>
      <c r="AX268" s="13" t="s">
        <v>72</v>
      </c>
      <c r="AY268" s="236" t="s">
        <v>125</v>
      </c>
    </row>
    <row r="269" s="14" customFormat="1">
      <c r="A269" s="14"/>
      <c r="B269" s="237"/>
      <c r="C269" s="238"/>
      <c r="D269" s="219" t="s">
        <v>139</v>
      </c>
      <c r="E269" s="239" t="s">
        <v>19</v>
      </c>
      <c r="F269" s="240" t="s">
        <v>155</v>
      </c>
      <c r="G269" s="238"/>
      <c r="H269" s="241">
        <v>36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139</v>
      </c>
      <c r="AU269" s="247" t="s">
        <v>82</v>
      </c>
      <c r="AV269" s="14" t="s">
        <v>133</v>
      </c>
      <c r="AW269" s="14" t="s">
        <v>33</v>
      </c>
      <c r="AX269" s="14" t="s">
        <v>80</v>
      </c>
      <c r="AY269" s="247" t="s">
        <v>125</v>
      </c>
    </row>
    <row r="270" s="2" customFormat="1" ht="16.5" customHeight="1">
      <c r="A270" s="40"/>
      <c r="B270" s="41"/>
      <c r="C270" s="258" t="s">
        <v>402</v>
      </c>
      <c r="D270" s="258" t="s">
        <v>385</v>
      </c>
      <c r="E270" s="259" t="s">
        <v>403</v>
      </c>
      <c r="F270" s="260" t="s">
        <v>404</v>
      </c>
      <c r="G270" s="261" t="s">
        <v>224</v>
      </c>
      <c r="H270" s="262">
        <v>44</v>
      </c>
      <c r="I270" s="263"/>
      <c r="J270" s="264">
        <f>ROUND(I270*H270,2)</f>
        <v>0</v>
      </c>
      <c r="K270" s="260" t="s">
        <v>132</v>
      </c>
      <c r="L270" s="265"/>
      <c r="M270" s="266" t="s">
        <v>19</v>
      </c>
      <c r="N270" s="267" t="s">
        <v>43</v>
      </c>
      <c r="O270" s="86"/>
      <c r="P270" s="215">
        <f>O270*H270</f>
        <v>0</v>
      </c>
      <c r="Q270" s="215">
        <v>1.0000000000000001E-05</v>
      </c>
      <c r="R270" s="215">
        <f>Q270*H270</f>
        <v>0.00044000000000000002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346</v>
      </c>
      <c r="AT270" s="217" t="s">
        <v>385</v>
      </c>
      <c r="AU270" s="217" t="s">
        <v>82</v>
      </c>
      <c r="AY270" s="19" t="s">
        <v>125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240</v>
      </c>
      <c r="BM270" s="217" t="s">
        <v>405</v>
      </c>
    </row>
    <row r="271" s="2" customFormat="1">
      <c r="A271" s="40"/>
      <c r="B271" s="41"/>
      <c r="C271" s="42"/>
      <c r="D271" s="219" t="s">
        <v>135</v>
      </c>
      <c r="E271" s="42"/>
      <c r="F271" s="220" t="s">
        <v>404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135</v>
      </c>
      <c r="AU271" s="19" t="s">
        <v>82</v>
      </c>
    </row>
    <row r="272" s="13" customFormat="1">
      <c r="A272" s="13"/>
      <c r="B272" s="226"/>
      <c r="C272" s="227"/>
      <c r="D272" s="219" t="s">
        <v>139</v>
      </c>
      <c r="E272" s="228" t="s">
        <v>19</v>
      </c>
      <c r="F272" s="229" t="s">
        <v>389</v>
      </c>
      <c r="G272" s="227"/>
      <c r="H272" s="230">
        <v>30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139</v>
      </c>
      <c r="AU272" s="236" t="s">
        <v>82</v>
      </c>
      <c r="AV272" s="13" t="s">
        <v>82</v>
      </c>
      <c r="AW272" s="13" t="s">
        <v>33</v>
      </c>
      <c r="AX272" s="13" t="s">
        <v>72</v>
      </c>
      <c r="AY272" s="236" t="s">
        <v>125</v>
      </c>
    </row>
    <row r="273" s="13" customFormat="1">
      <c r="A273" s="13"/>
      <c r="B273" s="226"/>
      <c r="C273" s="227"/>
      <c r="D273" s="219" t="s">
        <v>139</v>
      </c>
      <c r="E273" s="228" t="s">
        <v>19</v>
      </c>
      <c r="F273" s="229" t="s">
        <v>396</v>
      </c>
      <c r="G273" s="227"/>
      <c r="H273" s="230">
        <v>14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139</v>
      </c>
      <c r="AU273" s="236" t="s">
        <v>82</v>
      </c>
      <c r="AV273" s="13" t="s">
        <v>82</v>
      </c>
      <c r="AW273" s="13" t="s">
        <v>33</v>
      </c>
      <c r="AX273" s="13" t="s">
        <v>72</v>
      </c>
      <c r="AY273" s="236" t="s">
        <v>125</v>
      </c>
    </row>
    <row r="274" s="14" customFormat="1">
      <c r="A274" s="14"/>
      <c r="B274" s="237"/>
      <c r="C274" s="238"/>
      <c r="D274" s="219" t="s">
        <v>139</v>
      </c>
      <c r="E274" s="239" t="s">
        <v>19</v>
      </c>
      <c r="F274" s="240" t="s">
        <v>155</v>
      </c>
      <c r="G274" s="238"/>
      <c r="H274" s="241">
        <v>44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139</v>
      </c>
      <c r="AU274" s="247" t="s">
        <v>82</v>
      </c>
      <c r="AV274" s="14" t="s">
        <v>133</v>
      </c>
      <c r="AW274" s="14" t="s">
        <v>33</v>
      </c>
      <c r="AX274" s="14" t="s">
        <v>80</v>
      </c>
      <c r="AY274" s="247" t="s">
        <v>125</v>
      </c>
    </row>
    <row r="275" s="2" customFormat="1" ht="33" customHeight="1">
      <c r="A275" s="40"/>
      <c r="B275" s="41"/>
      <c r="C275" s="206" t="s">
        <v>406</v>
      </c>
      <c r="D275" s="206" t="s">
        <v>128</v>
      </c>
      <c r="E275" s="207" t="s">
        <v>407</v>
      </c>
      <c r="F275" s="208" t="s">
        <v>408</v>
      </c>
      <c r="G275" s="209" t="s">
        <v>150</v>
      </c>
      <c r="H275" s="210">
        <v>43.5</v>
      </c>
      <c r="I275" s="211"/>
      <c r="J275" s="212">
        <f>ROUND(I275*H275,2)</f>
        <v>0</v>
      </c>
      <c r="K275" s="208" t="s">
        <v>165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0.00116</v>
      </c>
      <c r="R275" s="215">
        <f>Q275*H275</f>
        <v>0.050459999999999998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240</v>
      </c>
      <c r="AT275" s="217" t="s">
        <v>128</v>
      </c>
      <c r="AU275" s="217" t="s">
        <v>82</v>
      </c>
      <c r="AY275" s="19" t="s">
        <v>125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240</v>
      </c>
      <c r="BM275" s="217" t="s">
        <v>409</v>
      </c>
    </row>
    <row r="276" s="2" customFormat="1">
      <c r="A276" s="40"/>
      <c r="B276" s="41"/>
      <c r="C276" s="42"/>
      <c r="D276" s="219" t="s">
        <v>135</v>
      </c>
      <c r="E276" s="42"/>
      <c r="F276" s="220" t="s">
        <v>408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135</v>
      </c>
      <c r="AU276" s="19" t="s">
        <v>82</v>
      </c>
    </row>
    <row r="277" s="13" customFormat="1">
      <c r="A277" s="13"/>
      <c r="B277" s="226"/>
      <c r="C277" s="227"/>
      <c r="D277" s="219" t="s">
        <v>139</v>
      </c>
      <c r="E277" s="228" t="s">
        <v>19</v>
      </c>
      <c r="F277" s="229" t="s">
        <v>161</v>
      </c>
      <c r="G277" s="227"/>
      <c r="H277" s="230">
        <v>43.5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139</v>
      </c>
      <c r="AU277" s="236" t="s">
        <v>82</v>
      </c>
      <c r="AV277" s="13" t="s">
        <v>82</v>
      </c>
      <c r="AW277" s="13" t="s">
        <v>33</v>
      </c>
      <c r="AX277" s="13" t="s">
        <v>80</v>
      </c>
      <c r="AY277" s="236" t="s">
        <v>125</v>
      </c>
    </row>
    <row r="278" s="2" customFormat="1" ht="24.15" customHeight="1">
      <c r="A278" s="40"/>
      <c r="B278" s="41"/>
      <c r="C278" s="206" t="s">
        <v>410</v>
      </c>
      <c r="D278" s="206" t="s">
        <v>128</v>
      </c>
      <c r="E278" s="207" t="s">
        <v>411</v>
      </c>
      <c r="F278" s="208" t="s">
        <v>412</v>
      </c>
      <c r="G278" s="209" t="s">
        <v>310</v>
      </c>
      <c r="H278" s="210">
        <v>0.084000000000000005</v>
      </c>
      <c r="I278" s="211"/>
      <c r="J278" s="212">
        <f>ROUND(I278*H278,2)</f>
        <v>0</v>
      </c>
      <c r="K278" s="208" t="s">
        <v>132</v>
      </c>
      <c r="L278" s="46"/>
      <c r="M278" s="213" t="s">
        <v>19</v>
      </c>
      <c r="N278" s="214" t="s">
        <v>43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240</v>
      </c>
      <c r="AT278" s="217" t="s">
        <v>128</v>
      </c>
      <c r="AU278" s="217" t="s">
        <v>82</v>
      </c>
      <c r="AY278" s="19" t="s">
        <v>125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240</v>
      </c>
      <c r="BM278" s="217" t="s">
        <v>413</v>
      </c>
    </row>
    <row r="279" s="2" customFormat="1">
      <c r="A279" s="40"/>
      <c r="B279" s="41"/>
      <c r="C279" s="42"/>
      <c r="D279" s="219" t="s">
        <v>135</v>
      </c>
      <c r="E279" s="42"/>
      <c r="F279" s="220" t="s">
        <v>414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135</v>
      </c>
      <c r="AU279" s="19" t="s">
        <v>82</v>
      </c>
    </row>
    <row r="280" s="2" customFormat="1">
      <c r="A280" s="40"/>
      <c r="B280" s="41"/>
      <c r="C280" s="42"/>
      <c r="D280" s="224" t="s">
        <v>137</v>
      </c>
      <c r="E280" s="42"/>
      <c r="F280" s="225" t="s">
        <v>415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137</v>
      </c>
      <c r="AU280" s="19" t="s">
        <v>82</v>
      </c>
    </row>
    <row r="281" s="2" customFormat="1" ht="33" customHeight="1">
      <c r="A281" s="40"/>
      <c r="B281" s="41"/>
      <c r="C281" s="206" t="s">
        <v>416</v>
      </c>
      <c r="D281" s="206" t="s">
        <v>128</v>
      </c>
      <c r="E281" s="207" t="s">
        <v>417</v>
      </c>
      <c r="F281" s="208" t="s">
        <v>418</v>
      </c>
      <c r="G281" s="209" t="s">
        <v>310</v>
      </c>
      <c r="H281" s="210">
        <v>0.084000000000000005</v>
      </c>
      <c r="I281" s="211"/>
      <c r="J281" s="212">
        <f>ROUND(I281*H281,2)</f>
        <v>0</v>
      </c>
      <c r="K281" s="208" t="s">
        <v>132</v>
      </c>
      <c r="L281" s="46"/>
      <c r="M281" s="213" t="s">
        <v>19</v>
      </c>
      <c r="N281" s="214" t="s">
        <v>43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240</v>
      </c>
      <c r="AT281" s="217" t="s">
        <v>128</v>
      </c>
      <c r="AU281" s="217" t="s">
        <v>82</v>
      </c>
      <c r="AY281" s="19" t="s">
        <v>125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80</v>
      </c>
      <c r="BK281" s="218">
        <f>ROUND(I281*H281,2)</f>
        <v>0</v>
      </c>
      <c r="BL281" s="19" t="s">
        <v>240</v>
      </c>
      <c r="BM281" s="217" t="s">
        <v>419</v>
      </c>
    </row>
    <row r="282" s="2" customFormat="1">
      <c r="A282" s="40"/>
      <c r="B282" s="41"/>
      <c r="C282" s="42"/>
      <c r="D282" s="219" t="s">
        <v>135</v>
      </c>
      <c r="E282" s="42"/>
      <c r="F282" s="220" t="s">
        <v>420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135</v>
      </c>
      <c r="AU282" s="19" t="s">
        <v>82</v>
      </c>
    </row>
    <row r="283" s="2" customFormat="1">
      <c r="A283" s="40"/>
      <c r="B283" s="41"/>
      <c r="C283" s="42"/>
      <c r="D283" s="224" t="s">
        <v>137</v>
      </c>
      <c r="E283" s="42"/>
      <c r="F283" s="225" t="s">
        <v>421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137</v>
      </c>
      <c r="AU283" s="19" t="s">
        <v>82</v>
      </c>
    </row>
    <row r="284" s="12" customFormat="1" ht="22.8" customHeight="1">
      <c r="A284" s="12"/>
      <c r="B284" s="190"/>
      <c r="C284" s="191"/>
      <c r="D284" s="192" t="s">
        <v>71</v>
      </c>
      <c r="E284" s="204" t="s">
        <v>422</v>
      </c>
      <c r="F284" s="204" t="s">
        <v>423</v>
      </c>
      <c r="G284" s="191"/>
      <c r="H284" s="191"/>
      <c r="I284" s="194"/>
      <c r="J284" s="205">
        <f>BK284</f>
        <v>0</v>
      </c>
      <c r="K284" s="191"/>
      <c r="L284" s="196"/>
      <c r="M284" s="197"/>
      <c r="N284" s="198"/>
      <c r="O284" s="198"/>
      <c r="P284" s="199">
        <f>SUM(P285:P324)</f>
        <v>0</v>
      </c>
      <c r="Q284" s="198"/>
      <c r="R284" s="199">
        <f>SUM(R285:R324)</f>
        <v>5.0107475999999993</v>
      </c>
      <c r="S284" s="198"/>
      <c r="T284" s="200">
        <f>SUM(T285:T324)</f>
        <v>0.058000000000000003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1" t="s">
        <v>82</v>
      </c>
      <c r="AT284" s="202" t="s">
        <v>71</v>
      </c>
      <c r="AU284" s="202" t="s">
        <v>80</v>
      </c>
      <c r="AY284" s="201" t="s">
        <v>125</v>
      </c>
      <c r="BK284" s="203">
        <f>SUM(BK285:BK324)</f>
        <v>0</v>
      </c>
    </row>
    <row r="285" s="2" customFormat="1" ht="24.15" customHeight="1">
      <c r="A285" s="40"/>
      <c r="B285" s="41"/>
      <c r="C285" s="206" t="s">
        <v>424</v>
      </c>
      <c r="D285" s="206" t="s">
        <v>128</v>
      </c>
      <c r="E285" s="207" t="s">
        <v>425</v>
      </c>
      <c r="F285" s="208" t="s">
        <v>426</v>
      </c>
      <c r="G285" s="209" t="s">
        <v>131</v>
      </c>
      <c r="H285" s="210">
        <v>69.599999999999994</v>
      </c>
      <c r="I285" s="211"/>
      <c r="J285" s="212">
        <f>ROUND(I285*H285,2)</f>
        <v>0</v>
      </c>
      <c r="K285" s="208" t="s">
        <v>132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0.00025000000000000001</v>
      </c>
      <c r="R285" s="215">
        <f>Q285*H285</f>
        <v>0.017399999999999999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240</v>
      </c>
      <c r="AT285" s="217" t="s">
        <v>128</v>
      </c>
      <c r="AU285" s="217" t="s">
        <v>82</v>
      </c>
      <c r="AY285" s="19" t="s">
        <v>125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240</v>
      </c>
      <c r="BM285" s="217" t="s">
        <v>427</v>
      </c>
    </row>
    <row r="286" s="2" customFormat="1">
      <c r="A286" s="40"/>
      <c r="B286" s="41"/>
      <c r="C286" s="42"/>
      <c r="D286" s="219" t="s">
        <v>135</v>
      </c>
      <c r="E286" s="42"/>
      <c r="F286" s="220" t="s">
        <v>428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135</v>
      </c>
      <c r="AU286" s="19" t="s">
        <v>82</v>
      </c>
    </row>
    <row r="287" s="2" customFormat="1">
      <c r="A287" s="40"/>
      <c r="B287" s="41"/>
      <c r="C287" s="42"/>
      <c r="D287" s="224" t="s">
        <v>137</v>
      </c>
      <c r="E287" s="42"/>
      <c r="F287" s="225" t="s">
        <v>429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137</v>
      </c>
      <c r="AU287" s="19" t="s">
        <v>82</v>
      </c>
    </row>
    <row r="288" s="13" customFormat="1">
      <c r="A288" s="13"/>
      <c r="B288" s="226"/>
      <c r="C288" s="227"/>
      <c r="D288" s="219" t="s">
        <v>139</v>
      </c>
      <c r="E288" s="228" t="s">
        <v>19</v>
      </c>
      <c r="F288" s="229" t="s">
        <v>280</v>
      </c>
      <c r="G288" s="227"/>
      <c r="H288" s="230">
        <v>69.599999999999994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139</v>
      </c>
      <c r="AU288" s="236" t="s">
        <v>82</v>
      </c>
      <c r="AV288" s="13" t="s">
        <v>82</v>
      </c>
      <c r="AW288" s="13" t="s">
        <v>33</v>
      </c>
      <c r="AX288" s="13" t="s">
        <v>80</v>
      </c>
      <c r="AY288" s="236" t="s">
        <v>125</v>
      </c>
    </row>
    <row r="289" s="2" customFormat="1" ht="24.15" customHeight="1">
      <c r="A289" s="40"/>
      <c r="B289" s="41"/>
      <c r="C289" s="258" t="s">
        <v>430</v>
      </c>
      <c r="D289" s="258" t="s">
        <v>385</v>
      </c>
      <c r="E289" s="259" t="s">
        <v>431</v>
      </c>
      <c r="F289" s="260" t="s">
        <v>432</v>
      </c>
      <c r="G289" s="261" t="s">
        <v>131</v>
      </c>
      <c r="H289" s="262">
        <v>69.599999999999994</v>
      </c>
      <c r="I289" s="263"/>
      <c r="J289" s="264">
        <f>ROUND(I289*H289,2)</f>
        <v>0</v>
      </c>
      <c r="K289" s="260" t="s">
        <v>132</v>
      </c>
      <c r="L289" s="265"/>
      <c r="M289" s="266" t="s">
        <v>19</v>
      </c>
      <c r="N289" s="267" t="s">
        <v>43</v>
      </c>
      <c r="O289" s="86"/>
      <c r="P289" s="215">
        <f>O289*H289</f>
        <v>0</v>
      </c>
      <c r="Q289" s="215">
        <v>0.036420000000000001</v>
      </c>
      <c r="R289" s="215">
        <f>Q289*H289</f>
        <v>2.5348319999999998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346</v>
      </c>
      <c r="AT289" s="217" t="s">
        <v>385</v>
      </c>
      <c r="AU289" s="217" t="s">
        <v>82</v>
      </c>
      <c r="AY289" s="19" t="s">
        <v>125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240</v>
      </c>
      <c r="BM289" s="217" t="s">
        <v>433</v>
      </c>
    </row>
    <row r="290" s="2" customFormat="1">
      <c r="A290" s="40"/>
      <c r="B290" s="41"/>
      <c r="C290" s="42"/>
      <c r="D290" s="219" t="s">
        <v>135</v>
      </c>
      <c r="E290" s="42"/>
      <c r="F290" s="220" t="s">
        <v>432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135</v>
      </c>
      <c r="AU290" s="19" t="s">
        <v>82</v>
      </c>
    </row>
    <row r="291" s="13" customFormat="1">
      <c r="A291" s="13"/>
      <c r="B291" s="226"/>
      <c r="C291" s="227"/>
      <c r="D291" s="219" t="s">
        <v>139</v>
      </c>
      <c r="E291" s="228" t="s">
        <v>19</v>
      </c>
      <c r="F291" s="229" t="s">
        <v>280</v>
      </c>
      <c r="G291" s="227"/>
      <c r="H291" s="230">
        <v>69.599999999999994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139</v>
      </c>
      <c r="AU291" s="236" t="s">
        <v>82</v>
      </c>
      <c r="AV291" s="13" t="s">
        <v>82</v>
      </c>
      <c r="AW291" s="13" t="s">
        <v>33</v>
      </c>
      <c r="AX291" s="13" t="s">
        <v>80</v>
      </c>
      <c r="AY291" s="236" t="s">
        <v>125</v>
      </c>
    </row>
    <row r="292" s="2" customFormat="1" ht="33" customHeight="1">
      <c r="A292" s="40"/>
      <c r="B292" s="41"/>
      <c r="C292" s="206" t="s">
        <v>434</v>
      </c>
      <c r="D292" s="206" t="s">
        <v>128</v>
      </c>
      <c r="E292" s="207" t="s">
        <v>435</v>
      </c>
      <c r="F292" s="208" t="s">
        <v>436</v>
      </c>
      <c r="G292" s="209" t="s">
        <v>224</v>
      </c>
      <c r="H292" s="210">
        <v>29</v>
      </c>
      <c r="I292" s="211"/>
      <c r="J292" s="212">
        <f>ROUND(I292*H292,2)</f>
        <v>0</v>
      </c>
      <c r="K292" s="208" t="s">
        <v>132</v>
      </c>
      <c r="L292" s="46"/>
      <c r="M292" s="213" t="s">
        <v>19</v>
      </c>
      <c r="N292" s="214" t="s">
        <v>43</v>
      </c>
      <c r="O292" s="86"/>
      <c r="P292" s="215">
        <f>O292*H292</f>
        <v>0</v>
      </c>
      <c r="Q292" s="215">
        <v>0.00024000000000000001</v>
      </c>
      <c r="R292" s="215">
        <f>Q292*H292</f>
        <v>0.00696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240</v>
      </c>
      <c r="AT292" s="217" t="s">
        <v>128</v>
      </c>
      <c r="AU292" s="217" t="s">
        <v>82</v>
      </c>
      <c r="AY292" s="19" t="s">
        <v>125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80</v>
      </c>
      <c r="BK292" s="218">
        <f>ROUND(I292*H292,2)</f>
        <v>0</v>
      </c>
      <c r="BL292" s="19" t="s">
        <v>240</v>
      </c>
      <c r="BM292" s="217" t="s">
        <v>437</v>
      </c>
    </row>
    <row r="293" s="2" customFormat="1">
      <c r="A293" s="40"/>
      <c r="B293" s="41"/>
      <c r="C293" s="42"/>
      <c r="D293" s="219" t="s">
        <v>135</v>
      </c>
      <c r="E293" s="42"/>
      <c r="F293" s="220" t="s">
        <v>438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135</v>
      </c>
      <c r="AU293" s="19" t="s">
        <v>82</v>
      </c>
    </row>
    <row r="294" s="2" customFormat="1">
      <c r="A294" s="40"/>
      <c r="B294" s="41"/>
      <c r="C294" s="42"/>
      <c r="D294" s="224" t="s">
        <v>137</v>
      </c>
      <c r="E294" s="42"/>
      <c r="F294" s="225" t="s">
        <v>439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137</v>
      </c>
      <c r="AU294" s="19" t="s">
        <v>82</v>
      </c>
    </row>
    <row r="295" s="2" customFormat="1" ht="16.5" customHeight="1">
      <c r="A295" s="40"/>
      <c r="B295" s="41"/>
      <c r="C295" s="258" t="s">
        <v>440</v>
      </c>
      <c r="D295" s="258" t="s">
        <v>385</v>
      </c>
      <c r="E295" s="259" t="s">
        <v>441</v>
      </c>
      <c r="F295" s="260" t="s">
        <v>442</v>
      </c>
      <c r="G295" s="261" t="s">
        <v>131</v>
      </c>
      <c r="H295" s="262">
        <v>62.640000000000001</v>
      </c>
      <c r="I295" s="263"/>
      <c r="J295" s="264">
        <f>ROUND(I295*H295,2)</f>
        <v>0</v>
      </c>
      <c r="K295" s="260" t="s">
        <v>132</v>
      </c>
      <c r="L295" s="265"/>
      <c r="M295" s="266" t="s">
        <v>19</v>
      </c>
      <c r="N295" s="267" t="s">
        <v>43</v>
      </c>
      <c r="O295" s="86"/>
      <c r="P295" s="215">
        <f>O295*H295</f>
        <v>0</v>
      </c>
      <c r="Q295" s="215">
        <v>0.037039999999999997</v>
      </c>
      <c r="R295" s="215">
        <f>Q295*H295</f>
        <v>2.3201855999999998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346</v>
      </c>
      <c r="AT295" s="217" t="s">
        <v>385</v>
      </c>
      <c r="AU295" s="217" t="s">
        <v>82</v>
      </c>
      <c r="AY295" s="19" t="s">
        <v>125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80</v>
      </c>
      <c r="BK295" s="218">
        <f>ROUND(I295*H295,2)</f>
        <v>0</v>
      </c>
      <c r="BL295" s="19" t="s">
        <v>240</v>
      </c>
      <c r="BM295" s="217" t="s">
        <v>443</v>
      </c>
    </row>
    <row r="296" s="2" customFormat="1">
      <c r="A296" s="40"/>
      <c r="B296" s="41"/>
      <c r="C296" s="42"/>
      <c r="D296" s="219" t="s">
        <v>135</v>
      </c>
      <c r="E296" s="42"/>
      <c r="F296" s="220" t="s">
        <v>442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135</v>
      </c>
      <c r="AU296" s="19" t="s">
        <v>82</v>
      </c>
    </row>
    <row r="297" s="13" customFormat="1">
      <c r="A297" s="13"/>
      <c r="B297" s="226"/>
      <c r="C297" s="227"/>
      <c r="D297" s="219" t="s">
        <v>139</v>
      </c>
      <c r="E297" s="228" t="s">
        <v>19</v>
      </c>
      <c r="F297" s="229" t="s">
        <v>281</v>
      </c>
      <c r="G297" s="227"/>
      <c r="H297" s="230">
        <v>62.640000000000001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139</v>
      </c>
      <c r="AU297" s="236" t="s">
        <v>82</v>
      </c>
      <c r="AV297" s="13" t="s">
        <v>82</v>
      </c>
      <c r="AW297" s="13" t="s">
        <v>33</v>
      </c>
      <c r="AX297" s="13" t="s">
        <v>80</v>
      </c>
      <c r="AY297" s="236" t="s">
        <v>125</v>
      </c>
    </row>
    <row r="298" s="2" customFormat="1" ht="24.15" customHeight="1">
      <c r="A298" s="40"/>
      <c r="B298" s="41"/>
      <c r="C298" s="206" t="s">
        <v>444</v>
      </c>
      <c r="D298" s="206" t="s">
        <v>128</v>
      </c>
      <c r="E298" s="207" t="s">
        <v>445</v>
      </c>
      <c r="F298" s="208" t="s">
        <v>446</v>
      </c>
      <c r="G298" s="209" t="s">
        <v>150</v>
      </c>
      <c r="H298" s="210">
        <v>29</v>
      </c>
      <c r="I298" s="211"/>
      <c r="J298" s="212">
        <f>ROUND(I298*H298,2)</f>
        <v>0</v>
      </c>
      <c r="K298" s="208" t="s">
        <v>132</v>
      </c>
      <c r="L298" s="46"/>
      <c r="M298" s="213" t="s">
        <v>19</v>
      </c>
      <c r="N298" s="214" t="s">
        <v>43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0.002</v>
      </c>
      <c r="T298" s="216">
        <f>S298*H298</f>
        <v>0.058000000000000003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240</v>
      </c>
      <c r="AT298" s="217" t="s">
        <v>128</v>
      </c>
      <c r="AU298" s="217" t="s">
        <v>82</v>
      </c>
      <c r="AY298" s="19" t="s">
        <v>125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240</v>
      </c>
      <c r="BM298" s="217" t="s">
        <v>447</v>
      </c>
    </row>
    <row r="299" s="2" customFormat="1">
      <c r="A299" s="40"/>
      <c r="B299" s="41"/>
      <c r="C299" s="42"/>
      <c r="D299" s="219" t="s">
        <v>135</v>
      </c>
      <c r="E299" s="42"/>
      <c r="F299" s="220" t="s">
        <v>448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135</v>
      </c>
      <c r="AU299" s="19" t="s">
        <v>82</v>
      </c>
    </row>
    <row r="300" s="2" customFormat="1">
      <c r="A300" s="40"/>
      <c r="B300" s="41"/>
      <c r="C300" s="42"/>
      <c r="D300" s="224" t="s">
        <v>137</v>
      </c>
      <c r="E300" s="42"/>
      <c r="F300" s="225" t="s">
        <v>449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137</v>
      </c>
      <c r="AU300" s="19" t="s">
        <v>82</v>
      </c>
    </row>
    <row r="301" s="2" customFormat="1" ht="24.15" customHeight="1">
      <c r="A301" s="40"/>
      <c r="B301" s="41"/>
      <c r="C301" s="206" t="s">
        <v>450</v>
      </c>
      <c r="D301" s="206" t="s">
        <v>128</v>
      </c>
      <c r="E301" s="207" t="s">
        <v>451</v>
      </c>
      <c r="F301" s="208" t="s">
        <v>452</v>
      </c>
      <c r="G301" s="209" t="s">
        <v>150</v>
      </c>
      <c r="H301" s="210">
        <v>43.5</v>
      </c>
      <c r="I301" s="211"/>
      <c r="J301" s="212">
        <f>ROUND(I301*H301,2)</f>
        <v>0</v>
      </c>
      <c r="K301" s="208" t="s">
        <v>132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240</v>
      </c>
      <c r="AT301" s="217" t="s">
        <v>128</v>
      </c>
      <c r="AU301" s="217" t="s">
        <v>82</v>
      </c>
      <c r="AY301" s="19" t="s">
        <v>125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240</v>
      </c>
      <c r="BM301" s="217" t="s">
        <v>453</v>
      </c>
    </row>
    <row r="302" s="2" customFormat="1">
      <c r="A302" s="40"/>
      <c r="B302" s="41"/>
      <c r="C302" s="42"/>
      <c r="D302" s="219" t="s">
        <v>135</v>
      </c>
      <c r="E302" s="42"/>
      <c r="F302" s="220" t="s">
        <v>454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135</v>
      </c>
      <c r="AU302" s="19" t="s">
        <v>82</v>
      </c>
    </row>
    <row r="303" s="2" customFormat="1">
      <c r="A303" s="40"/>
      <c r="B303" s="41"/>
      <c r="C303" s="42"/>
      <c r="D303" s="224" t="s">
        <v>137</v>
      </c>
      <c r="E303" s="42"/>
      <c r="F303" s="225" t="s">
        <v>455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137</v>
      </c>
      <c r="AU303" s="19" t="s">
        <v>82</v>
      </c>
    </row>
    <row r="304" s="13" customFormat="1">
      <c r="A304" s="13"/>
      <c r="B304" s="226"/>
      <c r="C304" s="227"/>
      <c r="D304" s="219" t="s">
        <v>139</v>
      </c>
      <c r="E304" s="228" t="s">
        <v>19</v>
      </c>
      <c r="F304" s="229" t="s">
        <v>161</v>
      </c>
      <c r="G304" s="227"/>
      <c r="H304" s="230">
        <v>43.5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139</v>
      </c>
      <c r="AU304" s="236" t="s">
        <v>82</v>
      </c>
      <c r="AV304" s="13" t="s">
        <v>82</v>
      </c>
      <c r="AW304" s="13" t="s">
        <v>33</v>
      </c>
      <c r="AX304" s="13" t="s">
        <v>80</v>
      </c>
      <c r="AY304" s="236" t="s">
        <v>125</v>
      </c>
    </row>
    <row r="305" s="2" customFormat="1" ht="16.5" customHeight="1">
      <c r="A305" s="40"/>
      <c r="B305" s="41"/>
      <c r="C305" s="258" t="s">
        <v>456</v>
      </c>
      <c r="D305" s="258" t="s">
        <v>385</v>
      </c>
      <c r="E305" s="259" t="s">
        <v>457</v>
      </c>
      <c r="F305" s="260" t="s">
        <v>458</v>
      </c>
      <c r="G305" s="261" t="s">
        <v>150</v>
      </c>
      <c r="H305" s="262">
        <v>43.5</v>
      </c>
      <c r="I305" s="263"/>
      <c r="J305" s="264">
        <f>ROUND(I305*H305,2)</f>
        <v>0</v>
      </c>
      <c r="K305" s="260" t="s">
        <v>132</v>
      </c>
      <c r="L305" s="265"/>
      <c r="M305" s="266" t="s">
        <v>19</v>
      </c>
      <c r="N305" s="267" t="s">
        <v>43</v>
      </c>
      <c r="O305" s="86"/>
      <c r="P305" s="215">
        <f>O305*H305</f>
        <v>0</v>
      </c>
      <c r="Q305" s="215">
        <v>0.0015</v>
      </c>
      <c r="R305" s="215">
        <f>Q305*H305</f>
        <v>0.065250000000000002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346</v>
      </c>
      <c r="AT305" s="217" t="s">
        <v>385</v>
      </c>
      <c r="AU305" s="217" t="s">
        <v>82</v>
      </c>
      <c r="AY305" s="19" t="s">
        <v>125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80</v>
      </c>
      <c r="BK305" s="218">
        <f>ROUND(I305*H305,2)</f>
        <v>0</v>
      </c>
      <c r="BL305" s="19" t="s">
        <v>240</v>
      </c>
      <c r="BM305" s="217" t="s">
        <v>459</v>
      </c>
    </row>
    <row r="306" s="2" customFormat="1">
      <c r="A306" s="40"/>
      <c r="B306" s="41"/>
      <c r="C306" s="42"/>
      <c r="D306" s="219" t="s">
        <v>135</v>
      </c>
      <c r="E306" s="42"/>
      <c r="F306" s="220" t="s">
        <v>458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135</v>
      </c>
      <c r="AU306" s="19" t="s">
        <v>82</v>
      </c>
    </row>
    <row r="307" s="13" customFormat="1">
      <c r="A307" s="13"/>
      <c r="B307" s="226"/>
      <c r="C307" s="227"/>
      <c r="D307" s="219" t="s">
        <v>139</v>
      </c>
      <c r="E307" s="228" t="s">
        <v>19</v>
      </c>
      <c r="F307" s="229" t="s">
        <v>161</v>
      </c>
      <c r="G307" s="227"/>
      <c r="H307" s="230">
        <v>43.5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139</v>
      </c>
      <c r="AU307" s="236" t="s">
        <v>82</v>
      </c>
      <c r="AV307" s="13" t="s">
        <v>82</v>
      </c>
      <c r="AW307" s="13" t="s">
        <v>33</v>
      </c>
      <c r="AX307" s="13" t="s">
        <v>80</v>
      </c>
      <c r="AY307" s="236" t="s">
        <v>125</v>
      </c>
    </row>
    <row r="308" s="2" customFormat="1" ht="16.5" customHeight="1">
      <c r="A308" s="40"/>
      <c r="B308" s="41"/>
      <c r="C308" s="258" t="s">
        <v>460</v>
      </c>
      <c r="D308" s="258" t="s">
        <v>385</v>
      </c>
      <c r="E308" s="259" t="s">
        <v>461</v>
      </c>
      <c r="F308" s="260" t="s">
        <v>462</v>
      </c>
      <c r="G308" s="261" t="s">
        <v>463</v>
      </c>
      <c r="H308" s="262">
        <v>29</v>
      </c>
      <c r="I308" s="263"/>
      <c r="J308" s="264">
        <f>ROUND(I308*H308,2)</f>
        <v>0</v>
      </c>
      <c r="K308" s="260" t="s">
        <v>132</v>
      </c>
      <c r="L308" s="265"/>
      <c r="M308" s="266" t="s">
        <v>19</v>
      </c>
      <c r="N308" s="267" t="s">
        <v>43</v>
      </c>
      <c r="O308" s="86"/>
      <c r="P308" s="215">
        <f>O308*H308</f>
        <v>0</v>
      </c>
      <c r="Q308" s="215">
        <v>0.00020000000000000001</v>
      </c>
      <c r="R308" s="215">
        <f>Q308*H308</f>
        <v>0.0058000000000000005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346</v>
      </c>
      <c r="AT308" s="217" t="s">
        <v>385</v>
      </c>
      <c r="AU308" s="217" t="s">
        <v>82</v>
      </c>
      <c r="AY308" s="19" t="s">
        <v>125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240</v>
      </c>
      <c r="BM308" s="217" t="s">
        <v>464</v>
      </c>
    </row>
    <row r="309" s="2" customFormat="1">
      <c r="A309" s="40"/>
      <c r="B309" s="41"/>
      <c r="C309" s="42"/>
      <c r="D309" s="219" t="s">
        <v>135</v>
      </c>
      <c r="E309" s="42"/>
      <c r="F309" s="220" t="s">
        <v>462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135</v>
      </c>
      <c r="AU309" s="19" t="s">
        <v>82</v>
      </c>
    </row>
    <row r="310" s="13" customFormat="1">
      <c r="A310" s="13"/>
      <c r="B310" s="226"/>
      <c r="C310" s="227"/>
      <c r="D310" s="219" t="s">
        <v>139</v>
      </c>
      <c r="E310" s="228" t="s">
        <v>19</v>
      </c>
      <c r="F310" s="229" t="s">
        <v>326</v>
      </c>
      <c r="G310" s="227"/>
      <c r="H310" s="230">
        <v>29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139</v>
      </c>
      <c r="AU310" s="236" t="s">
        <v>82</v>
      </c>
      <c r="AV310" s="13" t="s">
        <v>82</v>
      </c>
      <c r="AW310" s="13" t="s">
        <v>33</v>
      </c>
      <c r="AX310" s="13" t="s">
        <v>80</v>
      </c>
      <c r="AY310" s="236" t="s">
        <v>125</v>
      </c>
    </row>
    <row r="311" s="2" customFormat="1" ht="24.15" customHeight="1">
      <c r="A311" s="40"/>
      <c r="B311" s="41"/>
      <c r="C311" s="206" t="s">
        <v>465</v>
      </c>
      <c r="D311" s="206" t="s">
        <v>128</v>
      </c>
      <c r="E311" s="207" t="s">
        <v>466</v>
      </c>
      <c r="F311" s="208" t="s">
        <v>467</v>
      </c>
      <c r="G311" s="209" t="s">
        <v>224</v>
      </c>
      <c r="H311" s="210">
        <v>29</v>
      </c>
      <c r="I311" s="211"/>
      <c r="J311" s="212">
        <f>ROUND(I311*H311,2)</f>
        <v>0</v>
      </c>
      <c r="K311" s="208" t="s">
        <v>132</v>
      </c>
      <c r="L311" s="46"/>
      <c r="M311" s="213" t="s">
        <v>19</v>
      </c>
      <c r="N311" s="214" t="s">
        <v>43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240</v>
      </c>
      <c r="AT311" s="217" t="s">
        <v>128</v>
      </c>
      <c r="AU311" s="217" t="s">
        <v>82</v>
      </c>
      <c r="AY311" s="19" t="s">
        <v>125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80</v>
      </c>
      <c r="BK311" s="218">
        <f>ROUND(I311*H311,2)</f>
        <v>0</v>
      </c>
      <c r="BL311" s="19" t="s">
        <v>240</v>
      </c>
      <c r="BM311" s="217" t="s">
        <v>468</v>
      </c>
    </row>
    <row r="312" s="2" customFormat="1">
      <c r="A312" s="40"/>
      <c r="B312" s="41"/>
      <c r="C312" s="42"/>
      <c r="D312" s="219" t="s">
        <v>135</v>
      </c>
      <c r="E312" s="42"/>
      <c r="F312" s="220" t="s">
        <v>469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135</v>
      </c>
      <c r="AU312" s="19" t="s">
        <v>82</v>
      </c>
    </row>
    <row r="313" s="2" customFormat="1">
      <c r="A313" s="40"/>
      <c r="B313" s="41"/>
      <c r="C313" s="42"/>
      <c r="D313" s="224" t="s">
        <v>137</v>
      </c>
      <c r="E313" s="42"/>
      <c r="F313" s="225" t="s">
        <v>470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137</v>
      </c>
      <c r="AU313" s="19" t="s">
        <v>82</v>
      </c>
    </row>
    <row r="314" s="15" customFormat="1">
      <c r="A314" s="15"/>
      <c r="B314" s="248"/>
      <c r="C314" s="249"/>
      <c r="D314" s="219" t="s">
        <v>139</v>
      </c>
      <c r="E314" s="250" t="s">
        <v>19</v>
      </c>
      <c r="F314" s="251" t="s">
        <v>471</v>
      </c>
      <c r="G314" s="249"/>
      <c r="H314" s="250" t="s">
        <v>19</v>
      </c>
      <c r="I314" s="252"/>
      <c r="J314" s="249"/>
      <c r="K314" s="249"/>
      <c r="L314" s="253"/>
      <c r="M314" s="254"/>
      <c r="N314" s="255"/>
      <c r="O314" s="255"/>
      <c r="P314" s="255"/>
      <c r="Q314" s="255"/>
      <c r="R314" s="255"/>
      <c r="S314" s="255"/>
      <c r="T314" s="25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7" t="s">
        <v>139</v>
      </c>
      <c r="AU314" s="257" t="s">
        <v>82</v>
      </c>
      <c r="AV314" s="15" t="s">
        <v>80</v>
      </c>
      <c r="AW314" s="15" t="s">
        <v>33</v>
      </c>
      <c r="AX314" s="15" t="s">
        <v>72</v>
      </c>
      <c r="AY314" s="257" t="s">
        <v>125</v>
      </c>
    </row>
    <row r="315" s="13" customFormat="1">
      <c r="A315" s="13"/>
      <c r="B315" s="226"/>
      <c r="C315" s="227"/>
      <c r="D315" s="219" t="s">
        <v>139</v>
      </c>
      <c r="E315" s="228" t="s">
        <v>19</v>
      </c>
      <c r="F315" s="229" t="s">
        <v>326</v>
      </c>
      <c r="G315" s="227"/>
      <c r="H315" s="230">
        <v>29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139</v>
      </c>
      <c r="AU315" s="236" t="s">
        <v>82</v>
      </c>
      <c r="AV315" s="13" t="s">
        <v>82</v>
      </c>
      <c r="AW315" s="13" t="s">
        <v>33</v>
      </c>
      <c r="AX315" s="13" t="s">
        <v>80</v>
      </c>
      <c r="AY315" s="236" t="s">
        <v>125</v>
      </c>
    </row>
    <row r="316" s="2" customFormat="1" ht="16.5" customHeight="1">
      <c r="A316" s="40"/>
      <c r="B316" s="41"/>
      <c r="C316" s="258" t="s">
        <v>472</v>
      </c>
      <c r="D316" s="258" t="s">
        <v>385</v>
      </c>
      <c r="E316" s="259" t="s">
        <v>473</v>
      </c>
      <c r="F316" s="260" t="s">
        <v>474</v>
      </c>
      <c r="G316" s="261" t="s">
        <v>224</v>
      </c>
      <c r="H316" s="262">
        <v>29</v>
      </c>
      <c r="I316" s="263"/>
      <c r="J316" s="264">
        <f>ROUND(I316*H316,2)</f>
        <v>0</v>
      </c>
      <c r="K316" s="260" t="s">
        <v>165</v>
      </c>
      <c r="L316" s="265"/>
      <c r="M316" s="266" t="s">
        <v>19</v>
      </c>
      <c r="N316" s="267" t="s">
        <v>43</v>
      </c>
      <c r="O316" s="86"/>
      <c r="P316" s="215">
        <f>O316*H316</f>
        <v>0</v>
      </c>
      <c r="Q316" s="215">
        <v>0.0020799999999999998</v>
      </c>
      <c r="R316" s="215">
        <f>Q316*H316</f>
        <v>0.060319999999999992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346</v>
      </c>
      <c r="AT316" s="217" t="s">
        <v>385</v>
      </c>
      <c r="AU316" s="217" t="s">
        <v>82</v>
      </c>
      <c r="AY316" s="19" t="s">
        <v>125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80</v>
      </c>
      <c r="BK316" s="218">
        <f>ROUND(I316*H316,2)</f>
        <v>0</v>
      </c>
      <c r="BL316" s="19" t="s">
        <v>240</v>
      </c>
      <c r="BM316" s="217" t="s">
        <v>475</v>
      </c>
    </row>
    <row r="317" s="2" customFormat="1">
      <c r="A317" s="40"/>
      <c r="B317" s="41"/>
      <c r="C317" s="42"/>
      <c r="D317" s="219" t="s">
        <v>135</v>
      </c>
      <c r="E317" s="42"/>
      <c r="F317" s="220" t="s">
        <v>474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135</v>
      </c>
      <c r="AU317" s="19" t="s">
        <v>82</v>
      </c>
    </row>
    <row r="318" s="13" customFormat="1">
      <c r="A318" s="13"/>
      <c r="B318" s="226"/>
      <c r="C318" s="227"/>
      <c r="D318" s="219" t="s">
        <v>139</v>
      </c>
      <c r="E318" s="228" t="s">
        <v>19</v>
      </c>
      <c r="F318" s="229" t="s">
        <v>326</v>
      </c>
      <c r="G318" s="227"/>
      <c r="H318" s="230">
        <v>29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139</v>
      </c>
      <c r="AU318" s="236" t="s">
        <v>82</v>
      </c>
      <c r="AV318" s="13" t="s">
        <v>82</v>
      </c>
      <c r="AW318" s="13" t="s">
        <v>33</v>
      </c>
      <c r="AX318" s="13" t="s">
        <v>80</v>
      </c>
      <c r="AY318" s="236" t="s">
        <v>125</v>
      </c>
    </row>
    <row r="319" s="2" customFormat="1" ht="24.15" customHeight="1">
      <c r="A319" s="40"/>
      <c r="B319" s="41"/>
      <c r="C319" s="206" t="s">
        <v>476</v>
      </c>
      <c r="D319" s="206" t="s">
        <v>128</v>
      </c>
      <c r="E319" s="207" t="s">
        <v>477</v>
      </c>
      <c r="F319" s="208" t="s">
        <v>478</v>
      </c>
      <c r="G319" s="209" t="s">
        <v>310</v>
      </c>
      <c r="H319" s="210">
        <v>5.0110000000000001</v>
      </c>
      <c r="I319" s="211"/>
      <c r="J319" s="212">
        <f>ROUND(I319*H319,2)</f>
        <v>0</v>
      </c>
      <c r="K319" s="208" t="s">
        <v>132</v>
      </c>
      <c r="L319" s="46"/>
      <c r="M319" s="213" t="s">
        <v>19</v>
      </c>
      <c r="N319" s="214" t="s">
        <v>43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240</v>
      </c>
      <c r="AT319" s="217" t="s">
        <v>128</v>
      </c>
      <c r="AU319" s="217" t="s">
        <v>82</v>
      </c>
      <c r="AY319" s="19" t="s">
        <v>125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80</v>
      </c>
      <c r="BK319" s="218">
        <f>ROUND(I319*H319,2)</f>
        <v>0</v>
      </c>
      <c r="BL319" s="19" t="s">
        <v>240</v>
      </c>
      <c r="BM319" s="217" t="s">
        <v>479</v>
      </c>
    </row>
    <row r="320" s="2" customFormat="1">
      <c r="A320" s="40"/>
      <c r="B320" s="41"/>
      <c r="C320" s="42"/>
      <c r="D320" s="219" t="s">
        <v>135</v>
      </c>
      <c r="E320" s="42"/>
      <c r="F320" s="220" t="s">
        <v>480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135</v>
      </c>
      <c r="AU320" s="19" t="s">
        <v>82</v>
      </c>
    </row>
    <row r="321" s="2" customFormat="1">
      <c r="A321" s="40"/>
      <c r="B321" s="41"/>
      <c r="C321" s="42"/>
      <c r="D321" s="224" t="s">
        <v>137</v>
      </c>
      <c r="E321" s="42"/>
      <c r="F321" s="225" t="s">
        <v>481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137</v>
      </c>
      <c r="AU321" s="19" t="s">
        <v>82</v>
      </c>
    </row>
    <row r="322" s="2" customFormat="1" ht="33" customHeight="1">
      <c r="A322" s="40"/>
      <c r="B322" s="41"/>
      <c r="C322" s="206" t="s">
        <v>482</v>
      </c>
      <c r="D322" s="206" t="s">
        <v>128</v>
      </c>
      <c r="E322" s="207" t="s">
        <v>483</v>
      </c>
      <c r="F322" s="208" t="s">
        <v>484</v>
      </c>
      <c r="G322" s="209" t="s">
        <v>310</v>
      </c>
      <c r="H322" s="210">
        <v>5.0110000000000001</v>
      </c>
      <c r="I322" s="211"/>
      <c r="J322" s="212">
        <f>ROUND(I322*H322,2)</f>
        <v>0</v>
      </c>
      <c r="K322" s="208" t="s">
        <v>132</v>
      </c>
      <c r="L322" s="46"/>
      <c r="M322" s="213" t="s">
        <v>19</v>
      </c>
      <c r="N322" s="214" t="s">
        <v>43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240</v>
      </c>
      <c r="AT322" s="217" t="s">
        <v>128</v>
      </c>
      <c r="AU322" s="217" t="s">
        <v>82</v>
      </c>
      <c r="AY322" s="19" t="s">
        <v>125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80</v>
      </c>
      <c r="BK322" s="218">
        <f>ROUND(I322*H322,2)</f>
        <v>0</v>
      </c>
      <c r="BL322" s="19" t="s">
        <v>240</v>
      </c>
      <c r="BM322" s="217" t="s">
        <v>485</v>
      </c>
    </row>
    <row r="323" s="2" customFormat="1">
      <c r="A323" s="40"/>
      <c r="B323" s="41"/>
      <c r="C323" s="42"/>
      <c r="D323" s="219" t="s">
        <v>135</v>
      </c>
      <c r="E323" s="42"/>
      <c r="F323" s="220" t="s">
        <v>486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135</v>
      </c>
      <c r="AU323" s="19" t="s">
        <v>82</v>
      </c>
    </row>
    <row r="324" s="2" customFormat="1">
      <c r="A324" s="40"/>
      <c r="B324" s="41"/>
      <c r="C324" s="42"/>
      <c r="D324" s="224" t="s">
        <v>137</v>
      </c>
      <c r="E324" s="42"/>
      <c r="F324" s="225" t="s">
        <v>487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137</v>
      </c>
      <c r="AU324" s="19" t="s">
        <v>82</v>
      </c>
    </row>
    <row r="325" s="12" customFormat="1" ht="22.8" customHeight="1">
      <c r="A325" s="12"/>
      <c r="B325" s="190"/>
      <c r="C325" s="191"/>
      <c r="D325" s="192" t="s">
        <v>71</v>
      </c>
      <c r="E325" s="204" t="s">
        <v>488</v>
      </c>
      <c r="F325" s="204" t="s">
        <v>489</v>
      </c>
      <c r="G325" s="191"/>
      <c r="H325" s="191"/>
      <c r="I325" s="194"/>
      <c r="J325" s="205">
        <f>BK325</f>
        <v>0</v>
      </c>
      <c r="K325" s="191"/>
      <c r="L325" s="196"/>
      <c r="M325" s="197"/>
      <c r="N325" s="198"/>
      <c r="O325" s="198"/>
      <c r="P325" s="199">
        <f>SUM(P326:P359)</f>
        <v>0</v>
      </c>
      <c r="Q325" s="198"/>
      <c r="R325" s="199">
        <f>SUM(R326:R359)</f>
        <v>0.11647199999999999</v>
      </c>
      <c r="S325" s="198"/>
      <c r="T325" s="200">
        <f>SUM(T326:T359)</f>
        <v>2.7875000000000001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1" t="s">
        <v>82</v>
      </c>
      <c r="AT325" s="202" t="s">
        <v>71</v>
      </c>
      <c r="AU325" s="202" t="s">
        <v>80</v>
      </c>
      <c r="AY325" s="201" t="s">
        <v>125</v>
      </c>
      <c r="BK325" s="203">
        <f>SUM(BK326:BK359)</f>
        <v>0</v>
      </c>
    </row>
    <row r="326" s="2" customFormat="1" ht="24.15" customHeight="1">
      <c r="A326" s="40"/>
      <c r="B326" s="41"/>
      <c r="C326" s="206" t="s">
        <v>490</v>
      </c>
      <c r="D326" s="206" t="s">
        <v>128</v>
      </c>
      <c r="E326" s="207" t="s">
        <v>491</v>
      </c>
      <c r="F326" s="208" t="s">
        <v>492</v>
      </c>
      <c r="G326" s="209" t="s">
        <v>150</v>
      </c>
      <c r="H326" s="210">
        <v>111.5</v>
      </c>
      <c r="I326" s="211"/>
      <c r="J326" s="212">
        <f>ROUND(I326*H326,2)</f>
        <v>0</v>
      </c>
      <c r="K326" s="208" t="s">
        <v>132</v>
      </c>
      <c r="L326" s="46"/>
      <c r="M326" s="213" t="s">
        <v>19</v>
      </c>
      <c r="N326" s="214" t="s">
        <v>43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0.025000000000000001</v>
      </c>
      <c r="T326" s="216">
        <f>S326*H326</f>
        <v>2.7875000000000001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240</v>
      </c>
      <c r="AT326" s="217" t="s">
        <v>128</v>
      </c>
      <c r="AU326" s="217" t="s">
        <v>82</v>
      </c>
      <c r="AY326" s="19" t="s">
        <v>125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80</v>
      </c>
      <c r="BK326" s="218">
        <f>ROUND(I326*H326,2)</f>
        <v>0</v>
      </c>
      <c r="BL326" s="19" t="s">
        <v>240</v>
      </c>
      <c r="BM326" s="217" t="s">
        <v>493</v>
      </c>
    </row>
    <row r="327" s="2" customFormat="1">
      <c r="A327" s="40"/>
      <c r="B327" s="41"/>
      <c r="C327" s="42"/>
      <c r="D327" s="219" t="s">
        <v>135</v>
      </c>
      <c r="E327" s="42"/>
      <c r="F327" s="220" t="s">
        <v>494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135</v>
      </c>
      <c r="AU327" s="19" t="s">
        <v>82</v>
      </c>
    </row>
    <row r="328" s="2" customFormat="1">
      <c r="A328" s="40"/>
      <c r="B328" s="41"/>
      <c r="C328" s="42"/>
      <c r="D328" s="224" t="s">
        <v>137</v>
      </c>
      <c r="E328" s="42"/>
      <c r="F328" s="225" t="s">
        <v>495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137</v>
      </c>
      <c r="AU328" s="19" t="s">
        <v>82</v>
      </c>
    </row>
    <row r="329" s="13" customFormat="1">
      <c r="A329" s="13"/>
      <c r="B329" s="226"/>
      <c r="C329" s="227"/>
      <c r="D329" s="219" t="s">
        <v>139</v>
      </c>
      <c r="E329" s="228" t="s">
        <v>19</v>
      </c>
      <c r="F329" s="229" t="s">
        <v>382</v>
      </c>
      <c r="G329" s="227"/>
      <c r="H329" s="230">
        <v>55.5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139</v>
      </c>
      <c r="AU329" s="236" t="s">
        <v>82</v>
      </c>
      <c r="AV329" s="13" t="s">
        <v>82</v>
      </c>
      <c r="AW329" s="13" t="s">
        <v>33</v>
      </c>
      <c r="AX329" s="13" t="s">
        <v>72</v>
      </c>
      <c r="AY329" s="236" t="s">
        <v>125</v>
      </c>
    </row>
    <row r="330" s="13" customFormat="1">
      <c r="A330" s="13"/>
      <c r="B330" s="226"/>
      <c r="C330" s="227"/>
      <c r="D330" s="219" t="s">
        <v>139</v>
      </c>
      <c r="E330" s="228" t="s">
        <v>19</v>
      </c>
      <c r="F330" s="229" t="s">
        <v>383</v>
      </c>
      <c r="G330" s="227"/>
      <c r="H330" s="230">
        <v>56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139</v>
      </c>
      <c r="AU330" s="236" t="s">
        <v>82</v>
      </c>
      <c r="AV330" s="13" t="s">
        <v>82</v>
      </c>
      <c r="AW330" s="13" t="s">
        <v>33</v>
      </c>
      <c r="AX330" s="13" t="s">
        <v>72</v>
      </c>
      <c r="AY330" s="236" t="s">
        <v>125</v>
      </c>
    </row>
    <row r="331" s="14" customFormat="1">
      <c r="A331" s="14"/>
      <c r="B331" s="237"/>
      <c r="C331" s="238"/>
      <c r="D331" s="219" t="s">
        <v>139</v>
      </c>
      <c r="E331" s="239" t="s">
        <v>19</v>
      </c>
      <c r="F331" s="240" t="s">
        <v>155</v>
      </c>
      <c r="G331" s="238"/>
      <c r="H331" s="241">
        <v>111.5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139</v>
      </c>
      <c r="AU331" s="247" t="s">
        <v>82</v>
      </c>
      <c r="AV331" s="14" t="s">
        <v>133</v>
      </c>
      <c r="AW331" s="14" t="s">
        <v>33</v>
      </c>
      <c r="AX331" s="14" t="s">
        <v>80</v>
      </c>
      <c r="AY331" s="247" t="s">
        <v>125</v>
      </c>
    </row>
    <row r="332" s="2" customFormat="1" ht="37.8" customHeight="1">
      <c r="A332" s="40"/>
      <c r="B332" s="41"/>
      <c r="C332" s="206" t="s">
        <v>496</v>
      </c>
      <c r="D332" s="206" t="s">
        <v>128</v>
      </c>
      <c r="E332" s="207" t="s">
        <v>497</v>
      </c>
      <c r="F332" s="208" t="s">
        <v>498</v>
      </c>
      <c r="G332" s="209" t="s">
        <v>150</v>
      </c>
      <c r="H332" s="210">
        <v>111.5</v>
      </c>
      <c r="I332" s="211"/>
      <c r="J332" s="212">
        <f>ROUND(I332*H332,2)</f>
        <v>0</v>
      </c>
      <c r="K332" s="208" t="s">
        <v>132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0.00072000000000000005</v>
      </c>
      <c r="R332" s="215">
        <f>Q332*H332</f>
        <v>0.080280000000000004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240</v>
      </c>
      <c r="AT332" s="217" t="s">
        <v>128</v>
      </c>
      <c r="AU332" s="217" t="s">
        <v>82</v>
      </c>
      <c r="AY332" s="19" t="s">
        <v>125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240</v>
      </c>
      <c r="BM332" s="217" t="s">
        <v>499</v>
      </c>
    </row>
    <row r="333" s="2" customFormat="1">
      <c r="A333" s="40"/>
      <c r="B333" s="41"/>
      <c r="C333" s="42"/>
      <c r="D333" s="219" t="s">
        <v>135</v>
      </c>
      <c r="E333" s="42"/>
      <c r="F333" s="220" t="s">
        <v>500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135</v>
      </c>
      <c r="AU333" s="19" t="s">
        <v>82</v>
      </c>
    </row>
    <row r="334" s="2" customFormat="1">
      <c r="A334" s="40"/>
      <c r="B334" s="41"/>
      <c r="C334" s="42"/>
      <c r="D334" s="224" t="s">
        <v>137</v>
      </c>
      <c r="E334" s="42"/>
      <c r="F334" s="225" t="s">
        <v>501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137</v>
      </c>
      <c r="AU334" s="19" t="s">
        <v>82</v>
      </c>
    </row>
    <row r="335" s="13" customFormat="1">
      <c r="A335" s="13"/>
      <c r="B335" s="226"/>
      <c r="C335" s="227"/>
      <c r="D335" s="219" t="s">
        <v>139</v>
      </c>
      <c r="E335" s="228" t="s">
        <v>19</v>
      </c>
      <c r="F335" s="229" t="s">
        <v>382</v>
      </c>
      <c r="G335" s="227"/>
      <c r="H335" s="230">
        <v>55.5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139</v>
      </c>
      <c r="AU335" s="236" t="s">
        <v>82</v>
      </c>
      <c r="AV335" s="13" t="s">
        <v>82</v>
      </c>
      <c r="AW335" s="13" t="s">
        <v>33</v>
      </c>
      <c r="AX335" s="13" t="s">
        <v>72</v>
      </c>
      <c r="AY335" s="236" t="s">
        <v>125</v>
      </c>
    </row>
    <row r="336" s="13" customFormat="1">
      <c r="A336" s="13"/>
      <c r="B336" s="226"/>
      <c r="C336" s="227"/>
      <c r="D336" s="219" t="s">
        <v>139</v>
      </c>
      <c r="E336" s="228" t="s">
        <v>19</v>
      </c>
      <c r="F336" s="229" t="s">
        <v>383</v>
      </c>
      <c r="G336" s="227"/>
      <c r="H336" s="230">
        <v>56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139</v>
      </c>
      <c r="AU336" s="236" t="s">
        <v>82</v>
      </c>
      <c r="AV336" s="13" t="s">
        <v>82</v>
      </c>
      <c r="AW336" s="13" t="s">
        <v>33</v>
      </c>
      <c r="AX336" s="13" t="s">
        <v>72</v>
      </c>
      <c r="AY336" s="236" t="s">
        <v>125</v>
      </c>
    </row>
    <row r="337" s="14" customFormat="1">
      <c r="A337" s="14"/>
      <c r="B337" s="237"/>
      <c r="C337" s="238"/>
      <c r="D337" s="219" t="s">
        <v>139</v>
      </c>
      <c r="E337" s="239" t="s">
        <v>19</v>
      </c>
      <c r="F337" s="240" t="s">
        <v>155</v>
      </c>
      <c r="G337" s="238"/>
      <c r="H337" s="241">
        <v>111.5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7" t="s">
        <v>139</v>
      </c>
      <c r="AU337" s="247" t="s">
        <v>82</v>
      </c>
      <c r="AV337" s="14" t="s">
        <v>133</v>
      </c>
      <c r="AW337" s="14" t="s">
        <v>33</v>
      </c>
      <c r="AX337" s="14" t="s">
        <v>80</v>
      </c>
      <c r="AY337" s="247" t="s">
        <v>125</v>
      </c>
    </row>
    <row r="338" s="2" customFormat="1" ht="24.15" customHeight="1">
      <c r="A338" s="40"/>
      <c r="B338" s="41"/>
      <c r="C338" s="258" t="s">
        <v>502</v>
      </c>
      <c r="D338" s="258" t="s">
        <v>385</v>
      </c>
      <c r="E338" s="259" t="s">
        <v>503</v>
      </c>
      <c r="F338" s="260" t="s">
        <v>504</v>
      </c>
      <c r="G338" s="261" t="s">
        <v>150</v>
      </c>
      <c r="H338" s="262">
        <v>55.5</v>
      </c>
      <c r="I338" s="263"/>
      <c r="J338" s="264">
        <f>ROUND(I338*H338,2)</f>
        <v>0</v>
      </c>
      <c r="K338" s="260" t="s">
        <v>165</v>
      </c>
      <c r="L338" s="265"/>
      <c r="M338" s="266" t="s">
        <v>19</v>
      </c>
      <c r="N338" s="267" t="s">
        <v>43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346</v>
      </c>
      <c r="AT338" s="217" t="s">
        <v>385</v>
      </c>
      <c r="AU338" s="217" t="s">
        <v>82</v>
      </c>
      <c r="AY338" s="19" t="s">
        <v>125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80</v>
      </c>
      <c r="BK338" s="218">
        <f>ROUND(I338*H338,2)</f>
        <v>0</v>
      </c>
      <c r="BL338" s="19" t="s">
        <v>240</v>
      </c>
      <c r="BM338" s="217" t="s">
        <v>505</v>
      </c>
    </row>
    <row r="339" s="2" customFormat="1">
      <c r="A339" s="40"/>
      <c r="B339" s="41"/>
      <c r="C339" s="42"/>
      <c r="D339" s="219" t="s">
        <v>135</v>
      </c>
      <c r="E339" s="42"/>
      <c r="F339" s="220" t="s">
        <v>504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135</v>
      </c>
      <c r="AU339" s="19" t="s">
        <v>82</v>
      </c>
    </row>
    <row r="340" s="13" customFormat="1">
      <c r="A340" s="13"/>
      <c r="B340" s="226"/>
      <c r="C340" s="227"/>
      <c r="D340" s="219" t="s">
        <v>139</v>
      </c>
      <c r="E340" s="228" t="s">
        <v>19</v>
      </c>
      <c r="F340" s="229" t="s">
        <v>382</v>
      </c>
      <c r="G340" s="227"/>
      <c r="H340" s="230">
        <v>55.5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139</v>
      </c>
      <c r="AU340" s="236" t="s">
        <v>82</v>
      </c>
      <c r="AV340" s="13" t="s">
        <v>82</v>
      </c>
      <c r="AW340" s="13" t="s">
        <v>33</v>
      </c>
      <c r="AX340" s="13" t="s">
        <v>80</v>
      </c>
      <c r="AY340" s="236" t="s">
        <v>125</v>
      </c>
    </row>
    <row r="341" s="2" customFormat="1" ht="37.8" customHeight="1">
      <c r="A341" s="40"/>
      <c r="B341" s="41"/>
      <c r="C341" s="258" t="s">
        <v>506</v>
      </c>
      <c r="D341" s="258" t="s">
        <v>385</v>
      </c>
      <c r="E341" s="259" t="s">
        <v>507</v>
      </c>
      <c r="F341" s="260" t="s">
        <v>508</v>
      </c>
      <c r="G341" s="261" t="s">
        <v>150</v>
      </c>
      <c r="H341" s="262">
        <v>56</v>
      </c>
      <c r="I341" s="263"/>
      <c r="J341" s="264">
        <f>ROUND(I341*H341,2)</f>
        <v>0</v>
      </c>
      <c r="K341" s="260" t="s">
        <v>165</v>
      </c>
      <c r="L341" s="265"/>
      <c r="M341" s="266" t="s">
        <v>19</v>
      </c>
      <c r="N341" s="267" t="s">
        <v>43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346</v>
      </c>
      <c r="AT341" s="217" t="s">
        <v>385</v>
      </c>
      <c r="AU341" s="217" t="s">
        <v>82</v>
      </c>
      <c r="AY341" s="19" t="s">
        <v>125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80</v>
      </c>
      <c r="BK341" s="218">
        <f>ROUND(I341*H341,2)</f>
        <v>0</v>
      </c>
      <c r="BL341" s="19" t="s">
        <v>240</v>
      </c>
      <c r="BM341" s="217" t="s">
        <v>509</v>
      </c>
    </row>
    <row r="342" s="2" customFormat="1">
      <c r="A342" s="40"/>
      <c r="B342" s="41"/>
      <c r="C342" s="42"/>
      <c r="D342" s="219" t="s">
        <v>135</v>
      </c>
      <c r="E342" s="42"/>
      <c r="F342" s="220" t="s">
        <v>508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135</v>
      </c>
      <c r="AU342" s="19" t="s">
        <v>82</v>
      </c>
    </row>
    <row r="343" s="13" customFormat="1">
      <c r="A343" s="13"/>
      <c r="B343" s="226"/>
      <c r="C343" s="227"/>
      <c r="D343" s="219" t="s">
        <v>139</v>
      </c>
      <c r="E343" s="228" t="s">
        <v>19</v>
      </c>
      <c r="F343" s="229" t="s">
        <v>383</v>
      </c>
      <c r="G343" s="227"/>
      <c r="H343" s="230">
        <v>56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139</v>
      </c>
      <c r="AU343" s="236" t="s">
        <v>82</v>
      </c>
      <c r="AV343" s="13" t="s">
        <v>82</v>
      </c>
      <c r="AW343" s="13" t="s">
        <v>33</v>
      </c>
      <c r="AX343" s="13" t="s">
        <v>80</v>
      </c>
      <c r="AY343" s="236" t="s">
        <v>125</v>
      </c>
    </row>
    <row r="344" s="2" customFormat="1" ht="24.15" customHeight="1">
      <c r="A344" s="40"/>
      <c r="B344" s="41"/>
      <c r="C344" s="206" t="s">
        <v>510</v>
      </c>
      <c r="D344" s="206" t="s">
        <v>128</v>
      </c>
      <c r="E344" s="207" t="s">
        <v>511</v>
      </c>
      <c r="F344" s="208" t="s">
        <v>512</v>
      </c>
      <c r="G344" s="209" t="s">
        <v>150</v>
      </c>
      <c r="H344" s="210">
        <v>278.39999999999998</v>
      </c>
      <c r="I344" s="211"/>
      <c r="J344" s="212">
        <f>ROUND(I344*H344,2)</f>
        <v>0</v>
      </c>
      <c r="K344" s="208" t="s">
        <v>132</v>
      </c>
      <c r="L344" s="46"/>
      <c r="M344" s="213" t="s">
        <v>19</v>
      </c>
      <c r="N344" s="214" t="s">
        <v>43</v>
      </c>
      <c r="O344" s="86"/>
      <c r="P344" s="215">
        <f>O344*H344</f>
        <v>0</v>
      </c>
      <c r="Q344" s="215">
        <v>6.0000000000000002E-05</v>
      </c>
      <c r="R344" s="215">
        <f>Q344*H344</f>
        <v>0.016704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240</v>
      </c>
      <c r="AT344" s="217" t="s">
        <v>128</v>
      </c>
      <c r="AU344" s="217" t="s">
        <v>82</v>
      </c>
      <c r="AY344" s="19" t="s">
        <v>125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80</v>
      </c>
      <c r="BK344" s="218">
        <f>ROUND(I344*H344,2)</f>
        <v>0</v>
      </c>
      <c r="BL344" s="19" t="s">
        <v>240</v>
      </c>
      <c r="BM344" s="217" t="s">
        <v>513</v>
      </c>
    </row>
    <row r="345" s="2" customFormat="1">
      <c r="A345" s="40"/>
      <c r="B345" s="41"/>
      <c r="C345" s="42"/>
      <c r="D345" s="219" t="s">
        <v>135</v>
      </c>
      <c r="E345" s="42"/>
      <c r="F345" s="220" t="s">
        <v>514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135</v>
      </c>
      <c r="AU345" s="19" t="s">
        <v>82</v>
      </c>
    </row>
    <row r="346" s="2" customFormat="1">
      <c r="A346" s="40"/>
      <c r="B346" s="41"/>
      <c r="C346" s="42"/>
      <c r="D346" s="224" t="s">
        <v>137</v>
      </c>
      <c r="E346" s="42"/>
      <c r="F346" s="225" t="s">
        <v>515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137</v>
      </c>
      <c r="AU346" s="19" t="s">
        <v>82</v>
      </c>
    </row>
    <row r="347" s="13" customFormat="1">
      <c r="A347" s="13"/>
      <c r="B347" s="226"/>
      <c r="C347" s="227"/>
      <c r="D347" s="219" t="s">
        <v>139</v>
      </c>
      <c r="E347" s="228" t="s">
        <v>19</v>
      </c>
      <c r="F347" s="229" t="s">
        <v>516</v>
      </c>
      <c r="G347" s="227"/>
      <c r="H347" s="230">
        <v>278.39999999999998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139</v>
      </c>
      <c r="AU347" s="236" t="s">
        <v>82</v>
      </c>
      <c r="AV347" s="13" t="s">
        <v>82</v>
      </c>
      <c r="AW347" s="13" t="s">
        <v>33</v>
      </c>
      <c r="AX347" s="13" t="s">
        <v>72</v>
      </c>
      <c r="AY347" s="236" t="s">
        <v>125</v>
      </c>
    </row>
    <row r="348" s="14" customFormat="1">
      <c r="A348" s="14"/>
      <c r="B348" s="237"/>
      <c r="C348" s="238"/>
      <c r="D348" s="219" t="s">
        <v>139</v>
      </c>
      <c r="E348" s="239" t="s">
        <v>19</v>
      </c>
      <c r="F348" s="240" t="s">
        <v>155</v>
      </c>
      <c r="G348" s="238"/>
      <c r="H348" s="241">
        <v>278.39999999999998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139</v>
      </c>
      <c r="AU348" s="247" t="s">
        <v>82</v>
      </c>
      <c r="AV348" s="14" t="s">
        <v>133</v>
      </c>
      <c r="AW348" s="14" t="s">
        <v>33</v>
      </c>
      <c r="AX348" s="14" t="s">
        <v>80</v>
      </c>
      <c r="AY348" s="247" t="s">
        <v>125</v>
      </c>
    </row>
    <row r="349" s="2" customFormat="1" ht="24.15" customHeight="1">
      <c r="A349" s="40"/>
      <c r="B349" s="41"/>
      <c r="C349" s="206" t="s">
        <v>517</v>
      </c>
      <c r="D349" s="206" t="s">
        <v>128</v>
      </c>
      <c r="E349" s="207" t="s">
        <v>518</v>
      </c>
      <c r="F349" s="208" t="s">
        <v>519</v>
      </c>
      <c r="G349" s="209" t="s">
        <v>150</v>
      </c>
      <c r="H349" s="210">
        <v>278.39999999999998</v>
      </c>
      <c r="I349" s="211"/>
      <c r="J349" s="212">
        <f>ROUND(I349*H349,2)</f>
        <v>0</v>
      </c>
      <c r="K349" s="208" t="s">
        <v>132</v>
      </c>
      <c r="L349" s="46"/>
      <c r="M349" s="213" t="s">
        <v>19</v>
      </c>
      <c r="N349" s="214" t="s">
        <v>43</v>
      </c>
      <c r="O349" s="86"/>
      <c r="P349" s="215">
        <f>O349*H349</f>
        <v>0</v>
      </c>
      <c r="Q349" s="215">
        <v>6.9999999999999994E-05</v>
      </c>
      <c r="R349" s="215">
        <f>Q349*H349</f>
        <v>0.019487999999999998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240</v>
      </c>
      <c r="AT349" s="217" t="s">
        <v>128</v>
      </c>
      <c r="AU349" s="217" t="s">
        <v>82</v>
      </c>
      <c r="AY349" s="19" t="s">
        <v>125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80</v>
      </c>
      <c r="BK349" s="218">
        <f>ROUND(I349*H349,2)</f>
        <v>0</v>
      </c>
      <c r="BL349" s="19" t="s">
        <v>240</v>
      </c>
      <c r="BM349" s="217" t="s">
        <v>520</v>
      </c>
    </row>
    <row r="350" s="2" customFormat="1">
      <c r="A350" s="40"/>
      <c r="B350" s="41"/>
      <c r="C350" s="42"/>
      <c r="D350" s="219" t="s">
        <v>135</v>
      </c>
      <c r="E350" s="42"/>
      <c r="F350" s="220" t="s">
        <v>521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135</v>
      </c>
      <c r="AU350" s="19" t="s">
        <v>82</v>
      </c>
    </row>
    <row r="351" s="2" customFormat="1">
      <c r="A351" s="40"/>
      <c r="B351" s="41"/>
      <c r="C351" s="42"/>
      <c r="D351" s="224" t="s">
        <v>137</v>
      </c>
      <c r="E351" s="42"/>
      <c r="F351" s="225" t="s">
        <v>522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137</v>
      </c>
      <c r="AU351" s="19" t="s">
        <v>82</v>
      </c>
    </row>
    <row r="352" s="13" customFormat="1">
      <c r="A352" s="13"/>
      <c r="B352" s="226"/>
      <c r="C352" s="227"/>
      <c r="D352" s="219" t="s">
        <v>139</v>
      </c>
      <c r="E352" s="228" t="s">
        <v>19</v>
      </c>
      <c r="F352" s="229" t="s">
        <v>516</v>
      </c>
      <c r="G352" s="227"/>
      <c r="H352" s="230">
        <v>278.39999999999998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139</v>
      </c>
      <c r="AU352" s="236" t="s">
        <v>82</v>
      </c>
      <c r="AV352" s="13" t="s">
        <v>82</v>
      </c>
      <c r="AW352" s="13" t="s">
        <v>33</v>
      </c>
      <c r="AX352" s="13" t="s">
        <v>72</v>
      </c>
      <c r="AY352" s="236" t="s">
        <v>125</v>
      </c>
    </row>
    <row r="353" s="14" customFormat="1">
      <c r="A353" s="14"/>
      <c r="B353" s="237"/>
      <c r="C353" s="238"/>
      <c r="D353" s="219" t="s">
        <v>139</v>
      </c>
      <c r="E353" s="239" t="s">
        <v>19</v>
      </c>
      <c r="F353" s="240" t="s">
        <v>155</v>
      </c>
      <c r="G353" s="238"/>
      <c r="H353" s="241">
        <v>278.39999999999998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139</v>
      </c>
      <c r="AU353" s="247" t="s">
        <v>82</v>
      </c>
      <c r="AV353" s="14" t="s">
        <v>133</v>
      </c>
      <c r="AW353" s="14" t="s">
        <v>33</v>
      </c>
      <c r="AX353" s="14" t="s">
        <v>80</v>
      </c>
      <c r="AY353" s="247" t="s">
        <v>125</v>
      </c>
    </row>
    <row r="354" s="2" customFormat="1" ht="24.15" customHeight="1">
      <c r="A354" s="40"/>
      <c r="B354" s="41"/>
      <c r="C354" s="206" t="s">
        <v>523</v>
      </c>
      <c r="D354" s="206" t="s">
        <v>128</v>
      </c>
      <c r="E354" s="207" t="s">
        <v>524</v>
      </c>
      <c r="F354" s="208" t="s">
        <v>525</v>
      </c>
      <c r="G354" s="209" t="s">
        <v>310</v>
      </c>
      <c r="H354" s="210">
        <v>0.11600000000000001</v>
      </c>
      <c r="I354" s="211"/>
      <c r="J354" s="212">
        <f>ROUND(I354*H354,2)</f>
        <v>0</v>
      </c>
      <c r="K354" s="208" t="s">
        <v>132</v>
      </c>
      <c r="L354" s="46"/>
      <c r="M354" s="213" t="s">
        <v>19</v>
      </c>
      <c r="N354" s="214" t="s">
        <v>43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240</v>
      </c>
      <c r="AT354" s="217" t="s">
        <v>128</v>
      </c>
      <c r="AU354" s="217" t="s">
        <v>82</v>
      </c>
      <c r="AY354" s="19" t="s">
        <v>125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80</v>
      </c>
      <c r="BK354" s="218">
        <f>ROUND(I354*H354,2)</f>
        <v>0</v>
      </c>
      <c r="BL354" s="19" t="s">
        <v>240</v>
      </c>
      <c r="BM354" s="217" t="s">
        <v>526</v>
      </c>
    </row>
    <row r="355" s="2" customFormat="1">
      <c r="A355" s="40"/>
      <c r="B355" s="41"/>
      <c r="C355" s="42"/>
      <c r="D355" s="219" t="s">
        <v>135</v>
      </c>
      <c r="E355" s="42"/>
      <c r="F355" s="220" t="s">
        <v>527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135</v>
      </c>
      <c r="AU355" s="19" t="s">
        <v>82</v>
      </c>
    </row>
    <row r="356" s="2" customFormat="1">
      <c r="A356" s="40"/>
      <c r="B356" s="41"/>
      <c r="C356" s="42"/>
      <c r="D356" s="224" t="s">
        <v>137</v>
      </c>
      <c r="E356" s="42"/>
      <c r="F356" s="225" t="s">
        <v>528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137</v>
      </c>
      <c r="AU356" s="19" t="s">
        <v>82</v>
      </c>
    </row>
    <row r="357" s="2" customFormat="1" ht="33" customHeight="1">
      <c r="A357" s="40"/>
      <c r="B357" s="41"/>
      <c r="C357" s="206" t="s">
        <v>529</v>
      </c>
      <c r="D357" s="206" t="s">
        <v>128</v>
      </c>
      <c r="E357" s="207" t="s">
        <v>530</v>
      </c>
      <c r="F357" s="208" t="s">
        <v>531</v>
      </c>
      <c r="G357" s="209" t="s">
        <v>310</v>
      </c>
      <c r="H357" s="210">
        <v>0.11600000000000001</v>
      </c>
      <c r="I357" s="211"/>
      <c r="J357" s="212">
        <f>ROUND(I357*H357,2)</f>
        <v>0</v>
      </c>
      <c r="K357" s="208" t="s">
        <v>132</v>
      </c>
      <c r="L357" s="46"/>
      <c r="M357" s="213" t="s">
        <v>19</v>
      </c>
      <c r="N357" s="214" t="s">
        <v>43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240</v>
      </c>
      <c r="AT357" s="217" t="s">
        <v>128</v>
      </c>
      <c r="AU357" s="217" t="s">
        <v>82</v>
      </c>
      <c r="AY357" s="19" t="s">
        <v>125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80</v>
      </c>
      <c r="BK357" s="218">
        <f>ROUND(I357*H357,2)</f>
        <v>0</v>
      </c>
      <c r="BL357" s="19" t="s">
        <v>240</v>
      </c>
      <c r="BM357" s="217" t="s">
        <v>532</v>
      </c>
    </row>
    <row r="358" s="2" customFormat="1">
      <c r="A358" s="40"/>
      <c r="B358" s="41"/>
      <c r="C358" s="42"/>
      <c r="D358" s="219" t="s">
        <v>135</v>
      </c>
      <c r="E358" s="42"/>
      <c r="F358" s="220" t="s">
        <v>533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135</v>
      </c>
      <c r="AU358" s="19" t="s">
        <v>82</v>
      </c>
    </row>
    <row r="359" s="2" customFormat="1">
      <c r="A359" s="40"/>
      <c r="B359" s="41"/>
      <c r="C359" s="42"/>
      <c r="D359" s="224" t="s">
        <v>137</v>
      </c>
      <c r="E359" s="42"/>
      <c r="F359" s="225" t="s">
        <v>534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137</v>
      </c>
      <c r="AU359" s="19" t="s">
        <v>82</v>
      </c>
    </row>
    <row r="360" s="12" customFormat="1" ht="22.8" customHeight="1">
      <c r="A360" s="12"/>
      <c r="B360" s="190"/>
      <c r="C360" s="191"/>
      <c r="D360" s="192" t="s">
        <v>71</v>
      </c>
      <c r="E360" s="204" t="s">
        <v>535</v>
      </c>
      <c r="F360" s="204" t="s">
        <v>536</v>
      </c>
      <c r="G360" s="191"/>
      <c r="H360" s="191"/>
      <c r="I360" s="194"/>
      <c r="J360" s="205">
        <f>BK360</f>
        <v>0</v>
      </c>
      <c r="K360" s="191"/>
      <c r="L360" s="196"/>
      <c r="M360" s="197"/>
      <c r="N360" s="198"/>
      <c r="O360" s="198"/>
      <c r="P360" s="199">
        <f>SUM(P361:P464)</f>
        <v>0</v>
      </c>
      <c r="Q360" s="198"/>
      <c r="R360" s="199">
        <f>SUM(R361:R464)</f>
        <v>5.7149812799999982</v>
      </c>
      <c r="S360" s="198"/>
      <c r="T360" s="200">
        <f>SUM(T361:T464)</f>
        <v>5.6753669999999996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1" t="s">
        <v>82</v>
      </c>
      <c r="AT360" s="202" t="s">
        <v>71</v>
      </c>
      <c r="AU360" s="202" t="s">
        <v>80</v>
      </c>
      <c r="AY360" s="201" t="s">
        <v>125</v>
      </c>
      <c r="BK360" s="203">
        <f>SUM(BK361:BK464)</f>
        <v>0</v>
      </c>
    </row>
    <row r="361" s="2" customFormat="1" ht="16.5" customHeight="1">
      <c r="A361" s="40"/>
      <c r="B361" s="41"/>
      <c r="C361" s="206" t="s">
        <v>537</v>
      </c>
      <c r="D361" s="206" t="s">
        <v>128</v>
      </c>
      <c r="E361" s="207" t="s">
        <v>538</v>
      </c>
      <c r="F361" s="208" t="s">
        <v>539</v>
      </c>
      <c r="G361" s="209" t="s">
        <v>131</v>
      </c>
      <c r="H361" s="210">
        <v>145.84</v>
      </c>
      <c r="I361" s="211"/>
      <c r="J361" s="212">
        <f>ROUND(I361*H361,2)</f>
        <v>0</v>
      </c>
      <c r="K361" s="208" t="s">
        <v>132</v>
      </c>
      <c r="L361" s="46"/>
      <c r="M361" s="213" t="s">
        <v>19</v>
      </c>
      <c r="N361" s="214" t="s">
        <v>43</v>
      </c>
      <c r="O361" s="86"/>
      <c r="P361" s="215">
        <f>O361*H361</f>
        <v>0</v>
      </c>
      <c r="Q361" s="215">
        <v>0</v>
      </c>
      <c r="R361" s="215">
        <f>Q361*H361</f>
        <v>0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240</v>
      </c>
      <c r="AT361" s="217" t="s">
        <v>128</v>
      </c>
      <c r="AU361" s="217" t="s">
        <v>82</v>
      </c>
      <c r="AY361" s="19" t="s">
        <v>125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80</v>
      </c>
      <c r="BK361" s="218">
        <f>ROUND(I361*H361,2)</f>
        <v>0</v>
      </c>
      <c r="BL361" s="19" t="s">
        <v>240</v>
      </c>
      <c r="BM361" s="217" t="s">
        <v>540</v>
      </c>
    </row>
    <row r="362" s="2" customFormat="1">
      <c r="A362" s="40"/>
      <c r="B362" s="41"/>
      <c r="C362" s="42"/>
      <c r="D362" s="219" t="s">
        <v>135</v>
      </c>
      <c r="E362" s="42"/>
      <c r="F362" s="220" t="s">
        <v>541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135</v>
      </c>
      <c r="AU362" s="19" t="s">
        <v>82</v>
      </c>
    </row>
    <row r="363" s="2" customFormat="1">
      <c r="A363" s="40"/>
      <c r="B363" s="41"/>
      <c r="C363" s="42"/>
      <c r="D363" s="224" t="s">
        <v>137</v>
      </c>
      <c r="E363" s="42"/>
      <c r="F363" s="225" t="s">
        <v>542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137</v>
      </c>
      <c r="AU363" s="19" t="s">
        <v>82</v>
      </c>
    </row>
    <row r="364" s="15" customFormat="1">
      <c r="A364" s="15"/>
      <c r="B364" s="248"/>
      <c r="C364" s="249"/>
      <c r="D364" s="219" t="s">
        <v>139</v>
      </c>
      <c r="E364" s="250" t="s">
        <v>19</v>
      </c>
      <c r="F364" s="251" t="s">
        <v>543</v>
      </c>
      <c r="G364" s="249"/>
      <c r="H364" s="250" t="s">
        <v>19</v>
      </c>
      <c r="I364" s="252"/>
      <c r="J364" s="249"/>
      <c r="K364" s="249"/>
      <c r="L364" s="253"/>
      <c r="M364" s="254"/>
      <c r="N364" s="255"/>
      <c r="O364" s="255"/>
      <c r="P364" s="255"/>
      <c r="Q364" s="255"/>
      <c r="R364" s="255"/>
      <c r="S364" s="255"/>
      <c r="T364" s="25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7" t="s">
        <v>139</v>
      </c>
      <c r="AU364" s="257" t="s">
        <v>82</v>
      </c>
      <c r="AV364" s="15" t="s">
        <v>80</v>
      </c>
      <c r="AW364" s="15" t="s">
        <v>33</v>
      </c>
      <c r="AX364" s="15" t="s">
        <v>72</v>
      </c>
      <c r="AY364" s="257" t="s">
        <v>125</v>
      </c>
    </row>
    <row r="365" s="13" customFormat="1">
      <c r="A365" s="13"/>
      <c r="B365" s="226"/>
      <c r="C365" s="227"/>
      <c r="D365" s="219" t="s">
        <v>139</v>
      </c>
      <c r="E365" s="228" t="s">
        <v>19</v>
      </c>
      <c r="F365" s="229" t="s">
        <v>197</v>
      </c>
      <c r="G365" s="227"/>
      <c r="H365" s="230">
        <v>71.849999999999994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139</v>
      </c>
      <c r="AU365" s="236" t="s">
        <v>82</v>
      </c>
      <c r="AV365" s="13" t="s">
        <v>82</v>
      </c>
      <c r="AW365" s="13" t="s">
        <v>33</v>
      </c>
      <c r="AX365" s="13" t="s">
        <v>72</v>
      </c>
      <c r="AY365" s="236" t="s">
        <v>125</v>
      </c>
    </row>
    <row r="366" s="13" customFormat="1">
      <c r="A366" s="13"/>
      <c r="B366" s="226"/>
      <c r="C366" s="227"/>
      <c r="D366" s="219" t="s">
        <v>139</v>
      </c>
      <c r="E366" s="228" t="s">
        <v>19</v>
      </c>
      <c r="F366" s="229" t="s">
        <v>198</v>
      </c>
      <c r="G366" s="227"/>
      <c r="H366" s="230">
        <v>73.989999999999995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139</v>
      </c>
      <c r="AU366" s="236" t="s">
        <v>82</v>
      </c>
      <c r="AV366" s="13" t="s">
        <v>82</v>
      </c>
      <c r="AW366" s="13" t="s">
        <v>33</v>
      </c>
      <c r="AX366" s="13" t="s">
        <v>72</v>
      </c>
      <c r="AY366" s="236" t="s">
        <v>125</v>
      </c>
    </row>
    <row r="367" s="14" customFormat="1">
      <c r="A367" s="14"/>
      <c r="B367" s="237"/>
      <c r="C367" s="238"/>
      <c r="D367" s="219" t="s">
        <v>139</v>
      </c>
      <c r="E367" s="239" t="s">
        <v>19</v>
      </c>
      <c r="F367" s="240" t="s">
        <v>155</v>
      </c>
      <c r="G367" s="238"/>
      <c r="H367" s="241">
        <v>145.84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139</v>
      </c>
      <c r="AU367" s="247" t="s">
        <v>82</v>
      </c>
      <c r="AV367" s="14" t="s">
        <v>133</v>
      </c>
      <c r="AW367" s="14" t="s">
        <v>33</v>
      </c>
      <c r="AX367" s="14" t="s">
        <v>80</v>
      </c>
      <c r="AY367" s="247" t="s">
        <v>125</v>
      </c>
    </row>
    <row r="368" s="2" customFormat="1" ht="16.5" customHeight="1">
      <c r="A368" s="40"/>
      <c r="B368" s="41"/>
      <c r="C368" s="206" t="s">
        <v>544</v>
      </c>
      <c r="D368" s="206" t="s">
        <v>128</v>
      </c>
      <c r="E368" s="207" t="s">
        <v>545</v>
      </c>
      <c r="F368" s="208" t="s">
        <v>546</v>
      </c>
      <c r="G368" s="209" t="s">
        <v>131</v>
      </c>
      <c r="H368" s="210">
        <v>165.30600000000001</v>
      </c>
      <c r="I368" s="211"/>
      <c r="J368" s="212">
        <f>ROUND(I368*H368,2)</f>
        <v>0</v>
      </c>
      <c r="K368" s="208" t="s">
        <v>132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0.00029999999999999997</v>
      </c>
      <c r="R368" s="215">
        <f>Q368*H368</f>
        <v>0.049591799999999998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240</v>
      </c>
      <c r="AT368" s="217" t="s">
        <v>128</v>
      </c>
      <c r="AU368" s="217" t="s">
        <v>82</v>
      </c>
      <c r="AY368" s="19" t="s">
        <v>125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240</v>
      </c>
      <c r="BM368" s="217" t="s">
        <v>547</v>
      </c>
    </row>
    <row r="369" s="2" customFormat="1">
      <c r="A369" s="40"/>
      <c r="B369" s="41"/>
      <c r="C369" s="42"/>
      <c r="D369" s="219" t="s">
        <v>135</v>
      </c>
      <c r="E369" s="42"/>
      <c r="F369" s="220" t="s">
        <v>548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135</v>
      </c>
      <c r="AU369" s="19" t="s">
        <v>82</v>
      </c>
    </row>
    <row r="370" s="2" customFormat="1">
      <c r="A370" s="40"/>
      <c r="B370" s="41"/>
      <c r="C370" s="42"/>
      <c r="D370" s="224" t="s">
        <v>137</v>
      </c>
      <c r="E370" s="42"/>
      <c r="F370" s="225" t="s">
        <v>549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137</v>
      </c>
      <c r="AU370" s="19" t="s">
        <v>82</v>
      </c>
    </row>
    <row r="371" s="15" customFormat="1">
      <c r="A371" s="15"/>
      <c r="B371" s="248"/>
      <c r="C371" s="249"/>
      <c r="D371" s="219" t="s">
        <v>139</v>
      </c>
      <c r="E371" s="250" t="s">
        <v>19</v>
      </c>
      <c r="F371" s="251" t="s">
        <v>543</v>
      </c>
      <c r="G371" s="249"/>
      <c r="H371" s="250" t="s">
        <v>19</v>
      </c>
      <c r="I371" s="252"/>
      <c r="J371" s="249"/>
      <c r="K371" s="249"/>
      <c r="L371" s="253"/>
      <c r="M371" s="254"/>
      <c r="N371" s="255"/>
      <c r="O371" s="255"/>
      <c r="P371" s="255"/>
      <c r="Q371" s="255"/>
      <c r="R371" s="255"/>
      <c r="S371" s="255"/>
      <c r="T371" s="256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7" t="s">
        <v>139</v>
      </c>
      <c r="AU371" s="257" t="s">
        <v>82</v>
      </c>
      <c r="AV371" s="15" t="s">
        <v>80</v>
      </c>
      <c r="AW371" s="15" t="s">
        <v>33</v>
      </c>
      <c r="AX371" s="15" t="s">
        <v>72</v>
      </c>
      <c r="AY371" s="257" t="s">
        <v>125</v>
      </c>
    </row>
    <row r="372" s="13" customFormat="1">
      <c r="A372" s="13"/>
      <c r="B372" s="226"/>
      <c r="C372" s="227"/>
      <c r="D372" s="219" t="s">
        <v>139</v>
      </c>
      <c r="E372" s="228" t="s">
        <v>19</v>
      </c>
      <c r="F372" s="229" t="s">
        <v>197</v>
      </c>
      <c r="G372" s="227"/>
      <c r="H372" s="230">
        <v>71.849999999999994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139</v>
      </c>
      <c r="AU372" s="236" t="s">
        <v>82</v>
      </c>
      <c r="AV372" s="13" t="s">
        <v>82</v>
      </c>
      <c r="AW372" s="13" t="s">
        <v>33</v>
      </c>
      <c r="AX372" s="13" t="s">
        <v>72</v>
      </c>
      <c r="AY372" s="236" t="s">
        <v>125</v>
      </c>
    </row>
    <row r="373" s="13" customFormat="1">
      <c r="A373" s="13"/>
      <c r="B373" s="226"/>
      <c r="C373" s="227"/>
      <c r="D373" s="219" t="s">
        <v>139</v>
      </c>
      <c r="E373" s="228" t="s">
        <v>19</v>
      </c>
      <c r="F373" s="229" t="s">
        <v>198</v>
      </c>
      <c r="G373" s="227"/>
      <c r="H373" s="230">
        <v>73.989999999999995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139</v>
      </c>
      <c r="AU373" s="236" t="s">
        <v>82</v>
      </c>
      <c r="AV373" s="13" t="s">
        <v>82</v>
      </c>
      <c r="AW373" s="13" t="s">
        <v>33</v>
      </c>
      <c r="AX373" s="13" t="s">
        <v>72</v>
      </c>
      <c r="AY373" s="236" t="s">
        <v>125</v>
      </c>
    </row>
    <row r="374" s="13" customFormat="1">
      <c r="A374" s="13"/>
      <c r="B374" s="226"/>
      <c r="C374" s="227"/>
      <c r="D374" s="219" t="s">
        <v>139</v>
      </c>
      <c r="E374" s="228" t="s">
        <v>19</v>
      </c>
      <c r="F374" s="229" t="s">
        <v>550</v>
      </c>
      <c r="G374" s="227"/>
      <c r="H374" s="230">
        <v>11.268000000000001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139</v>
      </c>
      <c r="AU374" s="236" t="s">
        <v>82</v>
      </c>
      <c r="AV374" s="13" t="s">
        <v>82</v>
      </c>
      <c r="AW374" s="13" t="s">
        <v>33</v>
      </c>
      <c r="AX374" s="13" t="s">
        <v>72</v>
      </c>
      <c r="AY374" s="236" t="s">
        <v>125</v>
      </c>
    </row>
    <row r="375" s="13" customFormat="1">
      <c r="A375" s="13"/>
      <c r="B375" s="226"/>
      <c r="C375" s="227"/>
      <c r="D375" s="219" t="s">
        <v>139</v>
      </c>
      <c r="E375" s="228" t="s">
        <v>19</v>
      </c>
      <c r="F375" s="229" t="s">
        <v>551</v>
      </c>
      <c r="G375" s="227"/>
      <c r="H375" s="230">
        <v>8.1980000000000004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139</v>
      </c>
      <c r="AU375" s="236" t="s">
        <v>82</v>
      </c>
      <c r="AV375" s="13" t="s">
        <v>82</v>
      </c>
      <c r="AW375" s="13" t="s">
        <v>33</v>
      </c>
      <c r="AX375" s="13" t="s">
        <v>72</v>
      </c>
      <c r="AY375" s="236" t="s">
        <v>125</v>
      </c>
    </row>
    <row r="376" s="14" customFormat="1">
      <c r="A376" s="14"/>
      <c r="B376" s="237"/>
      <c r="C376" s="238"/>
      <c r="D376" s="219" t="s">
        <v>139</v>
      </c>
      <c r="E376" s="239" t="s">
        <v>19</v>
      </c>
      <c r="F376" s="240" t="s">
        <v>155</v>
      </c>
      <c r="G376" s="238"/>
      <c r="H376" s="241">
        <v>165.30600000000001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139</v>
      </c>
      <c r="AU376" s="247" t="s">
        <v>82</v>
      </c>
      <c r="AV376" s="14" t="s">
        <v>133</v>
      </c>
      <c r="AW376" s="14" t="s">
        <v>33</v>
      </c>
      <c r="AX376" s="14" t="s">
        <v>80</v>
      </c>
      <c r="AY376" s="247" t="s">
        <v>125</v>
      </c>
    </row>
    <row r="377" s="2" customFormat="1" ht="24.15" customHeight="1">
      <c r="A377" s="40"/>
      <c r="B377" s="41"/>
      <c r="C377" s="206" t="s">
        <v>552</v>
      </c>
      <c r="D377" s="206" t="s">
        <v>128</v>
      </c>
      <c r="E377" s="207" t="s">
        <v>553</v>
      </c>
      <c r="F377" s="208" t="s">
        <v>554</v>
      </c>
      <c r="G377" s="209" t="s">
        <v>150</v>
      </c>
      <c r="H377" s="210">
        <v>162.22</v>
      </c>
      <c r="I377" s="211"/>
      <c r="J377" s="212">
        <f>ROUND(I377*H377,2)</f>
        <v>0</v>
      </c>
      <c r="K377" s="208" t="s">
        <v>132</v>
      </c>
      <c r="L377" s="46"/>
      <c r="M377" s="213" t="s">
        <v>19</v>
      </c>
      <c r="N377" s="214" t="s">
        <v>43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0.0032499999999999999</v>
      </c>
      <c r="T377" s="216">
        <f>S377*H377</f>
        <v>0.52721499999999999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240</v>
      </c>
      <c r="AT377" s="217" t="s">
        <v>128</v>
      </c>
      <c r="AU377" s="217" t="s">
        <v>82</v>
      </c>
      <c r="AY377" s="19" t="s">
        <v>125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80</v>
      </c>
      <c r="BK377" s="218">
        <f>ROUND(I377*H377,2)</f>
        <v>0</v>
      </c>
      <c r="BL377" s="19" t="s">
        <v>240</v>
      </c>
      <c r="BM377" s="217" t="s">
        <v>555</v>
      </c>
    </row>
    <row r="378" s="2" customFormat="1">
      <c r="A378" s="40"/>
      <c r="B378" s="41"/>
      <c r="C378" s="42"/>
      <c r="D378" s="219" t="s">
        <v>135</v>
      </c>
      <c r="E378" s="42"/>
      <c r="F378" s="220" t="s">
        <v>554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135</v>
      </c>
      <c r="AU378" s="19" t="s">
        <v>82</v>
      </c>
    </row>
    <row r="379" s="2" customFormat="1">
      <c r="A379" s="40"/>
      <c r="B379" s="41"/>
      <c r="C379" s="42"/>
      <c r="D379" s="224" t="s">
        <v>137</v>
      </c>
      <c r="E379" s="42"/>
      <c r="F379" s="225" t="s">
        <v>556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137</v>
      </c>
      <c r="AU379" s="19" t="s">
        <v>82</v>
      </c>
    </row>
    <row r="380" s="13" customFormat="1">
      <c r="A380" s="13"/>
      <c r="B380" s="226"/>
      <c r="C380" s="227"/>
      <c r="D380" s="219" t="s">
        <v>139</v>
      </c>
      <c r="E380" s="228" t="s">
        <v>19</v>
      </c>
      <c r="F380" s="229" t="s">
        <v>205</v>
      </c>
      <c r="G380" s="227"/>
      <c r="H380" s="230">
        <v>93.900000000000006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139</v>
      </c>
      <c r="AU380" s="236" t="s">
        <v>82</v>
      </c>
      <c r="AV380" s="13" t="s">
        <v>82</v>
      </c>
      <c r="AW380" s="13" t="s">
        <v>33</v>
      </c>
      <c r="AX380" s="13" t="s">
        <v>72</v>
      </c>
      <c r="AY380" s="236" t="s">
        <v>125</v>
      </c>
    </row>
    <row r="381" s="13" customFormat="1">
      <c r="A381" s="13"/>
      <c r="B381" s="226"/>
      <c r="C381" s="227"/>
      <c r="D381" s="219" t="s">
        <v>139</v>
      </c>
      <c r="E381" s="228" t="s">
        <v>19</v>
      </c>
      <c r="F381" s="229" t="s">
        <v>206</v>
      </c>
      <c r="G381" s="227"/>
      <c r="H381" s="230">
        <v>68.319999999999993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139</v>
      </c>
      <c r="AU381" s="236" t="s">
        <v>82</v>
      </c>
      <c r="AV381" s="13" t="s">
        <v>82</v>
      </c>
      <c r="AW381" s="13" t="s">
        <v>33</v>
      </c>
      <c r="AX381" s="13" t="s">
        <v>72</v>
      </c>
      <c r="AY381" s="236" t="s">
        <v>125</v>
      </c>
    </row>
    <row r="382" s="14" customFormat="1">
      <c r="A382" s="14"/>
      <c r="B382" s="237"/>
      <c r="C382" s="238"/>
      <c r="D382" s="219" t="s">
        <v>139</v>
      </c>
      <c r="E382" s="239" t="s">
        <v>19</v>
      </c>
      <c r="F382" s="240" t="s">
        <v>155</v>
      </c>
      <c r="G382" s="238"/>
      <c r="H382" s="241">
        <v>162.22</v>
      </c>
      <c r="I382" s="242"/>
      <c r="J382" s="238"/>
      <c r="K382" s="238"/>
      <c r="L382" s="243"/>
      <c r="M382" s="244"/>
      <c r="N382" s="245"/>
      <c r="O382" s="245"/>
      <c r="P382" s="245"/>
      <c r="Q382" s="245"/>
      <c r="R382" s="245"/>
      <c r="S382" s="245"/>
      <c r="T382" s="24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7" t="s">
        <v>139</v>
      </c>
      <c r="AU382" s="247" t="s">
        <v>82</v>
      </c>
      <c r="AV382" s="14" t="s">
        <v>133</v>
      </c>
      <c r="AW382" s="14" t="s">
        <v>33</v>
      </c>
      <c r="AX382" s="14" t="s">
        <v>80</v>
      </c>
      <c r="AY382" s="247" t="s">
        <v>125</v>
      </c>
    </row>
    <row r="383" s="2" customFormat="1" ht="33" customHeight="1">
      <c r="A383" s="40"/>
      <c r="B383" s="41"/>
      <c r="C383" s="206" t="s">
        <v>557</v>
      </c>
      <c r="D383" s="206" t="s">
        <v>128</v>
      </c>
      <c r="E383" s="207" t="s">
        <v>558</v>
      </c>
      <c r="F383" s="208" t="s">
        <v>559</v>
      </c>
      <c r="G383" s="209" t="s">
        <v>150</v>
      </c>
      <c r="H383" s="210">
        <v>162.22</v>
      </c>
      <c r="I383" s="211"/>
      <c r="J383" s="212">
        <f>ROUND(I383*H383,2)</f>
        <v>0</v>
      </c>
      <c r="K383" s="208" t="s">
        <v>132</v>
      </c>
      <c r="L383" s="46"/>
      <c r="M383" s="213" t="s">
        <v>19</v>
      </c>
      <c r="N383" s="214" t="s">
        <v>43</v>
      </c>
      <c r="O383" s="86"/>
      <c r="P383" s="215">
        <f>O383*H383</f>
        <v>0</v>
      </c>
      <c r="Q383" s="215">
        <v>0.00058</v>
      </c>
      <c r="R383" s="215">
        <f>Q383*H383</f>
        <v>0.094087599999999993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240</v>
      </c>
      <c r="AT383" s="217" t="s">
        <v>128</v>
      </c>
      <c r="AU383" s="217" t="s">
        <v>82</v>
      </c>
      <c r="AY383" s="19" t="s">
        <v>125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80</v>
      </c>
      <c r="BK383" s="218">
        <f>ROUND(I383*H383,2)</f>
        <v>0</v>
      </c>
      <c r="BL383" s="19" t="s">
        <v>240</v>
      </c>
      <c r="BM383" s="217" t="s">
        <v>560</v>
      </c>
    </row>
    <row r="384" s="2" customFormat="1">
      <c r="A384" s="40"/>
      <c r="B384" s="41"/>
      <c r="C384" s="42"/>
      <c r="D384" s="219" t="s">
        <v>135</v>
      </c>
      <c r="E384" s="42"/>
      <c r="F384" s="220" t="s">
        <v>561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135</v>
      </c>
      <c r="AU384" s="19" t="s">
        <v>82</v>
      </c>
    </row>
    <row r="385" s="2" customFormat="1">
      <c r="A385" s="40"/>
      <c r="B385" s="41"/>
      <c r="C385" s="42"/>
      <c r="D385" s="224" t="s">
        <v>137</v>
      </c>
      <c r="E385" s="42"/>
      <c r="F385" s="225" t="s">
        <v>562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137</v>
      </c>
      <c r="AU385" s="19" t="s">
        <v>82</v>
      </c>
    </row>
    <row r="386" s="13" customFormat="1">
      <c r="A386" s="13"/>
      <c r="B386" s="226"/>
      <c r="C386" s="227"/>
      <c r="D386" s="219" t="s">
        <v>139</v>
      </c>
      <c r="E386" s="228" t="s">
        <v>19</v>
      </c>
      <c r="F386" s="229" t="s">
        <v>205</v>
      </c>
      <c r="G386" s="227"/>
      <c r="H386" s="230">
        <v>93.900000000000006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139</v>
      </c>
      <c r="AU386" s="236" t="s">
        <v>82</v>
      </c>
      <c r="AV386" s="13" t="s">
        <v>82</v>
      </c>
      <c r="AW386" s="13" t="s">
        <v>33</v>
      </c>
      <c r="AX386" s="13" t="s">
        <v>72</v>
      </c>
      <c r="AY386" s="236" t="s">
        <v>125</v>
      </c>
    </row>
    <row r="387" s="13" customFormat="1">
      <c r="A387" s="13"/>
      <c r="B387" s="226"/>
      <c r="C387" s="227"/>
      <c r="D387" s="219" t="s">
        <v>139</v>
      </c>
      <c r="E387" s="228" t="s">
        <v>19</v>
      </c>
      <c r="F387" s="229" t="s">
        <v>206</v>
      </c>
      <c r="G387" s="227"/>
      <c r="H387" s="230">
        <v>68.319999999999993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139</v>
      </c>
      <c r="AU387" s="236" t="s">
        <v>82</v>
      </c>
      <c r="AV387" s="13" t="s">
        <v>82</v>
      </c>
      <c r="AW387" s="13" t="s">
        <v>33</v>
      </c>
      <c r="AX387" s="13" t="s">
        <v>72</v>
      </c>
      <c r="AY387" s="236" t="s">
        <v>125</v>
      </c>
    </row>
    <row r="388" s="14" customFormat="1">
      <c r="A388" s="14"/>
      <c r="B388" s="237"/>
      <c r="C388" s="238"/>
      <c r="D388" s="219" t="s">
        <v>139</v>
      </c>
      <c r="E388" s="239" t="s">
        <v>19</v>
      </c>
      <c r="F388" s="240" t="s">
        <v>155</v>
      </c>
      <c r="G388" s="238"/>
      <c r="H388" s="241">
        <v>162.22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139</v>
      </c>
      <c r="AU388" s="247" t="s">
        <v>82</v>
      </c>
      <c r="AV388" s="14" t="s">
        <v>133</v>
      </c>
      <c r="AW388" s="14" t="s">
        <v>33</v>
      </c>
      <c r="AX388" s="14" t="s">
        <v>80</v>
      </c>
      <c r="AY388" s="247" t="s">
        <v>125</v>
      </c>
    </row>
    <row r="389" s="2" customFormat="1" ht="24.15" customHeight="1">
      <c r="A389" s="40"/>
      <c r="B389" s="41"/>
      <c r="C389" s="258" t="s">
        <v>563</v>
      </c>
      <c r="D389" s="258" t="s">
        <v>385</v>
      </c>
      <c r="E389" s="259" t="s">
        <v>564</v>
      </c>
      <c r="F389" s="260" t="s">
        <v>565</v>
      </c>
      <c r="G389" s="261" t="s">
        <v>150</v>
      </c>
      <c r="H389" s="262">
        <v>178.44200000000001</v>
      </c>
      <c r="I389" s="263"/>
      <c r="J389" s="264">
        <f>ROUND(I389*H389,2)</f>
        <v>0</v>
      </c>
      <c r="K389" s="260" t="s">
        <v>132</v>
      </c>
      <c r="L389" s="265"/>
      <c r="M389" s="266" t="s">
        <v>19</v>
      </c>
      <c r="N389" s="267" t="s">
        <v>43</v>
      </c>
      <c r="O389" s="86"/>
      <c r="P389" s="215">
        <f>O389*H389</f>
        <v>0</v>
      </c>
      <c r="Q389" s="215">
        <v>0.00264</v>
      </c>
      <c r="R389" s="215">
        <f>Q389*H389</f>
        <v>0.47108688000000004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346</v>
      </c>
      <c r="AT389" s="217" t="s">
        <v>385</v>
      </c>
      <c r="AU389" s="217" t="s">
        <v>82</v>
      </c>
      <c r="AY389" s="19" t="s">
        <v>125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80</v>
      </c>
      <c r="BK389" s="218">
        <f>ROUND(I389*H389,2)</f>
        <v>0</v>
      </c>
      <c r="BL389" s="19" t="s">
        <v>240</v>
      </c>
      <c r="BM389" s="217" t="s">
        <v>566</v>
      </c>
    </row>
    <row r="390" s="2" customFormat="1">
      <c r="A390" s="40"/>
      <c r="B390" s="41"/>
      <c r="C390" s="42"/>
      <c r="D390" s="219" t="s">
        <v>135</v>
      </c>
      <c r="E390" s="42"/>
      <c r="F390" s="220" t="s">
        <v>565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135</v>
      </c>
      <c r="AU390" s="19" t="s">
        <v>82</v>
      </c>
    </row>
    <row r="391" s="13" customFormat="1">
      <c r="A391" s="13"/>
      <c r="B391" s="226"/>
      <c r="C391" s="227"/>
      <c r="D391" s="219" t="s">
        <v>139</v>
      </c>
      <c r="E391" s="228" t="s">
        <v>19</v>
      </c>
      <c r="F391" s="229" t="s">
        <v>567</v>
      </c>
      <c r="G391" s="227"/>
      <c r="H391" s="230">
        <v>162.22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139</v>
      </c>
      <c r="AU391" s="236" t="s">
        <v>82</v>
      </c>
      <c r="AV391" s="13" t="s">
        <v>82</v>
      </c>
      <c r="AW391" s="13" t="s">
        <v>33</v>
      </c>
      <c r="AX391" s="13" t="s">
        <v>80</v>
      </c>
      <c r="AY391" s="236" t="s">
        <v>125</v>
      </c>
    </row>
    <row r="392" s="13" customFormat="1">
      <c r="A392" s="13"/>
      <c r="B392" s="226"/>
      <c r="C392" s="227"/>
      <c r="D392" s="219" t="s">
        <v>139</v>
      </c>
      <c r="E392" s="227"/>
      <c r="F392" s="229" t="s">
        <v>568</v>
      </c>
      <c r="G392" s="227"/>
      <c r="H392" s="230">
        <v>178.44200000000001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139</v>
      </c>
      <c r="AU392" s="236" t="s">
        <v>82</v>
      </c>
      <c r="AV392" s="13" t="s">
        <v>82</v>
      </c>
      <c r="AW392" s="13" t="s">
        <v>4</v>
      </c>
      <c r="AX392" s="13" t="s">
        <v>80</v>
      </c>
      <c r="AY392" s="236" t="s">
        <v>125</v>
      </c>
    </row>
    <row r="393" s="2" customFormat="1" ht="16.5" customHeight="1">
      <c r="A393" s="40"/>
      <c r="B393" s="41"/>
      <c r="C393" s="206" t="s">
        <v>569</v>
      </c>
      <c r="D393" s="206" t="s">
        <v>128</v>
      </c>
      <c r="E393" s="207" t="s">
        <v>570</v>
      </c>
      <c r="F393" s="208" t="s">
        <v>571</v>
      </c>
      <c r="G393" s="209" t="s">
        <v>131</v>
      </c>
      <c r="H393" s="210">
        <v>145.84</v>
      </c>
      <c r="I393" s="211"/>
      <c r="J393" s="212">
        <f>ROUND(I393*H393,2)</f>
        <v>0</v>
      </c>
      <c r="K393" s="208" t="s">
        <v>132</v>
      </c>
      <c r="L393" s="46"/>
      <c r="M393" s="213" t="s">
        <v>19</v>
      </c>
      <c r="N393" s="214" t="s">
        <v>43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0.035299999999999998</v>
      </c>
      <c r="T393" s="216">
        <f>S393*H393</f>
        <v>5.1481519999999996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240</v>
      </c>
      <c r="AT393" s="217" t="s">
        <v>128</v>
      </c>
      <c r="AU393" s="217" t="s">
        <v>82</v>
      </c>
      <c r="AY393" s="19" t="s">
        <v>125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80</v>
      </c>
      <c r="BK393" s="218">
        <f>ROUND(I393*H393,2)</f>
        <v>0</v>
      </c>
      <c r="BL393" s="19" t="s">
        <v>240</v>
      </c>
      <c r="BM393" s="217" t="s">
        <v>572</v>
      </c>
    </row>
    <row r="394" s="2" customFormat="1">
      <c r="A394" s="40"/>
      <c r="B394" s="41"/>
      <c r="C394" s="42"/>
      <c r="D394" s="219" t="s">
        <v>135</v>
      </c>
      <c r="E394" s="42"/>
      <c r="F394" s="220" t="s">
        <v>571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135</v>
      </c>
      <c r="AU394" s="19" t="s">
        <v>82</v>
      </c>
    </row>
    <row r="395" s="2" customFormat="1">
      <c r="A395" s="40"/>
      <c r="B395" s="41"/>
      <c r="C395" s="42"/>
      <c r="D395" s="224" t="s">
        <v>137</v>
      </c>
      <c r="E395" s="42"/>
      <c r="F395" s="225" t="s">
        <v>573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137</v>
      </c>
      <c r="AU395" s="19" t="s">
        <v>82</v>
      </c>
    </row>
    <row r="396" s="2" customFormat="1" ht="37.8" customHeight="1">
      <c r="A396" s="40"/>
      <c r="B396" s="41"/>
      <c r="C396" s="206" t="s">
        <v>574</v>
      </c>
      <c r="D396" s="206" t="s">
        <v>128</v>
      </c>
      <c r="E396" s="207" t="s">
        <v>575</v>
      </c>
      <c r="F396" s="208" t="s">
        <v>576</v>
      </c>
      <c r="G396" s="209" t="s">
        <v>131</v>
      </c>
      <c r="H396" s="210">
        <v>145.84</v>
      </c>
      <c r="I396" s="211"/>
      <c r="J396" s="212">
        <f>ROUND(I396*H396,2)</f>
        <v>0</v>
      </c>
      <c r="K396" s="208" t="s">
        <v>132</v>
      </c>
      <c r="L396" s="46"/>
      <c r="M396" s="213" t="s">
        <v>19</v>
      </c>
      <c r="N396" s="214" t="s">
        <v>43</v>
      </c>
      <c r="O396" s="86"/>
      <c r="P396" s="215">
        <f>O396*H396</f>
        <v>0</v>
      </c>
      <c r="Q396" s="215">
        <v>0.0060000000000000001</v>
      </c>
      <c r="R396" s="215">
        <f>Q396*H396</f>
        <v>0.87504000000000004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240</v>
      </c>
      <c r="AT396" s="217" t="s">
        <v>128</v>
      </c>
      <c r="AU396" s="217" t="s">
        <v>82</v>
      </c>
      <c r="AY396" s="19" t="s">
        <v>125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80</v>
      </c>
      <c r="BK396" s="218">
        <f>ROUND(I396*H396,2)</f>
        <v>0</v>
      </c>
      <c r="BL396" s="19" t="s">
        <v>240</v>
      </c>
      <c r="BM396" s="217" t="s">
        <v>577</v>
      </c>
    </row>
    <row r="397" s="2" customFormat="1">
      <c r="A397" s="40"/>
      <c r="B397" s="41"/>
      <c r="C397" s="42"/>
      <c r="D397" s="219" t="s">
        <v>135</v>
      </c>
      <c r="E397" s="42"/>
      <c r="F397" s="220" t="s">
        <v>578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135</v>
      </c>
      <c r="AU397" s="19" t="s">
        <v>82</v>
      </c>
    </row>
    <row r="398" s="2" customFormat="1">
      <c r="A398" s="40"/>
      <c r="B398" s="41"/>
      <c r="C398" s="42"/>
      <c r="D398" s="224" t="s">
        <v>137</v>
      </c>
      <c r="E398" s="42"/>
      <c r="F398" s="225" t="s">
        <v>579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137</v>
      </c>
      <c r="AU398" s="19" t="s">
        <v>82</v>
      </c>
    </row>
    <row r="399" s="2" customFormat="1" ht="33" customHeight="1">
      <c r="A399" s="40"/>
      <c r="B399" s="41"/>
      <c r="C399" s="258" t="s">
        <v>580</v>
      </c>
      <c r="D399" s="258" t="s">
        <v>385</v>
      </c>
      <c r="E399" s="259" t="s">
        <v>581</v>
      </c>
      <c r="F399" s="260" t="s">
        <v>582</v>
      </c>
      <c r="G399" s="261" t="s">
        <v>131</v>
      </c>
      <c r="H399" s="262">
        <v>160.42400000000001</v>
      </c>
      <c r="I399" s="263"/>
      <c r="J399" s="264">
        <f>ROUND(I399*H399,2)</f>
        <v>0</v>
      </c>
      <c r="K399" s="260" t="s">
        <v>132</v>
      </c>
      <c r="L399" s="265"/>
      <c r="M399" s="266" t="s">
        <v>19</v>
      </c>
      <c r="N399" s="267" t="s">
        <v>43</v>
      </c>
      <c r="O399" s="86"/>
      <c r="P399" s="215">
        <f>O399*H399</f>
        <v>0</v>
      </c>
      <c r="Q399" s="215">
        <v>0.021999999999999999</v>
      </c>
      <c r="R399" s="215">
        <f>Q399*H399</f>
        <v>3.529328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346</v>
      </c>
      <c r="AT399" s="217" t="s">
        <v>385</v>
      </c>
      <c r="AU399" s="217" t="s">
        <v>82</v>
      </c>
      <c r="AY399" s="19" t="s">
        <v>125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80</v>
      </c>
      <c r="BK399" s="218">
        <f>ROUND(I399*H399,2)</f>
        <v>0</v>
      </c>
      <c r="BL399" s="19" t="s">
        <v>240</v>
      </c>
      <c r="BM399" s="217" t="s">
        <v>583</v>
      </c>
    </row>
    <row r="400" s="2" customFormat="1">
      <c r="A400" s="40"/>
      <c r="B400" s="41"/>
      <c r="C400" s="42"/>
      <c r="D400" s="219" t="s">
        <v>135</v>
      </c>
      <c r="E400" s="42"/>
      <c r="F400" s="220" t="s">
        <v>582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135</v>
      </c>
      <c r="AU400" s="19" t="s">
        <v>82</v>
      </c>
    </row>
    <row r="401" s="13" customFormat="1">
      <c r="A401" s="13"/>
      <c r="B401" s="226"/>
      <c r="C401" s="227"/>
      <c r="D401" s="219" t="s">
        <v>139</v>
      </c>
      <c r="E401" s="228" t="s">
        <v>19</v>
      </c>
      <c r="F401" s="229" t="s">
        <v>584</v>
      </c>
      <c r="G401" s="227"/>
      <c r="H401" s="230">
        <v>145.84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139</v>
      </c>
      <c r="AU401" s="236" t="s">
        <v>82</v>
      </c>
      <c r="AV401" s="13" t="s">
        <v>82</v>
      </c>
      <c r="AW401" s="13" t="s">
        <v>33</v>
      </c>
      <c r="AX401" s="13" t="s">
        <v>80</v>
      </c>
      <c r="AY401" s="236" t="s">
        <v>125</v>
      </c>
    </row>
    <row r="402" s="13" customFormat="1">
      <c r="A402" s="13"/>
      <c r="B402" s="226"/>
      <c r="C402" s="227"/>
      <c r="D402" s="219" t="s">
        <v>139</v>
      </c>
      <c r="E402" s="227"/>
      <c r="F402" s="229" t="s">
        <v>585</v>
      </c>
      <c r="G402" s="227"/>
      <c r="H402" s="230">
        <v>160.42400000000001</v>
      </c>
      <c r="I402" s="231"/>
      <c r="J402" s="227"/>
      <c r="K402" s="227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139</v>
      </c>
      <c r="AU402" s="236" t="s">
        <v>82</v>
      </c>
      <c r="AV402" s="13" t="s">
        <v>82</v>
      </c>
      <c r="AW402" s="13" t="s">
        <v>4</v>
      </c>
      <c r="AX402" s="13" t="s">
        <v>80</v>
      </c>
      <c r="AY402" s="236" t="s">
        <v>125</v>
      </c>
    </row>
    <row r="403" s="2" customFormat="1" ht="33" customHeight="1">
      <c r="A403" s="40"/>
      <c r="B403" s="41"/>
      <c r="C403" s="206" t="s">
        <v>586</v>
      </c>
      <c r="D403" s="206" t="s">
        <v>128</v>
      </c>
      <c r="E403" s="207" t="s">
        <v>587</v>
      </c>
      <c r="F403" s="208" t="s">
        <v>588</v>
      </c>
      <c r="G403" s="209" t="s">
        <v>131</v>
      </c>
      <c r="H403" s="210">
        <v>71.849999999999994</v>
      </c>
      <c r="I403" s="211"/>
      <c r="J403" s="212">
        <f>ROUND(I403*H403,2)</f>
        <v>0</v>
      </c>
      <c r="K403" s="208" t="s">
        <v>132</v>
      </c>
      <c r="L403" s="46"/>
      <c r="M403" s="213" t="s">
        <v>19</v>
      </c>
      <c r="N403" s="214" t="s">
        <v>43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240</v>
      </c>
      <c r="AT403" s="217" t="s">
        <v>128</v>
      </c>
      <c r="AU403" s="217" t="s">
        <v>82</v>
      </c>
      <c r="AY403" s="19" t="s">
        <v>125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80</v>
      </c>
      <c r="BK403" s="218">
        <f>ROUND(I403*H403,2)</f>
        <v>0</v>
      </c>
      <c r="BL403" s="19" t="s">
        <v>240</v>
      </c>
      <c r="BM403" s="217" t="s">
        <v>589</v>
      </c>
    </row>
    <row r="404" s="2" customFormat="1">
      <c r="A404" s="40"/>
      <c r="B404" s="41"/>
      <c r="C404" s="42"/>
      <c r="D404" s="219" t="s">
        <v>135</v>
      </c>
      <c r="E404" s="42"/>
      <c r="F404" s="220" t="s">
        <v>590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135</v>
      </c>
      <c r="AU404" s="19" t="s">
        <v>82</v>
      </c>
    </row>
    <row r="405" s="2" customFormat="1">
      <c r="A405" s="40"/>
      <c r="B405" s="41"/>
      <c r="C405" s="42"/>
      <c r="D405" s="224" t="s">
        <v>137</v>
      </c>
      <c r="E405" s="42"/>
      <c r="F405" s="225" t="s">
        <v>591</v>
      </c>
      <c r="G405" s="42"/>
      <c r="H405" s="42"/>
      <c r="I405" s="221"/>
      <c r="J405" s="42"/>
      <c r="K405" s="42"/>
      <c r="L405" s="46"/>
      <c r="M405" s="222"/>
      <c r="N405" s="223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137</v>
      </c>
      <c r="AU405" s="19" t="s">
        <v>82</v>
      </c>
    </row>
    <row r="406" s="13" customFormat="1">
      <c r="A406" s="13"/>
      <c r="B406" s="226"/>
      <c r="C406" s="227"/>
      <c r="D406" s="219" t="s">
        <v>139</v>
      </c>
      <c r="E406" s="228" t="s">
        <v>19</v>
      </c>
      <c r="F406" s="229" t="s">
        <v>197</v>
      </c>
      <c r="G406" s="227"/>
      <c r="H406" s="230">
        <v>71.849999999999994</v>
      </c>
      <c r="I406" s="231"/>
      <c r="J406" s="227"/>
      <c r="K406" s="227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139</v>
      </c>
      <c r="AU406" s="236" t="s">
        <v>82</v>
      </c>
      <c r="AV406" s="13" t="s">
        <v>82</v>
      </c>
      <c r="AW406" s="13" t="s">
        <v>33</v>
      </c>
      <c r="AX406" s="13" t="s">
        <v>80</v>
      </c>
      <c r="AY406" s="236" t="s">
        <v>125</v>
      </c>
    </row>
    <row r="407" s="2" customFormat="1" ht="24.15" customHeight="1">
      <c r="A407" s="40"/>
      <c r="B407" s="41"/>
      <c r="C407" s="206" t="s">
        <v>592</v>
      </c>
      <c r="D407" s="206" t="s">
        <v>128</v>
      </c>
      <c r="E407" s="207" t="s">
        <v>593</v>
      </c>
      <c r="F407" s="208" t="s">
        <v>594</v>
      </c>
      <c r="G407" s="209" t="s">
        <v>131</v>
      </c>
      <c r="H407" s="210">
        <v>165.30600000000001</v>
      </c>
      <c r="I407" s="211"/>
      <c r="J407" s="212">
        <f>ROUND(I407*H407,2)</f>
        <v>0</v>
      </c>
      <c r="K407" s="208" t="s">
        <v>132</v>
      </c>
      <c r="L407" s="46"/>
      <c r="M407" s="213" t="s">
        <v>19</v>
      </c>
      <c r="N407" s="214" t="s">
        <v>43</v>
      </c>
      <c r="O407" s="86"/>
      <c r="P407" s="215">
        <f>O407*H407</f>
        <v>0</v>
      </c>
      <c r="Q407" s="215">
        <v>0.0015</v>
      </c>
      <c r="R407" s="215">
        <f>Q407*H407</f>
        <v>0.24795900000000001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240</v>
      </c>
      <c r="AT407" s="217" t="s">
        <v>128</v>
      </c>
      <c r="AU407" s="217" t="s">
        <v>82</v>
      </c>
      <c r="AY407" s="19" t="s">
        <v>125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80</v>
      </c>
      <c r="BK407" s="218">
        <f>ROUND(I407*H407,2)</f>
        <v>0</v>
      </c>
      <c r="BL407" s="19" t="s">
        <v>240</v>
      </c>
      <c r="BM407" s="217" t="s">
        <v>595</v>
      </c>
    </row>
    <row r="408" s="2" customFormat="1">
      <c r="A408" s="40"/>
      <c r="B408" s="41"/>
      <c r="C408" s="42"/>
      <c r="D408" s="219" t="s">
        <v>135</v>
      </c>
      <c r="E408" s="42"/>
      <c r="F408" s="220" t="s">
        <v>596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135</v>
      </c>
      <c r="AU408" s="19" t="s">
        <v>82</v>
      </c>
    </row>
    <row r="409" s="2" customFormat="1">
      <c r="A409" s="40"/>
      <c r="B409" s="41"/>
      <c r="C409" s="42"/>
      <c r="D409" s="224" t="s">
        <v>137</v>
      </c>
      <c r="E409" s="42"/>
      <c r="F409" s="225" t="s">
        <v>597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137</v>
      </c>
      <c r="AU409" s="19" t="s">
        <v>82</v>
      </c>
    </row>
    <row r="410" s="15" customFormat="1">
      <c r="A410" s="15"/>
      <c r="B410" s="248"/>
      <c r="C410" s="249"/>
      <c r="D410" s="219" t="s">
        <v>139</v>
      </c>
      <c r="E410" s="250" t="s">
        <v>19</v>
      </c>
      <c r="F410" s="251" t="s">
        <v>543</v>
      </c>
      <c r="G410" s="249"/>
      <c r="H410" s="250" t="s">
        <v>19</v>
      </c>
      <c r="I410" s="252"/>
      <c r="J410" s="249"/>
      <c r="K410" s="249"/>
      <c r="L410" s="253"/>
      <c r="M410" s="254"/>
      <c r="N410" s="255"/>
      <c r="O410" s="255"/>
      <c r="P410" s="255"/>
      <c r="Q410" s="255"/>
      <c r="R410" s="255"/>
      <c r="S410" s="255"/>
      <c r="T410" s="25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7" t="s">
        <v>139</v>
      </c>
      <c r="AU410" s="257" t="s">
        <v>82</v>
      </c>
      <c r="AV410" s="15" t="s">
        <v>80</v>
      </c>
      <c r="AW410" s="15" t="s">
        <v>33</v>
      </c>
      <c r="AX410" s="15" t="s">
        <v>72</v>
      </c>
      <c r="AY410" s="257" t="s">
        <v>125</v>
      </c>
    </row>
    <row r="411" s="13" customFormat="1">
      <c r="A411" s="13"/>
      <c r="B411" s="226"/>
      <c r="C411" s="227"/>
      <c r="D411" s="219" t="s">
        <v>139</v>
      </c>
      <c r="E411" s="228" t="s">
        <v>19</v>
      </c>
      <c r="F411" s="229" t="s">
        <v>197</v>
      </c>
      <c r="G411" s="227"/>
      <c r="H411" s="230">
        <v>71.849999999999994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139</v>
      </c>
      <c r="AU411" s="236" t="s">
        <v>82</v>
      </c>
      <c r="AV411" s="13" t="s">
        <v>82</v>
      </c>
      <c r="AW411" s="13" t="s">
        <v>33</v>
      </c>
      <c r="AX411" s="13" t="s">
        <v>72</v>
      </c>
      <c r="AY411" s="236" t="s">
        <v>125</v>
      </c>
    </row>
    <row r="412" s="13" customFormat="1">
      <c r="A412" s="13"/>
      <c r="B412" s="226"/>
      <c r="C412" s="227"/>
      <c r="D412" s="219" t="s">
        <v>139</v>
      </c>
      <c r="E412" s="228" t="s">
        <v>19</v>
      </c>
      <c r="F412" s="229" t="s">
        <v>198</v>
      </c>
      <c r="G412" s="227"/>
      <c r="H412" s="230">
        <v>73.989999999999995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139</v>
      </c>
      <c r="AU412" s="236" t="s">
        <v>82</v>
      </c>
      <c r="AV412" s="13" t="s">
        <v>82</v>
      </c>
      <c r="AW412" s="13" t="s">
        <v>33</v>
      </c>
      <c r="AX412" s="13" t="s">
        <v>72</v>
      </c>
      <c r="AY412" s="236" t="s">
        <v>125</v>
      </c>
    </row>
    <row r="413" s="13" customFormat="1">
      <c r="A413" s="13"/>
      <c r="B413" s="226"/>
      <c r="C413" s="227"/>
      <c r="D413" s="219" t="s">
        <v>139</v>
      </c>
      <c r="E413" s="228" t="s">
        <v>19</v>
      </c>
      <c r="F413" s="229" t="s">
        <v>550</v>
      </c>
      <c r="G413" s="227"/>
      <c r="H413" s="230">
        <v>11.268000000000001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139</v>
      </c>
      <c r="AU413" s="236" t="s">
        <v>82</v>
      </c>
      <c r="AV413" s="13" t="s">
        <v>82</v>
      </c>
      <c r="AW413" s="13" t="s">
        <v>33</v>
      </c>
      <c r="AX413" s="13" t="s">
        <v>72</v>
      </c>
      <c r="AY413" s="236" t="s">
        <v>125</v>
      </c>
    </row>
    <row r="414" s="13" customFormat="1">
      <c r="A414" s="13"/>
      <c r="B414" s="226"/>
      <c r="C414" s="227"/>
      <c r="D414" s="219" t="s">
        <v>139</v>
      </c>
      <c r="E414" s="228" t="s">
        <v>19</v>
      </c>
      <c r="F414" s="229" t="s">
        <v>551</v>
      </c>
      <c r="G414" s="227"/>
      <c r="H414" s="230">
        <v>8.1980000000000004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139</v>
      </c>
      <c r="AU414" s="236" t="s">
        <v>82</v>
      </c>
      <c r="AV414" s="13" t="s">
        <v>82</v>
      </c>
      <c r="AW414" s="13" t="s">
        <v>33</v>
      </c>
      <c r="AX414" s="13" t="s">
        <v>72</v>
      </c>
      <c r="AY414" s="236" t="s">
        <v>125</v>
      </c>
    </row>
    <row r="415" s="14" customFormat="1">
      <c r="A415" s="14"/>
      <c r="B415" s="237"/>
      <c r="C415" s="238"/>
      <c r="D415" s="219" t="s">
        <v>139</v>
      </c>
      <c r="E415" s="239" t="s">
        <v>19</v>
      </c>
      <c r="F415" s="240" t="s">
        <v>155</v>
      </c>
      <c r="G415" s="238"/>
      <c r="H415" s="241">
        <v>165.30600000000001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7" t="s">
        <v>139</v>
      </c>
      <c r="AU415" s="247" t="s">
        <v>82</v>
      </c>
      <c r="AV415" s="14" t="s">
        <v>133</v>
      </c>
      <c r="AW415" s="14" t="s">
        <v>33</v>
      </c>
      <c r="AX415" s="14" t="s">
        <v>80</v>
      </c>
      <c r="AY415" s="247" t="s">
        <v>125</v>
      </c>
    </row>
    <row r="416" s="2" customFormat="1" ht="16.5" customHeight="1">
      <c r="A416" s="40"/>
      <c r="B416" s="41"/>
      <c r="C416" s="206" t="s">
        <v>598</v>
      </c>
      <c r="D416" s="206" t="s">
        <v>128</v>
      </c>
      <c r="E416" s="207" t="s">
        <v>599</v>
      </c>
      <c r="F416" s="208" t="s">
        <v>600</v>
      </c>
      <c r="G416" s="209" t="s">
        <v>150</v>
      </c>
      <c r="H416" s="210">
        <v>324.44</v>
      </c>
      <c r="I416" s="211"/>
      <c r="J416" s="212">
        <f>ROUND(I416*H416,2)</f>
        <v>0</v>
      </c>
      <c r="K416" s="208" t="s">
        <v>165</v>
      </c>
      <c r="L416" s="46"/>
      <c r="M416" s="213" t="s">
        <v>19</v>
      </c>
      <c r="N416" s="214" t="s">
        <v>43</v>
      </c>
      <c r="O416" s="86"/>
      <c r="P416" s="215">
        <f>O416*H416</f>
        <v>0</v>
      </c>
      <c r="Q416" s="215">
        <v>0.00010000000000000001</v>
      </c>
      <c r="R416" s="215">
        <f>Q416*H416</f>
        <v>0.032444000000000001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240</v>
      </c>
      <c r="AT416" s="217" t="s">
        <v>128</v>
      </c>
      <c r="AU416" s="217" t="s">
        <v>82</v>
      </c>
      <c r="AY416" s="19" t="s">
        <v>125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80</v>
      </c>
      <c r="BK416" s="218">
        <f>ROUND(I416*H416,2)</f>
        <v>0</v>
      </c>
      <c r="BL416" s="19" t="s">
        <v>240</v>
      </c>
      <c r="BM416" s="217" t="s">
        <v>601</v>
      </c>
    </row>
    <row r="417" s="2" customFormat="1">
      <c r="A417" s="40"/>
      <c r="B417" s="41"/>
      <c r="C417" s="42"/>
      <c r="D417" s="219" t="s">
        <v>135</v>
      </c>
      <c r="E417" s="42"/>
      <c r="F417" s="220" t="s">
        <v>602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135</v>
      </c>
      <c r="AU417" s="19" t="s">
        <v>82</v>
      </c>
    </row>
    <row r="418" s="13" customFormat="1">
      <c r="A418" s="13"/>
      <c r="B418" s="226"/>
      <c r="C418" s="227"/>
      <c r="D418" s="219" t="s">
        <v>139</v>
      </c>
      <c r="E418" s="228" t="s">
        <v>19</v>
      </c>
      <c r="F418" s="229" t="s">
        <v>603</v>
      </c>
      <c r="G418" s="227"/>
      <c r="H418" s="230">
        <v>187.80000000000001</v>
      </c>
      <c r="I418" s="231"/>
      <c r="J418" s="227"/>
      <c r="K418" s="227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139</v>
      </c>
      <c r="AU418" s="236" t="s">
        <v>82</v>
      </c>
      <c r="AV418" s="13" t="s">
        <v>82</v>
      </c>
      <c r="AW418" s="13" t="s">
        <v>33</v>
      </c>
      <c r="AX418" s="13" t="s">
        <v>72</v>
      </c>
      <c r="AY418" s="236" t="s">
        <v>125</v>
      </c>
    </row>
    <row r="419" s="13" customFormat="1">
      <c r="A419" s="13"/>
      <c r="B419" s="226"/>
      <c r="C419" s="227"/>
      <c r="D419" s="219" t="s">
        <v>139</v>
      </c>
      <c r="E419" s="228" t="s">
        <v>19</v>
      </c>
      <c r="F419" s="229" t="s">
        <v>604</v>
      </c>
      <c r="G419" s="227"/>
      <c r="H419" s="230">
        <v>136.63999999999999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139</v>
      </c>
      <c r="AU419" s="236" t="s">
        <v>82</v>
      </c>
      <c r="AV419" s="13" t="s">
        <v>82</v>
      </c>
      <c r="AW419" s="13" t="s">
        <v>33</v>
      </c>
      <c r="AX419" s="13" t="s">
        <v>72</v>
      </c>
      <c r="AY419" s="236" t="s">
        <v>125</v>
      </c>
    </row>
    <row r="420" s="14" customFormat="1">
      <c r="A420" s="14"/>
      <c r="B420" s="237"/>
      <c r="C420" s="238"/>
      <c r="D420" s="219" t="s">
        <v>139</v>
      </c>
      <c r="E420" s="239" t="s">
        <v>19</v>
      </c>
      <c r="F420" s="240" t="s">
        <v>155</v>
      </c>
      <c r="G420" s="238"/>
      <c r="H420" s="241">
        <v>324.44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139</v>
      </c>
      <c r="AU420" s="247" t="s">
        <v>82</v>
      </c>
      <c r="AV420" s="14" t="s">
        <v>133</v>
      </c>
      <c r="AW420" s="14" t="s">
        <v>33</v>
      </c>
      <c r="AX420" s="14" t="s">
        <v>80</v>
      </c>
      <c r="AY420" s="247" t="s">
        <v>125</v>
      </c>
    </row>
    <row r="421" s="2" customFormat="1" ht="24.15" customHeight="1">
      <c r="A421" s="40"/>
      <c r="B421" s="41"/>
      <c r="C421" s="206" t="s">
        <v>605</v>
      </c>
      <c r="D421" s="206" t="s">
        <v>128</v>
      </c>
      <c r="E421" s="207" t="s">
        <v>606</v>
      </c>
      <c r="F421" s="208" t="s">
        <v>607</v>
      </c>
      <c r="G421" s="209" t="s">
        <v>150</v>
      </c>
      <c r="H421" s="210">
        <v>162.22</v>
      </c>
      <c r="I421" s="211"/>
      <c r="J421" s="212">
        <f>ROUND(I421*H421,2)</f>
        <v>0</v>
      </c>
      <c r="K421" s="208" t="s">
        <v>132</v>
      </c>
      <c r="L421" s="46"/>
      <c r="M421" s="213" t="s">
        <v>19</v>
      </c>
      <c r="N421" s="214" t="s">
        <v>43</v>
      </c>
      <c r="O421" s="86"/>
      <c r="P421" s="215">
        <f>O421*H421</f>
        <v>0</v>
      </c>
      <c r="Q421" s="215">
        <v>3.0000000000000001E-05</v>
      </c>
      <c r="R421" s="215">
        <f>Q421*H421</f>
        <v>0.0048666000000000004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240</v>
      </c>
      <c r="AT421" s="217" t="s">
        <v>128</v>
      </c>
      <c r="AU421" s="217" t="s">
        <v>82</v>
      </c>
      <c r="AY421" s="19" t="s">
        <v>125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80</v>
      </c>
      <c r="BK421" s="218">
        <f>ROUND(I421*H421,2)</f>
        <v>0</v>
      </c>
      <c r="BL421" s="19" t="s">
        <v>240</v>
      </c>
      <c r="BM421" s="217" t="s">
        <v>608</v>
      </c>
    </row>
    <row r="422" s="2" customFormat="1">
      <c r="A422" s="40"/>
      <c r="B422" s="41"/>
      <c r="C422" s="42"/>
      <c r="D422" s="219" t="s">
        <v>135</v>
      </c>
      <c r="E422" s="42"/>
      <c r="F422" s="220" t="s">
        <v>609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135</v>
      </c>
      <c r="AU422" s="19" t="s">
        <v>82</v>
      </c>
    </row>
    <row r="423" s="2" customFormat="1">
      <c r="A423" s="40"/>
      <c r="B423" s="41"/>
      <c r="C423" s="42"/>
      <c r="D423" s="224" t="s">
        <v>137</v>
      </c>
      <c r="E423" s="42"/>
      <c r="F423" s="225" t="s">
        <v>610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137</v>
      </c>
      <c r="AU423" s="19" t="s">
        <v>82</v>
      </c>
    </row>
    <row r="424" s="13" customFormat="1">
      <c r="A424" s="13"/>
      <c r="B424" s="226"/>
      <c r="C424" s="227"/>
      <c r="D424" s="219" t="s">
        <v>139</v>
      </c>
      <c r="E424" s="228" t="s">
        <v>19</v>
      </c>
      <c r="F424" s="229" t="s">
        <v>205</v>
      </c>
      <c r="G424" s="227"/>
      <c r="H424" s="230">
        <v>93.900000000000006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139</v>
      </c>
      <c r="AU424" s="236" t="s">
        <v>82</v>
      </c>
      <c r="AV424" s="13" t="s">
        <v>82</v>
      </c>
      <c r="AW424" s="13" t="s">
        <v>33</v>
      </c>
      <c r="AX424" s="13" t="s">
        <v>72</v>
      </c>
      <c r="AY424" s="236" t="s">
        <v>125</v>
      </c>
    </row>
    <row r="425" s="13" customFormat="1">
      <c r="A425" s="13"/>
      <c r="B425" s="226"/>
      <c r="C425" s="227"/>
      <c r="D425" s="219" t="s">
        <v>139</v>
      </c>
      <c r="E425" s="228" t="s">
        <v>19</v>
      </c>
      <c r="F425" s="229" t="s">
        <v>206</v>
      </c>
      <c r="G425" s="227"/>
      <c r="H425" s="230">
        <v>68.319999999999993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139</v>
      </c>
      <c r="AU425" s="236" t="s">
        <v>82</v>
      </c>
      <c r="AV425" s="13" t="s">
        <v>82</v>
      </c>
      <c r="AW425" s="13" t="s">
        <v>33</v>
      </c>
      <c r="AX425" s="13" t="s">
        <v>72</v>
      </c>
      <c r="AY425" s="236" t="s">
        <v>125</v>
      </c>
    </row>
    <row r="426" s="14" customFormat="1">
      <c r="A426" s="14"/>
      <c r="B426" s="237"/>
      <c r="C426" s="238"/>
      <c r="D426" s="219" t="s">
        <v>139</v>
      </c>
      <c r="E426" s="239" t="s">
        <v>19</v>
      </c>
      <c r="F426" s="240" t="s">
        <v>155</v>
      </c>
      <c r="G426" s="238"/>
      <c r="H426" s="241">
        <v>162.22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139</v>
      </c>
      <c r="AU426" s="247" t="s">
        <v>82</v>
      </c>
      <c r="AV426" s="14" t="s">
        <v>133</v>
      </c>
      <c r="AW426" s="14" t="s">
        <v>33</v>
      </c>
      <c r="AX426" s="14" t="s">
        <v>80</v>
      </c>
      <c r="AY426" s="247" t="s">
        <v>125</v>
      </c>
    </row>
    <row r="427" s="2" customFormat="1" ht="16.5" customHeight="1">
      <c r="A427" s="40"/>
      <c r="B427" s="41"/>
      <c r="C427" s="206" t="s">
        <v>611</v>
      </c>
      <c r="D427" s="206" t="s">
        <v>128</v>
      </c>
      <c r="E427" s="207" t="s">
        <v>612</v>
      </c>
      <c r="F427" s="208" t="s">
        <v>613</v>
      </c>
      <c r="G427" s="209" t="s">
        <v>224</v>
      </c>
      <c r="H427" s="210">
        <v>58</v>
      </c>
      <c r="I427" s="211"/>
      <c r="J427" s="212">
        <f>ROUND(I427*H427,2)</f>
        <v>0</v>
      </c>
      <c r="K427" s="208" t="s">
        <v>132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0.00021000000000000001</v>
      </c>
      <c r="R427" s="215">
        <f>Q427*H427</f>
        <v>0.01218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240</v>
      </c>
      <c r="AT427" s="217" t="s">
        <v>128</v>
      </c>
      <c r="AU427" s="217" t="s">
        <v>82</v>
      </c>
      <c r="AY427" s="19" t="s">
        <v>125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80</v>
      </c>
      <c r="BK427" s="218">
        <f>ROUND(I427*H427,2)</f>
        <v>0</v>
      </c>
      <c r="BL427" s="19" t="s">
        <v>240</v>
      </c>
      <c r="BM427" s="217" t="s">
        <v>614</v>
      </c>
    </row>
    <row r="428" s="2" customFormat="1">
      <c r="A428" s="40"/>
      <c r="B428" s="41"/>
      <c r="C428" s="42"/>
      <c r="D428" s="219" t="s">
        <v>135</v>
      </c>
      <c r="E428" s="42"/>
      <c r="F428" s="220" t="s">
        <v>615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135</v>
      </c>
      <c r="AU428" s="19" t="s">
        <v>82</v>
      </c>
    </row>
    <row r="429" s="2" customFormat="1">
      <c r="A429" s="40"/>
      <c r="B429" s="41"/>
      <c r="C429" s="42"/>
      <c r="D429" s="224" t="s">
        <v>137</v>
      </c>
      <c r="E429" s="42"/>
      <c r="F429" s="225" t="s">
        <v>616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137</v>
      </c>
      <c r="AU429" s="19" t="s">
        <v>82</v>
      </c>
    </row>
    <row r="430" s="13" customFormat="1">
      <c r="A430" s="13"/>
      <c r="B430" s="226"/>
      <c r="C430" s="227"/>
      <c r="D430" s="219" t="s">
        <v>139</v>
      </c>
      <c r="E430" s="228" t="s">
        <v>19</v>
      </c>
      <c r="F430" s="229" t="s">
        <v>389</v>
      </c>
      <c r="G430" s="227"/>
      <c r="H430" s="230">
        <v>30</v>
      </c>
      <c r="I430" s="231"/>
      <c r="J430" s="227"/>
      <c r="K430" s="227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139</v>
      </c>
      <c r="AU430" s="236" t="s">
        <v>82</v>
      </c>
      <c r="AV430" s="13" t="s">
        <v>82</v>
      </c>
      <c r="AW430" s="13" t="s">
        <v>33</v>
      </c>
      <c r="AX430" s="13" t="s">
        <v>72</v>
      </c>
      <c r="AY430" s="236" t="s">
        <v>125</v>
      </c>
    </row>
    <row r="431" s="13" customFormat="1">
      <c r="A431" s="13"/>
      <c r="B431" s="226"/>
      <c r="C431" s="227"/>
      <c r="D431" s="219" t="s">
        <v>139</v>
      </c>
      <c r="E431" s="228" t="s">
        <v>19</v>
      </c>
      <c r="F431" s="229" t="s">
        <v>617</v>
      </c>
      <c r="G431" s="227"/>
      <c r="H431" s="230">
        <v>28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139</v>
      </c>
      <c r="AU431" s="236" t="s">
        <v>82</v>
      </c>
      <c r="AV431" s="13" t="s">
        <v>82</v>
      </c>
      <c r="AW431" s="13" t="s">
        <v>33</v>
      </c>
      <c r="AX431" s="13" t="s">
        <v>72</v>
      </c>
      <c r="AY431" s="236" t="s">
        <v>125</v>
      </c>
    </row>
    <row r="432" s="14" customFormat="1">
      <c r="A432" s="14"/>
      <c r="B432" s="237"/>
      <c r="C432" s="238"/>
      <c r="D432" s="219" t="s">
        <v>139</v>
      </c>
      <c r="E432" s="239" t="s">
        <v>19</v>
      </c>
      <c r="F432" s="240" t="s">
        <v>155</v>
      </c>
      <c r="G432" s="238"/>
      <c r="H432" s="241">
        <v>58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139</v>
      </c>
      <c r="AU432" s="247" t="s">
        <v>82</v>
      </c>
      <c r="AV432" s="14" t="s">
        <v>133</v>
      </c>
      <c r="AW432" s="14" t="s">
        <v>33</v>
      </c>
      <c r="AX432" s="14" t="s">
        <v>80</v>
      </c>
      <c r="AY432" s="247" t="s">
        <v>125</v>
      </c>
    </row>
    <row r="433" s="2" customFormat="1" ht="16.5" customHeight="1">
      <c r="A433" s="40"/>
      <c r="B433" s="41"/>
      <c r="C433" s="206" t="s">
        <v>618</v>
      </c>
      <c r="D433" s="206" t="s">
        <v>128</v>
      </c>
      <c r="E433" s="207" t="s">
        <v>619</v>
      </c>
      <c r="F433" s="208" t="s">
        <v>620</v>
      </c>
      <c r="G433" s="209" t="s">
        <v>224</v>
      </c>
      <c r="H433" s="210">
        <v>43</v>
      </c>
      <c r="I433" s="211"/>
      <c r="J433" s="212">
        <f>ROUND(I433*H433,2)</f>
        <v>0</v>
      </c>
      <c r="K433" s="208" t="s">
        <v>132</v>
      </c>
      <c r="L433" s="46"/>
      <c r="M433" s="213" t="s">
        <v>19</v>
      </c>
      <c r="N433" s="214" t="s">
        <v>43</v>
      </c>
      <c r="O433" s="86"/>
      <c r="P433" s="215">
        <f>O433*H433</f>
        <v>0</v>
      </c>
      <c r="Q433" s="215">
        <v>0.00020000000000000001</v>
      </c>
      <c r="R433" s="215">
        <f>Q433*H433</f>
        <v>0.0086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240</v>
      </c>
      <c r="AT433" s="217" t="s">
        <v>128</v>
      </c>
      <c r="AU433" s="217" t="s">
        <v>82</v>
      </c>
      <c r="AY433" s="19" t="s">
        <v>125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80</v>
      </c>
      <c r="BK433" s="218">
        <f>ROUND(I433*H433,2)</f>
        <v>0</v>
      </c>
      <c r="BL433" s="19" t="s">
        <v>240</v>
      </c>
      <c r="BM433" s="217" t="s">
        <v>621</v>
      </c>
    </row>
    <row r="434" s="2" customFormat="1">
      <c r="A434" s="40"/>
      <c r="B434" s="41"/>
      <c r="C434" s="42"/>
      <c r="D434" s="219" t="s">
        <v>135</v>
      </c>
      <c r="E434" s="42"/>
      <c r="F434" s="220" t="s">
        <v>622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135</v>
      </c>
      <c r="AU434" s="19" t="s">
        <v>82</v>
      </c>
    </row>
    <row r="435" s="2" customFormat="1">
      <c r="A435" s="40"/>
      <c r="B435" s="41"/>
      <c r="C435" s="42"/>
      <c r="D435" s="224" t="s">
        <v>137</v>
      </c>
      <c r="E435" s="42"/>
      <c r="F435" s="225" t="s">
        <v>623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137</v>
      </c>
      <c r="AU435" s="19" t="s">
        <v>82</v>
      </c>
    </row>
    <row r="436" s="13" customFormat="1">
      <c r="A436" s="13"/>
      <c r="B436" s="226"/>
      <c r="C436" s="227"/>
      <c r="D436" s="219" t="s">
        <v>139</v>
      </c>
      <c r="E436" s="228" t="s">
        <v>19</v>
      </c>
      <c r="F436" s="229" t="s">
        <v>395</v>
      </c>
      <c r="G436" s="227"/>
      <c r="H436" s="230">
        <v>15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139</v>
      </c>
      <c r="AU436" s="236" t="s">
        <v>82</v>
      </c>
      <c r="AV436" s="13" t="s">
        <v>82</v>
      </c>
      <c r="AW436" s="13" t="s">
        <v>33</v>
      </c>
      <c r="AX436" s="13" t="s">
        <v>72</v>
      </c>
      <c r="AY436" s="236" t="s">
        <v>125</v>
      </c>
    </row>
    <row r="437" s="13" customFormat="1">
      <c r="A437" s="13"/>
      <c r="B437" s="226"/>
      <c r="C437" s="227"/>
      <c r="D437" s="219" t="s">
        <v>139</v>
      </c>
      <c r="E437" s="228" t="s">
        <v>19</v>
      </c>
      <c r="F437" s="229" t="s">
        <v>617</v>
      </c>
      <c r="G437" s="227"/>
      <c r="H437" s="230">
        <v>28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139</v>
      </c>
      <c r="AU437" s="236" t="s">
        <v>82</v>
      </c>
      <c r="AV437" s="13" t="s">
        <v>82</v>
      </c>
      <c r="AW437" s="13" t="s">
        <v>33</v>
      </c>
      <c r="AX437" s="13" t="s">
        <v>72</v>
      </c>
      <c r="AY437" s="236" t="s">
        <v>125</v>
      </c>
    </row>
    <row r="438" s="14" customFormat="1">
      <c r="A438" s="14"/>
      <c r="B438" s="237"/>
      <c r="C438" s="238"/>
      <c r="D438" s="219" t="s">
        <v>139</v>
      </c>
      <c r="E438" s="239" t="s">
        <v>19</v>
      </c>
      <c r="F438" s="240" t="s">
        <v>155</v>
      </c>
      <c r="G438" s="238"/>
      <c r="H438" s="241">
        <v>43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7" t="s">
        <v>139</v>
      </c>
      <c r="AU438" s="247" t="s">
        <v>82</v>
      </c>
      <c r="AV438" s="14" t="s">
        <v>133</v>
      </c>
      <c r="AW438" s="14" t="s">
        <v>33</v>
      </c>
      <c r="AX438" s="14" t="s">
        <v>80</v>
      </c>
      <c r="AY438" s="247" t="s">
        <v>125</v>
      </c>
    </row>
    <row r="439" s="2" customFormat="1" ht="16.5" customHeight="1">
      <c r="A439" s="40"/>
      <c r="B439" s="41"/>
      <c r="C439" s="206" t="s">
        <v>624</v>
      </c>
      <c r="D439" s="206" t="s">
        <v>128</v>
      </c>
      <c r="E439" s="207" t="s">
        <v>625</v>
      </c>
      <c r="F439" s="208" t="s">
        <v>626</v>
      </c>
      <c r="G439" s="209" t="s">
        <v>150</v>
      </c>
      <c r="H439" s="210">
        <v>162.22</v>
      </c>
      <c r="I439" s="211"/>
      <c r="J439" s="212">
        <f>ROUND(I439*H439,2)</f>
        <v>0</v>
      </c>
      <c r="K439" s="208" t="s">
        <v>132</v>
      </c>
      <c r="L439" s="46"/>
      <c r="M439" s="213" t="s">
        <v>19</v>
      </c>
      <c r="N439" s="214" t="s">
        <v>43</v>
      </c>
      <c r="O439" s="86"/>
      <c r="P439" s="215">
        <f>O439*H439</f>
        <v>0</v>
      </c>
      <c r="Q439" s="215">
        <v>0.00142</v>
      </c>
      <c r="R439" s="215">
        <f>Q439*H439</f>
        <v>0.23035240000000001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240</v>
      </c>
      <c r="AT439" s="217" t="s">
        <v>128</v>
      </c>
      <c r="AU439" s="217" t="s">
        <v>82</v>
      </c>
      <c r="AY439" s="19" t="s">
        <v>125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80</v>
      </c>
      <c r="BK439" s="218">
        <f>ROUND(I439*H439,2)</f>
        <v>0</v>
      </c>
      <c r="BL439" s="19" t="s">
        <v>240</v>
      </c>
      <c r="BM439" s="217" t="s">
        <v>627</v>
      </c>
    </row>
    <row r="440" s="2" customFormat="1">
      <c r="A440" s="40"/>
      <c r="B440" s="41"/>
      <c r="C440" s="42"/>
      <c r="D440" s="219" t="s">
        <v>135</v>
      </c>
      <c r="E440" s="42"/>
      <c r="F440" s="220" t="s">
        <v>628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135</v>
      </c>
      <c r="AU440" s="19" t="s">
        <v>82</v>
      </c>
    </row>
    <row r="441" s="2" customFormat="1">
      <c r="A441" s="40"/>
      <c r="B441" s="41"/>
      <c r="C441" s="42"/>
      <c r="D441" s="224" t="s">
        <v>137</v>
      </c>
      <c r="E441" s="42"/>
      <c r="F441" s="225" t="s">
        <v>629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137</v>
      </c>
      <c r="AU441" s="19" t="s">
        <v>82</v>
      </c>
    </row>
    <row r="442" s="13" customFormat="1">
      <c r="A442" s="13"/>
      <c r="B442" s="226"/>
      <c r="C442" s="227"/>
      <c r="D442" s="219" t="s">
        <v>139</v>
      </c>
      <c r="E442" s="228" t="s">
        <v>19</v>
      </c>
      <c r="F442" s="229" t="s">
        <v>205</v>
      </c>
      <c r="G442" s="227"/>
      <c r="H442" s="230">
        <v>93.900000000000006</v>
      </c>
      <c r="I442" s="231"/>
      <c r="J442" s="227"/>
      <c r="K442" s="227"/>
      <c r="L442" s="232"/>
      <c r="M442" s="233"/>
      <c r="N442" s="234"/>
      <c r="O442" s="234"/>
      <c r="P442" s="234"/>
      <c r="Q442" s="234"/>
      <c r="R442" s="234"/>
      <c r="S442" s="234"/>
      <c r="T442" s="23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6" t="s">
        <v>139</v>
      </c>
      <c r="AU442" s="236" t="s">
        <v>82</v>
      </c>
      <c r="AV442" s="13" t="s">
        <v>82</v>
      </c>
      <c r="AW442" s="13" t="s">
        <v>33</v>
      </c>
      <c r="AX442" s="13" t="s">
        <v>72</v>
      </c>
      <c r="AY442" s="236" t="s">
        <v>125</v>
      </c>
    </row>
    <row r="443" s="13" customFormat="1">
      <c r="A443" s="13"/>
      <c r="B443" s="226"/>
      <c r="C443" s="227"/>
      <c r="D443" s="219" t="s">
        <v>139</v>
      </c>
      <c r="E443" s="228" t="s">
        <v>19</v>
      </c>
      <c r="F443" s="229" t="s">
        <v>206</v>
      </c>
      <c r="G443" s="227"/>
      <c r="H443" s="230">
        <v>68.319999999999993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139</v>
      </c>
      <c r="AU443" s="236" t="s">
        <v>82</v>
      </c>
      <c r="AV443" s="13" t="s">
        <v>82</v>
      </c>
      <c r="AW443" s="13" t="s">
        <v>33</v>
      </c>
      <c r="AX443" s="13" t="s">
        <v>72</v>
      </c>
      <c r="AY443" s="236" t="s">
        <v>125</v>
      </c>
    </row>
    <row r="444" s="14" customFormat="1">
      <c r="A444" s="14"/>
      <c r="B444" s="237"/>
      <c r="C444" s="238"/>
      <c r="D444" s="219" t="s">
        <v>139</v>
      </c>
      <c r="E444" s="239" t="s">
        <v>19</v>
      </c>
      <c r="F444" s="240" t="s">
        <v>155</v>
      </c>
      <c r="G444" s="238"/>
      <c r="H444" s="241">
        <v>162.22</v>
      </c>
      <c r="I444" s="242"/>
      <c r="J444" s="238"/>
      <c r="K444" s="238"/>
      <c r="L444" s="243"/>
      <c r="M444" s="244"/>
      <c r="N444" s="245"/>
      <c r="O444" s="245"/>
      <c r="P444" s="245"/>
      <c r="Q444" s="245"/>
      <c r="R444" s="245"/>
      <c r="S444" s="245"/>
      <c r="T444" s="24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7" t="s">
        <v>139</v>
      </c>
      <c r="AU444" s="247" t="s">
        <v>82</v>
      </c>
      <c r="AV444" s="14" t="s">
        <v>133</v>
      </c>
      <c r="AW444" s="14" t="s">
        <v>33</v>
      </c>
      <c r="AX444" s="14" t="s">
        <v>80</v>
      </c>
      <c r="AY444" s="247" t="s">
        <v>125</v>
      </c>
    </row>
    <row r="445" s="2" customFormat="1" ht="24.15" customHeight="1">
      <c r="A445" s="40"/>
      <c r="B445" s="41"/>
      <c r="C445" s="206" t="s">
        <v>630</v>
      </c>
      <c r="D445" s="206" t="s">
        <v>128</v>
      </c>
      <c r="E445" s="207" t="s">
        <v>631</v>
      </c>
      <c r="F445" s="208" t="s">
        <v>632</v>
      </c>
      <c r="G445" s="209" t="s">
        <v>150</v>
      </c>
      <c r="H445" s="210">
        <v>111.5</v>
      </c>
      <c r="I445" s="211"/>
      <c r="J445" s="212">
        <f>ROUND(I445*H445,2)</f>
        <v>0</v>
      </c>
      <c r="K445" s="208" t="s">
        <v>132</v>
      </c>
      <c r="L445" s="46"/>
      <c r="M445" s="213" t="s">
        <v>19</v>
      </c>
      <c r="N445" s="214" t="s">
        <v>43</v>
      </c>
      <c r="O445" s="86"/>
      <c r="P445" s="215">
        <f>O445*H445</f>
        <v>0</v>
      </c>
      <c r="Q445" s="215">
        <v>0.0014300000000000001</v>
      </c>
      <c r="R445" s="215">
        <f>Q445*H445</f>
        <v>0.159445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240</v>
      </c>
      <c r="AT445" s="217" t="s">
        <v>128</v>
      </c>
      <c r="AU445" s="217" t="s">
        <v>82</v>
      </c>
      <c r="AY445" s="19" t="s">
        <v>125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80</v>
      </c>
      <c r="BK445" s="218">
        <f>ROUND(I445*H445,2)</f>
        <v>0</v>
      </c>
      <c r="BL445" s="19" t="s">
        <v>240</v>
      </c>
      <c r="BM445" s="217" t="s">
        <v>633</v>
      </c>
    </row>
    <row r="446" s="2" customFormat="1">
      <c r="A446" s="40"/>
      <c r="B446" s="41"/>
      <c r="C446" s="42"/>
      <c r="D446" s="219" t="s">
        <v>135</v>
      </c>
      <c r="E446" s="42"/>
      <c r="F446" s="220" t="s">
        <v>634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135</v>
      </c>
      <c r="AU446" s="19" t="s">
        <v>82</v>
      </c>
    </row>
    <row r="447" s="2" customFormat="1">
      <c r="A447" s="40"/>
      <c r="B447" s="41"/>
      <c r="C447" s="42"/>
      <c r="D447" s="224" t="s">
        <v>137</v>
      </c>
      <c r="E447" s="42"/>
      <c r="F447" s="225" t="s">
        <v>635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137</v>
      </c>
      <c r="AU447" s="19" t="s">
        <v>82</v>
      </c>
    </row>
    <row r="448" s="15" customFormat="1">
      <c r="A448" s="15"/>
      <c r="B448" s="248"/>
      <c r="C448" s="249"/>
      <c r="D448" s="219" t="s">
        <v>139</v>
      </c>
      <c r="E448" s="250" t="s">
        <v>19</v>
      </c>
      <c r="F448" s="251" t="s">
        <v>636</v>
      </c>
      <c r="G448" s="249"/>
      <c r="H448" s="250" t="s">
        <v>19</v>
      </c>
      <c r="I448" s="252"/>
      <c r="J448" s="249"/>
      <c r="K448" s="249"/>
      <c r="L448" s="253"/>
      <c r="M448" s="254"/>
      <c r="N448" s="255"/>
      <c r="O448" s="255"/>
      <c r="P448" s="255"/>
      <c r="Q448" s="255"/>
      <c r="R448" s="255"/>
      <c r="S448" s="255"/>
      <c r="T448" s="25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7" t="s">
        <v>139</v>
      </c>
      <c r="AU448" s="257" t="s">
        <v>82</v>
      </c>
      <c r="AV448" s="15" t="s">
        <v>80</v>
      </c>
      <c r="AW448" s="15" t="s">
        <v>33</v>
      </c>
      <c r="AX448" s="15" t="s">
        <v>72</v>
      </c>
      <c r="AY448" s="257" t="s">
        <v>125</v>
      </c>
    </row>
    <row r="449" s="13" customFormat="1">
      <c r="A449" s="13"/>
      <c r="B449" s="226"/>
      <c r="C449" s="227"/>
      <c r="D449" s="219" t="s">
        <v>139</v>
      </c>
      <c r="E449" s="228" t="s">
        <v>19</v>
      </c>
      <c r="F449" s="229" t="s">
        <v>382</v>
      </c>
      <c r="G449" s="227"/>
      <c r="H449" s="230">
        <v>55.5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139</v>
      </c>
      <c r="AU449" s="236" t="s">
        <v>82</v>
      </c>
      <c r="AV449" s="13" t="s">
        <v>82</v>
      </c>
      <c r="AW449" s="13" t="s">
        <v>33</v>
      </c>
      <c r="AX449" s="13" t="s">
        <v>72</v>
      </c>
      <c r="AY449" s="236" t="s">
        <v>125</v>
      </c>
    </row>
    <row r="450" s="13" customFormat="1">
      <c r="A450" s="13"/>
      <c r="B450" s="226"/>
      <c r="C450" s="227"/>
      <c r="D450" s="219" t="s">
        <v>139</v>
      </c>
      <c r="E450" s="228" t="s">
        <v>19</v>
      </c>
      <c r="F450" s="229" t="s">
        <v>383</v>
      </c>
      <c r="G450" s="227"/>
      <c r="H450" s="230">
        <v>56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139</v>
      </c>
      <c r="AU450" s="236" t="s">
        <v>82</v>
      </c>
      <c r="AV450" s="13" t="s">
        <v>82</v>
      </c>
      <c r="AW450" s="13" t="s">
        <v>33</v>
      </c>
      <c r="AX450" s="13" t="s">
        <v>72</v>
      </c>
      <c r="AY450" s="236" t="s">
        <v>125</v>
      </c>
    </row>
    <row r="451" s="14" customFormat="1">
      <c r="A451" s="14"/>
      <c r="B451" s="237"/>
      <c r="C451" s="238"/>
      <c r="D451" s="219" t="s">
        <v>139</v>
      </c>
      <c r="E451" s="239" t="s">
        <v>19</v>
      </c>
      <c r="F451" s="240" t="s">
        <v>155</v>
      </c>
      <c r="G451" s="238"/>
      <c r="H451" s="241">
        <v>111.5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7" t="s">
        <v>139</v>
      </c>
      <c r="AU451" s="247" t="s">
        <v>82</v>
      </c>
      <c r="AV451" s="14" t="s">
        <v>133</v>
      </c>
      <c r="AW451" s="14" t="s">
        <v>33</v>
      </c>
      <c r="AX451" s="14" t="s">
        <v>80</v>
      </c>
      <c r="AY451" s="247" t="s">
        <v>125</v>
      </c>
    </row>
    <row r="452" s="2" customFormat="1" ht="24.15" customHeight="1">
      <c r="A452" s="40"/>
      <c r="B452" s="41"/>
      <c r="C452" s="206" t="s">
        <v>637</v>
      </c>
      <c r="D452" s="206" t="s">
        <v>128</v>
      </c>
      <c r="E452" s="207" t="s">
        <v>638</v>
      </c>
      <c r="F452" s="208" t="s">
        <v>639</v>
      </c>
      <c r="G452" s="209" t="s">
        <v>150</v>
      </c>
      <c r="H452" s="210">
        <v>5.1600000000000001</v>
      </c>
      <c r="I452" s="211"/>
      <c r="J452" s="212">
        <f>ROUND(I452*H452,2)</f>
        <v>0</v>
      </c>
      <c r="K452" s="208" t="s">
        <v>132</v>
      </c>
      <c r="L452" s="46"/>
      <c r="M452" s="213" t="s">
        <v>19</v>
      </c>
      <c r="N452" s="214" t="s">
        <v>43</v>
      </c>
      <c r="O452" s="86"/>
      <c r="P452" s="215">
        <f>O452*H452</f>
        <v>0</v>
      </c>
      <c r="Q452" s="215">
        <v>0</v>
      </c>
      <c r="R452" s="215">
        <f>Q452*H452</f>
        <v>0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240</v>
      </c>
      <c r="AT452" s="217" t="s">
        <v>128</v>
      </c>
      <c r="AU452" s="217" t="s">
        <v>82</v>
      </c>
      <c r="AY452" s="19" t="s">
        <v>125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80</v>
      </c>
      <c r="BK452" s="218">
        <f>ROUND(I452*H452,2)</f>
        <v>0</v>
      </c>
      <c r="BL452" s="19" t="s">
        <v>240</v>
      </c>
      <c r="BM452" s="217" t="s">
        <v>640</v>
      </c>
    </row>
    <row r="453" s="2" customFormat="1">
      <c r="A453" s="40"/>
      <c r="B453" s="41"/>
      <c r="C453" s="42"/>
      <c r="D453" s="219" t="s">
        <v>135</v>
      </c>
      <c r="E453" s="42"/>
      <c r="F453" s="220" t="s">
        <v>641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135</v>
      </c>
      <c r="AU453" s="19" t="s">
        <v>82</v>
      </c>
    </row>
    <row r="454" s="2" customFormat="1">
      <c r="A454" s="40"/>
      <c r="B454" s="41"/>
      <c r="C454" s="42"/>
      <c r="D454" s="224" t="s">
        <v>137</v>
      </c>
      <c r="E454" s="42"/>
      <c r="F454" s="225" t="s">
        <v>642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137</v>
      </c>
      <c r="AU454" s="19" t="s">
        <v>82</v>
      </c>
    </row>
    <row r="455" s="15" customFormat="1">
      <c r="A455" s="15"/>
      <c r="B455" s="248"/>
      <c r="C455" s="249"/>
      <c r="D455" s="219" t="s">
        <v>139</v>
      </c>
      <c r="E455" s="250" t="s">
        <v>19</v>
      </c>
      <c r="F455" s="251" t="s">
        <v>643</v>
      </c>
      <c r="G455" s="249"/>
      <c r="H455" s="250" t="s">
        <v>19</v>
      </c>
      <c r="I455" s="252"/>
      <c r="J455" s="249"/>
      <c r="K455" s="249"/>
      <c r="L455" s="253"/>
      <c r="M455" s="254"/>
      <c r="N455" s="255"/>
      <c r="O455" s="255"/>
      <c r="P455" s="255"/>
      <c r="Q455" s="255"/>
      <c r="R455" s="255"/>
      <c r="S455" s="255"/>
      <c r="T455" s="256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57" t="s">
        <v>139</v>
      </c>
      <c r="AU455" s="257" t="s">
        <v>82</v>
      </c>
      <c r="AV455" s="15" t="s">
        <v>80</v>
      </c>
      <c r="AW455" s="15" t="s">
        <v>33</v>
      </c>
      <c r="AX455" s="15" t="s">
        <v>72</v>
      </c>
      <c r="AY455" s="257" t="s">
        <v>125</v>
      </c>
    </row>
    <row r="456" s="13" customFormat="1">
      <c r="A456" s="13"/>
      <c r="B456" s="226"/>
      <c r="C456" s="227"/>
      <c r="D456" s="219" t="s">
        <v>139</v>
      </c>
      <c r="E456" s="228" t="s">
        <v>19</v>
      </c>
      <c r="F456" s="229" t="s">
        <v>644</v>
      </c>
      <c r="G456" s="227"/>
      <c r="H456" s="230">
        <v>1.8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139</v>
      </c>
      <c r="AU456" s="236" t="s">
        <v>82</v>
      </c>
      <c r="AV456" s="13" t="s">
        <v>82</v>
      </c>
      <c r="AW456" s="13" t="s">
        <v>33</v>
      </c>
      <c r="AX456" s="13" t="s">
        <v>72</v>
      </c>
      <c r="AY456" s="236" t="s">
        <v>125</v>
      </c>
    </row>
    <row r="457" s="13" customFormat="1">
      <c r="A457" s="13"/>
      <c r="B457" s="226"/>
      <c r="C457" s="227"/>
      <c r="D457" s="219" t="s">
        <v>139</v>
      </c>
      <c r="E457" s="228" t="s">
        <v>19</v>
      </c>
      <c r="F457" s="229" t="s">
        <v>645</v>
      </c>
      <c r="G457" s="227"/>
      <c r="H457" s="230">
        <v>3.3599999999999999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139</v>
      </c>
      <c r="AU457" s="236" t="s">
        <v>82</v>
      </c>
      <c r="AV457" s="13" t="s">
        <v>82</v>
      </c>
      <c r="AW457" s="13" t="s">
        <v>33</v>
      </c>
      <c r="AX457" s="13" t="s">
        <v>72</v>
      </c>
      <c r="AY457" s="236" t="s">
        <v>125</v>
      </c>
    </row>
    <row r="458" s="14" customFormat="1">
      <c r="A458" s="14"/>
      <c r="B458" s="237"/>
      <c r="C458" s="238"/>
      <c r="D458" s="219" t="s">
        <v>139</v>
      </c>
      <c r="E458" s="239" t="s">
        <v>19</v>
      </c>
      <c r="F458" s="240" t="s">
        <v>155</v>
      </c>
      <c r="G458" s="238"/>
      <c r="H458" s="241">
        <v>5.1600000000000001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139</v>
      </c>
      <c r="AU458" s="247" t="s">
        <v>82</v>
      </c>
      <c r="AV458" s="14" t="s">
        <v>133</v>
      </c>
      <c r="AW458" s="14" t="s">
        <v>33</v>
      </c>
      <c r="AX458" s="14" t="s">
        <v>80</v>
      </c>
      <c r="AY458" s="247" t="s">
        <v>125</v>
      </c>
    </row>
    <row r="459" s="2" customFormat="1" ht="24.15" customHeight="1">
      <c r="A459" s="40"/>
      <c r="B459" s="41"/>
      <c r="C459" s="206" t="s">
        <v>646</v>
      </c>
      <c r="D459" s="206" t="s">
        <v>128</v>
      </c>
      <c r="E459" s="207" t="s">
        <v>647</v>
      </c>
      <c r="F459" s="208" t="s">
        <v>648</v>
      </c>
      <c r="G459" s="209" t="s">
        <v>310</v>
      </c>
      <c r="H459" s="210">
        <v>5.7149999999999999</v>
      </c>
      <c r="I459" s="211"/>
      <c r="J459" s="212">
        <f>ROUND(I459*H459,2)</f>
        <v>0</v>
      </c>
      <c r="K459" s="208" t="s">
        <v>132</v>
      </c>
      <c r="L459" s="46"/>
      <c r="M459" s="213" t="s">
        <v>19</v>
      </c>
      <c r="N459" s="214" t="s">
        <v>43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240</v>
      </c>
      <c r="AT459" s="217" t="s">
        <v>128</v>
      </c>
      <c r="AU459" s="217" t="s">
        <v>82</v>
      </c>
      <c r="AY459" s="19" t="s">
        <v>125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80</v>
      </c>
      <c r="BK459" s="218">
        <f>ROUND(I459*H459,2)</f>
        <v>0</v>
      </c>
      <c r="BL459" s="19" t="s">
        <v>240</v>
      </c>
      <c r="BM459" s="217" t="s">
        <v>649</v>
      </c>
    </row>
    <row r="460" s="2" customFormat="1">
      <c r="A460" s="40"/>
      <c r="B460" s="41"/>
      <c r="C460" s="42"/>
      <c r="D460" s="219" t="s">
        <v>135</v>
      </c>
      <c r="E460" s="42"/>
      <c r="F460" s="220" t="s">
        <v>650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135</v>
      </c>
      <c r="AU460" s="19" t="s">
        <v>82</v>
      </c>
    </row>
    <row r="461" s="2" customFormat="1">
      <c r="A461" s="40"/>
      <c r="B461" s="41"/>
      <c r="C461" s="42"/>
      <c r="D461" s="224" t="s">
        <v>137</v>
      </c>
      <c r="E461" s="42"/>
      <c r="F461" s="225" t="s">
        <v>651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137</v>
      </c>
      <c r="AU461" s="19" t="s">
        <v>82</v>
      </c>
    </row>
    <row r="462" s="2" customFormat="1" ht="33" customHeight="1">
      <c r="A462" s="40"/>
      <c r="B462" s="41"/>
      <c r="C462" s="206" t="s">
        <v>652</v>
      </c>
      <c r="D462" s="206" t="s">
        <v>128</v>
      </c>
      <c r="E462" s="207" t="s">
        <v>653</v>
      </c>
      <c r="F462" s="208" t="s">
        <v>654</v>
      </c>
      <c r="G462" s="209" t="s">
        <v>310</v>
      </c>
      <c r="H462" s="210">
        <v>5.7149999999999999</v>
      </c>
      <c r="I462" s="211"/>
      <c r="J462" s="212">
        <f>ROUND(I462*H462,2)</f>
        <v>0</v>
      </c>
      <c r="K462" s="208" t="s">
        <v>132</v>
      </c>
      <c r="L462" s="46"/>
      <c r="M462" s="213" t="s">
        <v>19</v>
      </c>
      <c r="N462" s="214" t="s">
        <v>43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240</v>
      </c>
      <c r="AT462" s="217" t="s">
        <v>128</v>
      </c>
      <c r="AU462" s="217" t="s">
        <v>82</v>
      </c>
      <c r="AY462" s="19" t="s">
        <v>125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80</v>
      </c>
      <c r="BK462" s="218">
        <f>ROUND(I462*H462,2)</f>
        <v>0</v>
      </c>
      <c r="BL462" s="19" t="s">
        <v>240</v>
      </c>
      <c r="BM462" s="217" t="s">
        <v>655</v>
      </c>
    </row>
    <row r="463" s="2" customFormat="1">
      <c r="A463" s="40"/>
      <c r="B463" s="41"/>
      <c r="C463" s="42"/>
      <c r="D463" s="219" t="s">
        <v>135</v>
      </c>
      <c r="E463" s="42"/>
      <c r="F463" s="220" t="s">
        <v>656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135</v>
      </c>
      <c r="AU463" s="19" t="s">
        <v>82</v>
      </c>
    </row>
    <row r="464" s="2" customFormat="1">
      <c r="A464" s="40"/>
      <c r="B464" s="41"/>
      <c r="C464" s="42"/>
      <c r="D464" s="224" t="s">
        <v>137</v>
      </c>
      <c r="E464" s="42"/>
      <c r="F464" s="225" t="s">
        <v>657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137</v>
      </c>
      <c r="AU464" s="19" t="s">
        <v>82</v>
      </c>
    </row>
    <row r="465" s="12" customFormat="1" ht="22.8" customHeight="1">
      <c r="A465" s="12"/>
      <c r="B465" s="190"/>
      <c r="C465" s="191"/>
      <c r="D465" s="192" t="s">
        <v>71</v>
      </c>
      <c r="E465" s="204" t="s">
        <v>658</v>
      </c>
      <c r="F465" s="204" t="s">
        <v>659</v>
      </c>
      <c r="G465" s="191"/>
      <c r="H465" s="191"/>
      <c r="I465" s="194"/>
      <c r="J465" s="205">
        <f>BK465</f>
        <v>0</v>
      </c>
      <c r="K465" s="191"/>
      <c r="L465" s="196"/>
      <c r="M465" s="197"/>
      <c r="N465" s="198"/>
      <c r="O465" s="198"/>
      <c r="P465" s="199">
        <f>SUM(P466:P504)</f>
        <v>0</v>
      </c>
      <c r="Q465" s="198"/>
      <c r="R465" s="199">
        <f>SUM(R466:R504)</f>
        <v>0.040628999999999998</v>
      </c>
      <c r="S465" s="198"/>
      <c r="T465" s="200">
        <f>SUM(T466:T504)</f>
        <v>0.014789999999999998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1" t="s">
        <v>82</v>
      </c>
      <c r="AT465" s="202" t="s">
        <v>71</v>
      </c>
      <c r="AU465" s="202" t="s">
        <v>80</v>
      </c>
      <c r="AY465" s="201" t="s">
        <v>125</v>
      </c>
      <c r="BK465" s="203">
        <f>SUM(BK466:BK504)</f>
        <v>0</v>
      </c>
    </row>
    <row r="466" s="2" customFormat="1" ht="24.15" customHeight="1">
      <c r="A466" s="40"/>
      <c r="B466" s="41"/>
      <c r="C466" s="206" t="s">
        <v>660</v>
      </c>
      <c r="D466" s="206" t="s">
        <v>128</v>
      </c>
      <c r="E466" s="207" t="s">
        <v>661</v>
      </c>
      <c r="F466" s="208" t="s">
        <v>662</v>
      </c>
      <c r="G466" s="209" t="s">
        <v>131</v>
      </c>
      <c r="H466" s="210">
        <v>69.599999999999994</v>
      </c>
      <c r="I466" s="211"/>
      <c r="J466" s="212">
        <f>ROUND(I466*H466,2)</f>
        <v>0</v>
      </c>
      <c r="K466" s="208" t="s">
        <v>132</v>
      </c>
      <c r="L466" s="46"/>
      <c r="M466" s="213" t="s">
        <v>19</v>
      </c>
      <c r="N466" s="214" t="s">
        <v>43</v>
      </c>
      <c r="O466" s="86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240</v>
      </c>
      <c r="AT466" s="217" t="s">
        <v>128</v>
      </c>
      <c r="AU466" s="217" t="s">
        <v>82</v>
      </c>
      <c r="AY466" s="19" t="s">
        <v>125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80</v>
      </c>
      <c r="BK466" s="218">
        <f>ROUND(I466*H466,2)</f>
        <v>0</v>
      </c>
      <c r="BL466" s="19" t="s">
        <v>240</v>
      </c>
      <c r="BM466" s="217" t="s">
        <v>663</v>
      </c>
    </row>
    <row r="467" s="2" customFormat="1">
      <c r="A467" s="40"/>
      <c r="B467" s="41"/>
      <c r="C467" s="42"/>
      <c r="D467" s="219" t="s">
        <v>135</v>
      </c>
      <c r="E467" s="42"/>
      <c r="F467" s="220" t="s">
        <v>664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135</v>
      </c>
      <c r="AU467" s="19" t="s">
        <v>82</v>
      </c>
    </row>
    <row r="468" s="2" customFormat="1">
      <c r="A468" s="40"/>
      <c r="B468" s="41"/>
      <c r="C468" s="42"/>
      <c r="D468" s="224" t="s">
        <v>137</v>
      </c>
      <c r="E468" s="42"/>
      <c r="F468" s="225" t="s">
        <v>665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137</v>
      </c>
      <c r="AU468" s="19" t="s">
        <v>82</v>
      </c>
    </row>
    <row r="469" s="15" customFormat="1">
      <c r="A469" s="15"/>
      <c r="B469" s="248"/>
      <c r="C469" s="249"/>
      <c r="D469" s="219" t="s">
        <v>139</v>
      </c>
      <c r="E469" s="250" t="s">
        <v>19</v>
      </c>
      <c r="F469" s="251" t="s">
        <v>666</v>
      </c>
      <c r="G469" s="249"/>
      <c r="H469" s="250" t="s">
        <v>19</v>
      </c>
      <c r="I469" s="252"/>
      <c r="J469" s="249"/>
      <c r="K469" s="249"/>
      <c r="L469" s="253"/>
      <c r="M469" s="254"/>
      <c r="N469" s="255"/>
      <c r="O469" s="255"/>
      <c r="P469" s="255"/>
      <c r="Q469" s="255"/>
      <c r="R469" s="255"/>
      <c r="S469" s="255"/>
      <c r="T469" s="25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7" t="s">
        <v>139</v>
      </c>
      <c r="AU469" s="257" t="s">
        <v>82</v>
      </c>
      <c r="AV469" s="15" t="s">
        <v>80</v>
      </c>
      <c r="AW469" s="15" t="s">
        <v>33</v>
      </c>
      <c r="AX469" s="15" t="s">
        <v>72</v>
      </c>
      <c r="AY469" s="257" t="s">
        <v>125</v>
      </c>
    </row>
    <row r="470" s="13" customFormat="1">
      <c r="A470" s="13"/>
      <c r="B470" s="226"/>
      <c r="C470" s="227"/>
      <c r="D470" s="219" t="s">
        <v>139</v>
      </c>
      <c r="E470" s="228" t="s">
        <v>19</v>
      </c>
      <c r="F470" s="229" t="s">
        <v>667</v>
      </c>
      <c r="G470" s="227"/>
      <c r="H470" s="230">
        <v>69.599999999999994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139</v>
      </c>
      <c r="AU470" s="236" t="s">
        <v>82</v>
      </c>
      <c r="AV470" s="13" t="s">
        <v>82</v>
      </c>
      <c r="AW470" s="13" t="s">
        <v>33</v>
      </c>
      <c r="AX470" s="13" t="s">
        <v>72</v>
      </c>
      <c r="AY470" s="236" t="s">
        <v>125</v>
      </c>
    </row>
    <row r="471" s="14" customFormat="1">
      <c r="A471" s="14"/>
      <c r="B471" s="237"/>
      <c r="C471" s="238"/>
      <c r="D471" s="219" t="s">
        <v>139</v>
      </c>
      <c r="E471" s="239" t="s">
        <v>19</v>
      </c>
      <c r="F471" s="240" t="s">
        <v>155</v>
      </c>
      <c r="G471" s="238"/>
      <c r="H471" s="241">
        <v>69.599999999999994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139</v>
      </c>
      <c r="AU471" s="247" t="s">
        <v>82</v>
      </c>
      <c r="AV471" s="14" t="s">
        <v>133</v>
      </c>
      <c r="AW471" s="14" t="s">
        <v>33</v>
      </c>
      <c r="AX471" s="14" t="s">
        <v>80</v>
      </c>
      <c r="AY471" s="247" t="s">
        <v>125</v>
      </c>
    </row>
    <row r="472" s="2" customFormat="1" ht="24.15" customHeight="1">
      <c r="A472" s="40"/>
      <c r="B472" s="41"/>
      <c r="C472" s="206" t="s">
        <v>668</v>
      </c>
      <c r="D472" s="206" t="s">
        <v>128</v>
      </c>
      <c r="E472" s="207" t="s">
        <v>669</v>
      </c>
      <c r="F472" s="208" t="s">
        <v>670</v>
      </c>
      <c r="G472" s="209" t="s">
        <v>131</v>
      </c>
      <c r="H472" s="210">
        <v>69.599999999999994</v>
      </c>
      <c r="I472" s="211"/>
      <c r="J472" s="212">
        <f>ROUND(I472*H472,2)</f>
        <v>0</v>
      </c>
      <c r="K472" s="208" t="s">
        <v>132</v>
      </c>
      <c r="L472" s="46"/>
      <c r="M472" s="213" t="s">
        <v>19</v>
      </c>
      <c r="N472" s="214" t="s">
        <v>43</v>
      </c>
      <c r="O472" s="86"/>
      <c r="P472" s="215">
        <f>O472*H472</f>
        <v>0</v>
      </c>
      <c r="Q472" s="215">
        <v>0</v>
      </c>
      <c r="R472" s="215">
        <f>Q472*H472</f>
        <v>0</v>
      </c>
      <c r="S472" s="215">
        <v>0.00014999999999999999</v>
      </c>
      <c r="T472" s="216">
        <f>S472*H472</f>
        <v>0.010439999999999998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240</v>
      </c>
      <c r="AT472" s="217" t="s">
        <v>128</v>
      </c>
      <c r="AU472" s="217" t="s">
        <v>82</v>
      </c>
      <c r="AY472" s="19" t="s">
        <v>125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80</v>
      </c>
      <c r="BK472" s="218">
        <f>ROUND(I472*H472,2)</f>
        <v>0</v>
      </c>
      <c r="BL472" s="19" t="s">
        <v>240</v>
      </c>
      <c r="BM472" s="217" t="s">
        <v>671</v>
      </c>
    </row>
    <row r="473" s="2" customFormat="1">
      <c r="A473" s="40"/>
      <c r="B473" s="41"/>
      <c r="C473" s="42"/>
      <c r="D473" s="219" t="s">
        <v>135</v>
      </c>
      <c r="E473" s="42"/>
      <c r="F473" s="220" t="s">
        <v>672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135</v>
      </c>
      <c r="AU473" s="19" t="s">
        <v>82</v>
      </c>
    </row>
    <row r="474" s="2" customFormat="1">
      <c r="A474" s="40"/>
      <c r="B474" s="41"/>
      <c r="C474" s="42"/>
      <c r="D474" s="224" t="s">
        <v>137</v>
      </c>
      <c r="E474" s="42"/>
      <c r="F474" s="225" t="s">
        <v>673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137</v>
      </c>
      <c r="AU474" s="19" t="s">
        <v>82</v>
      </c>
    </row>
    <row r="475" s="2" customFormat="1" ht="24.15" customHeight="1">
      <c r="A475" s="40"/>
      <c r="B475" s="41"/>
      <c r="C475" s="206" t="s">
        <v>674</v>
      </c>
      <c r="D475" s="206" t="s">
        <v>128</v>
      </c>
      <c r="E475" s="207" t="s">
        <v>675</v>
      </c>
      <c r="F475" s="208" t="s">
        <v>676</v>
      </c>
      <c r="G475" s="209" t="s">
        <v>150</v>
      </c>
      <c r="H475" s="210">
        <v>278.39999999999998</v>
      </c>
      <c r="I475" s="211"/>
      <c r="J475" s="212">
        <f>ROUND(I475*H475,2)</f>
        <v>0</v>
      </c>
      <c r="K475" s="208" t="s">
        <v>132</v>
      </c>
      <c r="L475" s="46"/>
      <c r="M475" s="213" t="s">
        <v>19</v>
      </c>
      <c r="N475" s="214" t="s">
        <v>43</v>
      </c>
      <c r="O475" s="86"/>
      <c r="P475" s="215">
        <f>O475*H475</f>
        <v>0</v>
      </c>
      <c r="Q475" s="215">
        <v>1.0000000000000001E-05</v>
      </c>
      <c r="R475" s="215">
        <f>Q475*H475</f>
        <v>0.002784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240</v>
      </c>
      <c r="AT475" s="217" t="s">
        <v>128</v>
      </c>
      <c r="AU475" s="217" t="s">
        <v>82</v>
      </c>
      <c r="AY475" s="19" t="s">
        <v>125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80</v>
      </c>
      <c r="BK475" s="218">
        <f>ROUND(I475*H475,2)</f>
        <v>0</v>
      </c>
      <c r="BL475" s="19" t="s">
        <v>240</v>
      </c>
      <c r="BM475" s="217" t="s">
        <v>677</v>
      </c>
    </row>
    <row r="476" s="2" customFormat="1">
      <c r="A476" s="40"/>
      <c r="B476" s="41"/>
      <c r="C476" s="42"/>
      <c r="D476" s="219" t="s">
        <v>135</v>
      </c>
      <c r="E476" s="42"/>
      <c r="F476" s="220" t="s">
        <v>678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135</v>
      </c>
      <c r="AU476" s="19" t="s">
        <v>82</v>
      </c>
    </row>
    <row r="477" s="2" customFormat="1">
      <c r="A477" s="40"/>
      <c r="B477" s="41"/>
      <c r="C477" s="42"/>
      <c r="D477" s="224" t="s">
        <v>137</v>
      </c>
      <c r="E477" s="42"/>
      <c r="F477" s="225" t="s">
        <v>679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137</v>
      </c>
      <c r="AU477" s="19" t="s">
        <v>82</v>
      </c>
    </row>
    <row r="478" s="15" customFormat="1">
      <c r="A478" s="15"/>
      <c r="B478" s="248"/>
      <c r="C478" s="249"/>
      <c r="D478" s="219" t="s">
        <v>139</v>
      </c>
      <c r="E478" s="250" t="s">
        <v>19</v>
      </c>
      <c r="F478" s="251" t="s">
        <v>680</v>
      </c>
      <c r="G478" s="249"/>
      <c r="H478" s="250" t="s">
        <v>19</v>
      </c>
      <c r="I478" s="252"/>
      <c r="J478" s="249"/>
      <c r="K478" s="249"/>
      <c r="L478" s="253"/>
      <c r="M478" s="254"/>
      <c r="N478" s="255"/>
      <c r="O478" s="255"/>
      <c r="P478" s="255"/>
      <c r="Q478" s="255"/>
      <c r="R478" s="255"/>
      <c r="S478" s="255"/>
      <c r="T478" s="256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7" t="s">
        <v>139</v>
      </c>
      <c r="AU478" s="257" t="s">
        <v>82</v>
      </c>
      <c r="AV478" s="15" t="s">
        <v>80</v>
      </c>
      <c r="AW478" s="15" t="s">
        <v>33</v>
      </c>
      <c r="AX478" s="15" t="s">
        <v>72</v>
      </c>
      <c r="AY478" s="257" t="s">
        <v>125</v>
      </c>
    </row>
    <row r="479" s="13" customFormat="1">
      <c r="A479" s="13"/>
      <c r="B479" s="226"/>
      <c r="C479" s="227"/>
      <c r="D479" s="219" t="s">
        <v>139</v>
      </c>
      <c r="E479" s="228" t="s">
        <v>19</v>
      </c>
      <c r="F479" s="229" t="s">
        <v>516</v>
      </c>
      <c r="G479" s="227"/>
      <c r="H479" s="230">
        <v>278.39999999999998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139</v>
      </c>
      <c r="AU479" s="236" t="s">
        <v>82</v>
      </c>
      <c r="AV479" s="13" t="s">
        <v>82</v>
      </c>
      <c r="AW479" s="13" t="s">
        <v>33</v>
      </c>
      <c r="AX479" s="13" t="s">
        <v>72</v>
      </c>
      <c r="AY479" s="236" t="s">
        <v>125</v>
      </c>
    </row>
    <row r="480" s="14" customFormat="1">
      <c r="A480" s="14"/>
      <c r="B480" s="237"/>
      <c r="C480" s="238"/>
      <c r="D480" s="219" t="s">
        <v>139</v>
      </c>
      <c r="E480" s="239" t="s">
        <v>19</v>
      </c>
      <c r="F480" s="240" t="s">
        <v>155</v>
      </c>
      <c r="G480" s="238"/>
      <c r="H480" s="241">
        <v>278.39999999999998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139</v>
      </c>
      <c r="AU480" s="247" t="s">
        <v>82</v>
      </c>
      <c r="AV480" s="14" t="s">
        <v>133</v>
      </c>
      <c r="AW480" s="14" t="s">
        <v>33</v>
      </c>
      <c r="AX480" s="14" t="s">
        <v>80</v>
      </c>
      <c r="AY480" s="247" t="s">
        <v>125</v>
      </c>
    </row>
    <row r="481" s="2" customFormat="1" ht="24.15" customHeight="1">
      <c r="A481" s="40"/>
      <c r="B481" s="41"/>
      <c r="C481" s="206" t="s">
        <v>681</v>
      </c>
      <c r="D481" s="206" t="s">
        <v>128</v>
      </c>
      <c r="E481" s="207" t="s">
        <v>682</v>
      </c>
      <c r="F481" s="208" t="s">
        <v>683</v>
      </c>
      <c r="G481" s="209" t="s">
        <v>150</v>
      </c>
      <c r="H481" s="210">
        <v>278.39999999999998</v>
      </c>
      <c r="I481" s="211"/>
      <c r="J481" s="212">
        <f>ROUND(I481*H481,2)</f>
        <v>0</v>
      </c>
      <c r="K481" s="208" t="s">
        <v>132</v>
      </c>
      <c r="L481" s="46"/>
      <c r="M481" s="213" t="s">
        <v>19</v>
      </c>
      <c r="N481" s="214" t="s">
        <v>43</v>
      </c>
      <c r="O481" s="86"/>
      <c r="P481" s="215">
        <f>O481*H481</f>
        <v>0</v>
      </c>
      <c r="Q481" s="215">
        <v>0</v>
      </c>
      <c r="R481" s="215">
        <f>Q481*H481</f>
        <v>0</v>
      </c>
      <c r="S481" s="215">
        <v>0</v>
      </c>
      <c r="T481" s="216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7" t="s">
        <v>240</v>
      </c>
      <c r="AT481" s="217" t="s">
        <v>128</v>
      </c>
      <c r="AU481" s="217" t="s">
        <v>82</v>
      </c>
      <c r="AY481" s="19" t="s">
        <v>125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9" t="s">
        <v>80</v>
      </c>
      <c r="BK481" s="218">
        <f>ROUND(I481*H481,2)</f>
        <v>0</v>
      </c>
      <c r="BL481" s="19" t="s">
        <v>240</v>
      </c>
      <c r="BM481" s="217" t="s">
        <v>684</v>
      </c>
    </row>
    <row r="482" s="2" customFormat="1">
      <c r="A482" s="40"/>
      <c r="B482" s="41"/>
      <c r="C482" s="42"/>
      <c r="D482" s="219" t="s">
        <v>135</v>
      </c>
      <c r="E482" s="42"/>
      <c r="F482" s="220" t="s">
        <v>685</v>
      </c>
      <c r="G482" s="42"/>
      <c r="H482" s="42"/>
      <c r="I482" s="221"/>
      <c r="J482" s="42"/>
      <c r="K482" s="42"/>
      <c r="L482" s="46"/>
      <c r="M482" s="222"/>
      <c r="N482" s="22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135</v>
      </c>
      <c r="AU482" s="19" t="s">
        <v>82</v>
      </c>
    </row>
    <row r="483" s="2" customFormat="1">
      <c r="A483" s="40"/>
      <c r="B483" s="41"/>
      <c r="C483" s="42"/>
      <c r="D483" s="224" t="s">
        <v>137</v>
      </c>
      <c r="E483" s="42"/>
      <c r="F483" s="225" t="s">
        <v>686</v>
      </c>
      <c r="G483" s="42"/>
      <c r="H483" s="42"/>
      <c r="I483" s="221"/>
      <c r="J483" s="42"/>
      <c r="K483" s="42"/>
      <c r="L483" s="46"/>
      <c r="M483" s="222"/>
      <c r="N483" s="223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137</v>
      </c>
      <c r="AU483" s="19" t="s">
        <v>82</v>
      </c>
    </row>
    <row r="484" s="15" customFormat="1">
      <c r="A484" s="15"/>
      <c r="B484" s="248"/>
      <c r="C484" s="249"/>
      <c r="D484" s="219" t="s">
        <v>139</v>
      </c>
      <c r="E484" s="250" t="s">
        <v>19</v>
      </c>
      <c r="F484" s="251" t="s">
        <v>687</v>
      </c>
      <c r="G484" s="249"/>
      <c r="H484" s="250" t="s">
        <v>19</v>
      </c>
      <c r="I484" s="252"/>
      <c r="J484" s="249"/>
      <c r="K484" s="249"/>
      <c r="L484" s="253"/>
      <c r="M484" s="254"/>
      <c r="N484" s="255"/>
      <c r="O484" s="255"/>
      <c r="P484" s="255"/>
      <c r="Q484" s="255"/>
      <c r="R484" s="255"/>
      <c r="S484" s="255"/>
      <c r="T484" s="256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7" t="s">
        <v>139</v>
      </c>
      <c r="AU484" s="257" t="s">
        <v>82</v>
      </c>
      <c r="AV484" s="15" t="s">
        <v>80</v>
      </c>
      <c r="AW484" s="15" t="s">
        <v>33</v>
      </c>
      <c r="AX484" s="15" t="s">
        <v>72</v>
      </c>
      <c r="AY484" s="257" t="s">
        <v>125</v>
      </c>
    </row>
    <row r="485" s="13" customFormat="1">
      <c r="A485" s="13"/>
      <c r="B485" s="226"/>
      <c r="C485" s="227"/>
      <c r="D485" s="219" t="s">
        <v>139</v>
      </c>
      <c r="E485" s="228" t="s">
        <v>19</v>
      </c>
      <c r="F485" s="229" t="s">
        <v>516</v>
      </c>
      <c r="G485" s="227"/>
      <c r="H485" s="230">
        <v>278.39999999999998</v>
      </c>
      <c r="I485" s="231"/>
      <c r="J485" s="227"/>
      <c r="K485" s="227"/>
      <c r="L485" s="232"/>
      <c r="M485" s="233"/>
      <c r="N485" s="234"/>
      <c r="O485" s="234"/>
      <c r="P485" s="234"/>
      <c r="Q485" s="234"/>
      <c r="R485" s="234"/>
      <c r="S485" s="234"/>
      <c r="T485" s="23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6" t="s">
        <v>139</v>
      </c>
      <c r="AU485" s="236" t="s">
        <v>82</v>
      </c>
      <c r="AV485" s="13" t="s">
        <v>82</v>
      </c>
      <c r="AW485" s="13" t="s">
        <v>33</v>
      </c>
      <c r="AX485" s="13" t="s">
        <v>72</v>
      </c>
      <c r="AY485" s="236" t="s">
        <v>125</v>
      </c>
    </row>
    <row r="486" s="14" customFormat="1">
      <c r="A486" s="14"/>
      <c r="B486" s="237"/>
      <c r="C486" s="238"/>
      <c r="D486" s="219" t="s">
        <v>139</v>
      </c>
      <c r="E486" s="239" t="s">
        <v>19</v>
      </c>
      <c r="F486" s="240" t="s">
        <v>155</v>
      </c>
      <c r="G486" s="238"/>
      <c r="H486" s="241">
        <v>278.39999999999998</v>
      </c>
      <c r="I486" s="242"/>
      <c r="J486" s="238"/>
      <c r="K486" s="238"/>
      <c r="L486" s="243"/>
      <c r="M486" s="244"/>
      <c r="N486" s="245"/>
      <c r="O486" s="245"/>
      <c r="P486" s="245"/>
      <c r="Q486" s="245"/>
      <c r="R486" s="245"/>
      <c r="S486" s="245"/>
      <c r="T486" s="24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7" t="s">
        <v>139</v>
      </c>
      <c r="AU486" s="247" t="s">
        <v>82</v>
      </c>
      <c r="AV486" s="14" t="s">
        <v>133</v>
      </c>
      <c r="AW486" s="14" t="s">
        <v>33</v>
      </c>
      <c r="AX486" s="14" t="s">
        <v>80</v>
      </c>
      <c r="AY486" s="247" t="s">
        <v>125</v>
      </c>
    </row>
    <row r="487" s="2" customFormat="1" ht="24.15" customHeight="1">
      <c r="A487" s="40"/>
      <c r="B487" s="41"/>
      <c r="C487" s="258" t="s">
        <v>688</v>
      </c>
      <c r="D487" s="258" t="s">
        <v>385</v>
      </c>
      <c r="E487" s="259" t="s">
        <v>689</v>
      </c>
      <c r="F487" s="260" t="s">
        <v>690</v>
      </c>
      <c r="G487" s="261" t="s">
        <v>150</v>
      </c>
      <c r="H487" s="262">
        <v>292.31999999999999</v>
      </c>
      <c r="I487" s="263"/>
      <c r="J487" s="264">
        <f>ROUND(I487*H487,2)</f>
        <v>0</v>
      </c>
      <c r="K487" s="260" t="s">
        <v>132</v>
      </c>
      <c r="L487" s="265"/>
      <c r="M487" s="266" t="s">
        <v>19</v>
      </c>
      <c r="N487" s="267" t="s">
        <v>43</v>
      </c>
      <c r="O487" s="86"/>
      <c r="P487" s="215">
        <f>O487*H487</f>
        <v>0</v>
      </c>
      <c r="Q487" s="215">
        <v>0</v>
      </c>
      <c r="R487" s="215">
        <f>Q487*H487</f>
        <v>0</v>
      </c>
      <c r="S487" s="215">
        <v>0</v>
      </c>
      <c r="T487" s="216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7" t="s">
        <v>346</v>
      </c>
      <c r="AT487" s="217" t="s">
        <v>385</v>
      </c>
      <c r="AU487" s="217" t="s">
        <v>82</v>
      </c>
      <c r="AY487" s="19" t="s">
        <v>125</v>
      </c>
      <c r="BE487" s="218">
        <f>IF(N487="základní",J487,0)</f>
        <v>0</v>
      </c>
      <c r="BF487" s="218">
        <f>IF(N487="snížená",J487,0)</f>
        <v>0</v>
      </c>
      <c r="BG487" s="218">
        <f>IF(N487="zákl. přenesená",J487,0)</f>
        <v>0</v>
      </c>
      <c r="BH487" s="218">
        <f>IF(N487="sníž. přenesená",J487,0)</f>
        <v>0</v>
      </c>
      <c r="BI487" s="218">
        <f>IF(N487="nulová",J487,0)</f>
        <v>0</v>
      </c>
      <c r="BJ487" s="19" t="s">
        <v>80</v>
      </c>
      <c r="BK487" s="218">
        <f>ROUND(I487*H487,2)</f>
        <v>0</v>
      </c>
      <c r="BL487" s="19" t="s">
        <v>240</v>
      </c>
      <c r="BM487" s="217" t="s">
        <v>691</v>
      </c>
    </row>
    <row r="488" s="2" customFormat="1">
      <c r="A488" s="40"/>
      <c r="B488" s="41"/>
      <c r="C488" s="42"/>
      <c r="D488" s="219" t="s">
        <v>135</v>
      </c>
      <c r="E488" s="42"/>
      <c r="F488" s="220" t="s">
        <v>690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135</v>
      </c>
      <c r="AU488" s="19" t="s">
        <v>82</v>
      </c>
    </row>
    <row r="489" s="13" customFormat="1">
      <c r="A489" s="13"/>
      <c r="B489" s="226"/>
      <c r="C489" s="227"/>
      <c r="D489" s="219" t="s">
        <v>139</v>
      </c>
      <c r="E489" s="228" t="s">
        <v>19</v>
      </c>
      <c r="F489" s="229" t="s">
        <v>692</v>
      </c>
      <c r="G489" s="227"/>
      <c r="H489" s="230">
        <v>278.39999999999998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139</v>
      </c>
      <c r="AU489" s="236" t="s">
        <v>82</v>
      </c>
      <c r="AV489" s="13" t="s">
        <v>82</v>
      </c>
      <c r="AW489" s="13" t="s">
        <v>33</v>
      </c>
      <c r="AX489" s="13" t="s">
        <v>80</v>
      </c>
      <c r="AY489" s="236" t="s">
        <v>125</v>
      </c>
    </row>
    <row r="490" s="13" customFormat="1">
      <c r="A490" s="13"/>
      <c r="B490" s="226"/>
      <c r="C490" s="227"/>
      <c r="D490" s="219" t="s">
        <v>139</v>
      </c>
      <c r="E490" s="227"/>
      <c r="F490" s="229" t="s">
        <v>693</v>
      </c>
      <c r="G490" s="227"/>
      <c r="H490" s="230">
        <v>292.31999999999999</v>
      </c>
      <c r="I490" s="231"/>
      <c r="J490" s="227"/>
      <c r="K490" s="227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139</v>
      </c>
      <c r="AU490" s="236" t="s">
        <v>82</v>
      </c>
      <c r="AV490" s="13" t="s">
        <v>82</v>
      </c>
      <c r="AW490" s="13" t="s">
        <v>4</v>
      </c>
      <c r="AX490" s="13" t="s">
        <v>80</v>
      </c>
      <c r="AY490" s="236" t="s">
        <v>125</v>
      </c>
    </row>
    <row r="491" s="2" customFormat="1" ht="16.5" customHeight="1">
      <c r="A491" s="40"/>
      <c r="B491" s="41"/>
      <c r="C491" s="206" t="s">
        <v>694</v>
      </c>
      <c r="D491" s="206" t="s">
        <v>128</v>
      </c>
      <c r="E491" s="207" t="s">
        <v>695</v>
      </c>
      <c r="F491" s="208" t="s">
        <v>696</v>
      </c>
      <c r="G491" s="209" t="s">
        <v>131</v>
      </c>
      <c r="H491" s="210">
        <v>145</v>
      </c>
      <c r="I491" s="211"/>
      <c r="J491" s="212">
        <f>ROUND(I491*H491,2)</f>
        <v>0</v>
      </c>
      <c r="K491" s="208" t="s">
        <v>132</v>
      </c>
      <c r="L491" s="46"/>
      <c r="M491" s="213" t="s">
        <v>19</v>
      </c>
      <c r="N491" s="214" t="s">
        <v>43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3.0000000000000001E-05</v>
      </c>
      <c r="T491" s="216">
        <f>S491*H491</f>
        <v>0.0043499999999999997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240</v>
      </c>
      <c r="AT491" s="217" t="s">
        <v>128</v>
      </c>
      <c r="AU491" s="217" t="s">
        <v>82</v>
      </c>
      <c r="AY491" s="19" t="s">
        <v>125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80</v>
      </c>
      <c r="BK491" s="218">
        <f>ROUND(I491*H491,2)</f>
        <v>0</v>
      </c>
      <c r="BL491" s="19" t="s">
        <v>240</v>
      </c>
      <c r="BM491" s="217" t="s">
        <v>697</v>
      </c>
    </row>
    <row r="492" s="2" customFormat="1">
      <c r="A492" s="40"/>
      <c r="B492" s="41"/>
      <c r="C492" s="42"/>
      <c r="D492" s="219" t="s">
        <v>135</v>
      </c>
      <c r="E492" s="42"/>
      <c r="F492" s="220" t="s">
        <v>698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135</v>
      </c>
      <c r="AU492" s="19" t="s">
        <v>82</v>
      </c>
    </row>
    <row r="493" s="2" customFormat="1">
      <c r="A493" s="40"/>
      <c r="B493" s="41"/>
      <c r="C493" s="42"/>
      <c r="D493" s="224" t="s">
        <v>137</v>
      </c>
      <c r="E493" s="42"/>
      <c r="F493" s="225" t="s">
        <v>699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137</v>
      </c>
      <c r="AU493" s="19" t="s">
        <v>82</v>
      </c>
    </row>
    <row r="494" s="13" customFormat="1">
      <c r="A494" s="13"/>
      <c r="B494" s="226"/>
      <c r="C494" s="227"/>
      <c r="D494" s="219" t="s">
        <v>139</v>
      </c>
      <c r="E494" s="228" t="s">
        <v>19</v>
      </c>
      <c r="F494" s="229" t="s">
        <v>258</v>
      </c>
      <c r="G494" s="227"/>
      <c r="H494" s="230">
        <v>145</v>
      </c>
      <c r="I494" s="231"/>
      <c r="J494" s="227"/>
      <c r="K494" s="227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139</v>
      </c>
      <c r="AU494" s="236" t="s">
        <v>82</v>
      </c>
      <c r="AV494" s="13" t="s">
        <v>82</v>
      </c>
      <c r="AW494" s="13" t="s">
        <v>33</v>
      </c>
      <c r="AX494" s="13" t="s">
        <v>80</v>
      </c>
      <c r="AY494" s="236" t="s">
        <v>125</v>
      </c>
    </row>
    <row r="495" s="2" customFormat="1" ht="16.5" customHeight="1">
      <c r="A495" s="40"/>
      <c r="B495" s="41"/>
      <c r="C495" s="258" t="s">
        <v>700</v>
      </c>
      <c r="D495" s="258" t="s">
        <v>385</v>
      </c>
      <c r="E495" s="259" t="s">
        <v>701</v>
      </c>
      <c r="F495" s="260" t="s">
        <v>702</v>
      </c>
      <c r="G495" s="261" t="s">
        <v>131</v>
      </c>
      <c r="H495" s="262">
        <v>152.25</v>
      </c>
      <c r="I495" s="263"/>
      <c r="J495" s="264">
        <f>ROUND(I495*H495,2)</f>
        <v>0</v>
      </c>
      <c r="K495" s="260" t="s">
        <v>132</v>
      </c>
      <c r="L495" s="265"/>
      <c r="M495" s="266" t="s">
        <v>19</v>
      </c>
      <c r="N495" s="267" t="s">
        <v>43</v>
      </c>
      <c r="O495" s="86"/>
      <c r="P495" s="215">
        <f>O495*H495</f>
        <v>0</v>
      </c>
      <c r="Q495" s="215">
        <v>2.0000000000000002E-05</v>
      </c>
      <c r="R495" s="215">
        <f>Q495*H495</f>
        <v>0.0030450000000000004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346</v>
      </c>
      <c r="AT495" s="217" t="s">
        <v>385</v>
      </c>
      <c r="AU495" s="217" t="s">
        <v>82</v>
      </c>
      <c r="AY495" s="19" t="s">
        <v>125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80</v>
      </c>
      <c r="BK495" s="218">
        <f>ROUND(I495*H495,2)</f>
        <v>0</v>
      </c>
      <c r="BL495" s="19" t="s">
        <v>240</v>
      </c>
      <c r="BM495" s="217" t="s">
        <v>703</v>
      </c>
    </row>
    <row r="496" s="2" customFormat="1">
      <c r="A496" s="40"/>
      <c r="B496" s="41"/>
      <c r="C496" s="42"/>
      <c r="D496" s="219" t="s">
        <v>135</v>
      </c>
      <c r="E496" s="42"/>
      <c r="F496" s="220" t="s">
        <v>702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135</v>
      </c>
      <c r="AU496" s="19" t="s">
        <v>82</v>
      </c>
    </row>
    <row r="497" s="13" customFormat="1">
      <c r="A497" s="13"/>
      <c r="B497" s="226"/>
      <c r="C497" s="227"/>
      <c r="D497" s="219" t="s">
        <v>139</v>
      </c>
      <c r="E497" s="228" t="s">
        <v>19</v>
      </c>
      <c r="F497" s="229" t="s">
        <v>704</v>
      </c>
      <c r="G497" s="227"/>
      <c r="H497" s="230">
        <v>145</v>
      </c>
      <c r="I497" s="231"/>
      <c r="J497" s="227"/>
      <c r="K497" s="227"/>
      <c r="L497" s="232"/>
      <c r="M497" s="233"/>
      <c r="N497" s="234"/>
      <c r="O497" s="234"/>
      <c r="P497" s="234"/>
      <c r="Q497" s="234"/>
      <c r="R497" s="234"/>
      <c r="S497" s="234"/>
      <c r="T497" s="23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6" t="s">
        <v>139</v>
      </c>
      <c r="AU497" s="236" t="s">
        <v>82</v>
      </c>
      <c r="AV497" s="13" t="s">
        <v>82</v>
      </c>
      <c r="AW497" s="13" t="s">
        <v>33</v>
      </c>
      <c r="AX497" s="13" t="s">
        <v>80</v>
      </c>
      <c r="AY497" s="236" t="s">
        <v>125</v>
      </c>
    </row>
    <row r="498" s="13" customFormat="1">
      <c r="A498" s="13"/>
      <c r="B498" s="226"/>
      <c r="C498" s="227"/>
      <c r="D498" s="219" t="s">
        <v>139</v>
      </c>
      <c r="E498" s="227"/>
      <c r="F498" s="229" t="s">
        <v>705</v>
      </c>
      <c r="G498" s="227"/>
      <c r="H498" s="230">
        <v>152.25</v>
      </c>
      <c r="I498" s="231"/>
      <c r="J498" s="227"/>
      <c r="K498" s="227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139</v>
      </c>
      <c r="AU498" s="236" t="s">
        <v>82</v>
      </c>
      <c r="AV498" s="13" t="s">
        <v>82</v>
      </c>
      <c r="AW498" s="13" t="s">
        <v>4</v>
      </c>
      <c r="AX498" s="13" t="s">
        <v>80</v>
      </c>
      <c r="AY498" s="236" t="s">
        <v>125</v>
      </c>
    </row>
    <row r="499" s="2" customFormat="1" ht="24.15" customHeight="1">
      <c r="A499" s="40"/>
      <c r="B499" s="41"/>
      <c r="C499" s="206" t="s">
        <v>706</v>
      </c>
      <c r="D499" s="206" t="s">
        <v>128</v>
      </c>
      <c r="E499" s="207" t="s">
        <v>707</v>
      </c>
      <c r="F499" s="208" t="s">
        <v>708</v>
      </c>
      <c r="G499" s="209" t="s">
        <v>131</v>
      </c>
      <c r="H499" s="210">
        <v>69.599999999999994</v>
      </c>
      <c r="I499" s="211"/>
      <c r="J499" s="212">
        <f>ROUND(I499*H499,2)</f>
        <v>0</v>
      </c>
      <c r="K499" s="208" t="s">
        <v>132</v>
      </c>
      <c r="L499" s="46"/>
      <c r="M499" s="213" t="s">
        <v>19</v>
      </c>
      <c r="N499" s="214" t="s">
        <v>43</v>
      </c>
      <c r="O499" s="86"/>
      <c r="P499" s="215">
        <f>O499*H499</f>
        <v>0</v>
      </c>
      <c r="Q499" s="215">
        <v>0.00020000000000000001</v>
      </c>
      <c r="R499" s="215">
        <f>Q499*H499</f>
        <v>0.01392</v>
      </c>
      <c r="S499" s="215">
        <v>0</v>
      </c>
      <c r="T499" s="216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7" t="s">
        <v>240</v>
      </c>
      <c r="AT499" s="217" t="s">
        <v>128</v>
      </c>
      <c r="AU499" s="217" t="s">
        <v>82</v>
      </c>
      <c r="AY499" s="19" t="s">
        <v>125</v>
      </c>
      <c r="BE499" s="218">
        <f>IF(N499="základní",J499,0)</f>
        <v>0</v>
      </c>
      <c r="BF499" s="218">
        <f>IF(N499="snížená",J499,0)</f>
        <v>0</v>
      </c>
      <c r="BG499" s="218">
        <f>IF(N499="zákl. přenesená",J499,0)</f>
        <v>0</v>
      </c>
      <c r="BH499" s="218">
        <f>IF(N499="sníž. přenesená",J499,0)</f>
        <v>0</v>
      </c>
      <c r="BI499" s="218">
        <f>IF(N499="nulová",J499,0)</f>
        <v>0</v>
      </c>
      <c r="BJ499" s="19" t="s">
        <v>80</v>
      </c>
      <c r="BK499" s="218">
        <f>ROUND(I499*H499,2)</f>
        <v>0</v>
      </c>
      <c r="BL499" s="19" t="s">
        <v>240</v>
      </c>
      <c r="BM499" s="217" t="s">
        <v>709</v>
      </c>
    </row>
    <row r="500" s="2" customFormat="1">
      <c r="A500" s="40"/>
      <c r="B500" s="41"/>
      <c r="C500" s="42"/>
      <c r="D500" s="219" t="s">
        <v>135</v>
      </c>
      <c r="E500" s="42"/>
      <c r="F500" s="220" t="s">
        <v>710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135</v>
      </c>
      <c r="AU500" s="19" t="s">
        <v>82</v>
      </c>
    </row>
    <row r="501" s="2" customFormat="1">
      <c r="A501" s="40"/>
      <c r="B501" s="41"/>
      <c r="C501" s="42"/>
      <c r="D501" s="224" t="s">
        <v>137</v>
      </c>
      <c r="E501" s="42"/>
      <c r="F501" s="225" t="s">
        <v>711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137</v>
      </c>
      <c r="AU501" s="19" t="s">
        <v>82</v>
      </c>
    </row>
    <row r="502" s="2" customFormat="1" ht="33" customHeight="1">
      <c r="A502" s="40"/>
      <c r="B502" s="41"/>
      <c r="C502" s="206" t="s">
        <v>712</v>
      </c>
      <c r="D502" s="206" t="s">
        <v>128</v>
      </c>
      <c r="E502" s="207" t="s">
        <v>713</v>
      </c>
      <c r="F502" s="208" t="s">
        <v>714</v>
      </c>
      <c r="G502" s="209" t="s">
        <v>131</v>
      </c>
      <c r="H502" s="210">
        <v>69.599999999999994</v>
      </c>
      <c r="I502" s="211"/>
      <c r="J502" s="212">
        <f>ROUND(I502*H502,2)</f>
        <v>0</v>
      </c>
      <c r="K502" s="208" t="s">
        <v>132</v>
      </c>
      <c r="L502" s="46"/>
      <c r="M502" s="213" t="s">
        <v>19</v>
      </c>
      <c r="N502" s="214" t="s">
        <v>43</v>
      </c>
      <c r="O502" s="86"/>
      <c r="P502" s="215">
        <f>O502*H502</f>
        <v>0</v>
      </c>
      <c r="Q502" s="215">
        <v>0.00029999999999999997</v>
      </c>
      <c r="R502" s="215">
        <f>Q502*H502</f>
        <v>0.020879999999999996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240</v>
      </c>
      <c r="AT502" s="217" t="s">
        <v>128</v>
      </c>
      <c r="AU502" s="217" t="s">
        <v>82</v>
      </c>
      <c r="AY502" s="19" t="s">
        <v>125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80</v>
      </c>
      <c r="BK502" s="218">
        <f>ROUND(I502*H502,2)</f>
        <v>0</v>
      </c>
      <c r="BL502" s="19" t="s">
        <v>240</v>
      </c>
      <c r="BM502" s="217" t="s">
        <v>715</v>
      </c>
    </row>
    <row r="503" s="2" customFormat="1">
      <c r="A503" s="40"/>
      <c r="B503" s="41"/>
      <c r="C503" s="42"/>
      <c r="D503" s="219" t="s">
        <v>135</v>
      </c>
      <c r="E503" s="42"/>
      <c r="F503" s="220" t="s">
        <v>716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135</v>
      </c>
      <c r="AU503" s="19" t="s">
        <v>82</v>
      </c>
    </row>
    <row r="504" s="2" customFormat="1">
      <c r="A504" s="40"/>
      <c r="B504" s="41"/>
      <c r="C504" s="42"/>
      <c r="D504" s="224" t="s">
        <v>137</v>
      </c>
      <c r="E504" s="42"/>
      <c r="F504" s="225" t="s">
        <v>717</v>
      </c>
      <c r="G504" s="42"/>
      <c r="H504" s="42"/>
      <c r="I504" s="221"/>
      <c r="J504" s="42"/>
      <c r="K504" s="42"/>
      <c r="L504" s="46"/>
      <c r="M504" s="268"/>
      <c r="N504" s="269"/>
      <c r="O504" s="270"/>
      <c r="P504" s="270"/>
      <c r="Q504" s="270"/>
      <c r="R504" s="270"/>
      <c r="S504" s="270"/>
      <c r="T504" s="271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137</v>
      </c>
      <c r="AU504" s="19" t="s">
        <v>82</v>
      </c>
    </row>
    <row r="505" s="2" customFormat="1" ht="6.96" customHeight="1">
      <c r="A505" s="40"/>
      <c r="B505" s="61"/>
      <c r="C505" s="62"/>
      <c r="D505" s="62"/>
      <c r="E505" s="62"/>
      <c r="F505" s="62"/>
      <c r="G505" s="62"/>
      <c r="H505" s="62"/>
      <c r="I505" s="62"/>
      <c r="J505" s="62"/>
      <c r="K505" s="62"/>
      <c r="L505" s="46"/>
      <c r="M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</row>
  </sheetData>
  <sheetProtection sheet="1" autoFilter="0" formatColumns="0" formatRows="0" objects="1" scenarios="1" spinCount="100000" saltValue="utUqXC8z6THvud5Qu3ElHfWirteo7t1QAtyglcSmpHX8TOXF9aeiv/bCp/wCYqMCA8lRDXHb9cjewhji5bgHxQ==" hashValue="ypdDt1hyfUVWOQhYzN3n5P3WL0PdMzZCGkh1itynFqjHF24nhtN33sUlSicGaAZFJGLRjRQp75nTFzEdOkxLpw==" algorithmName="SHA-512" password="CC35"/>
  <autoFilter ref="C89:K50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619991001"/>
    <hyperlink ref="F99" r:id="rId2" display="https://podminky.urs.cz/item/CS_URS_2025_01/619991005"/>
    <hyperlink ref="F103" r:id="rId3" display="https://podminky.urs.cz/item/CS_URS_2025_01/619995001"/>
    <hyperlink ref="F108" r:id="rId4" display="https://podminky.urs.cz/item/CS_URS_2025_01/629135101"/>
    <hyperlink ref="F115" r:id="rId5" display="https://podminky.urs.cz/item/CS_URS_2025_01/629991011"/>
    <hyperlink ref="F121" r:id="rId6" display="https://podminky.urs.cz/item/CS_URS_2025_01/631351101"/>
    <hyperlink ref="F128" r:id="rId7" display="https://podminky.urs.cz/item/CS_URS_2025_01/631351102"/>
    <hyperlink ref="F137" r:id="rId8" display="https://podminky.urs.cz/item/CS_URS_2025_01/634112112"/>
    <hyperlink ref="F144" r:id="rId9" display="https://podminky.urs.cz/item/CS_URS_2025_01/941111122"/>
    <hyperlink ref="F148" r:id="rId10" display="https://podminky.urs.cz/item/CS_URS_2025_01/941111222"/>
    <hyperlink ref="F152" r:id="rId11" display="https://podminky.urs.cz/item/CS_URS_2025_01/941111312"/>
    <hyperlink ref="F155" r:id="rId12" display="https://podminky.urs.cz/item/CS_URS_2025_01/941111822"/>
    <hyperlink ref="F158" r:id="rId13" display="https://podminky.urs.cz/item/CS_URS_2025_01/944511111"/>
    <hyperlink ref="F161" r:id="rId14" display="https://podminky.urs.cz/item/CS_URS_2025_01/944511211"/>
    <hyperlink ref="F165" r:id="rId15" display="https://podminky.urs.cz/item/CS_URS_2025_01/944511811"/>
    <hyperlink ref="F168" r:id="rId16" display="https://podminky.urs.cz/item/CS_URS_2025_01/949101111"/>
    <hyperlink ref="F172" r:id="rId17" display="https://podminky.urs.cz/item/CS_URS_2025_01/952901111"/>
    <hyperlink ref="F175" r:id="rId18" display="https://podminky.urs.cz/item/CS_URS_2025_01/965042141"/>
    <hyperlink ref="F182" r:id="rId19" display="https://podminky.urs.cz/item/CS_URS_2025_01/968062456"/>
    <hyperlink ref="F188" r:id="rId20" display="https://podminky.urs.cz/item/CS_URS_2025_01/985131111"/>
    <hyperlink ref="F195" r:id="rId21" display="https://podminky.urs.cz/item/CS_URS_2025_01/985131311"/>
    <hyperlink ref="F202" r:id="rId22" display="https://podminky.urs.cz/item/CS_URS_2025_01/985323111"/>
    <hyperlink ref="F209" r:id="rId23" display="https://podminky.urs.cz/item/CS_URS_2025_01/993111111"/>
    <hyperlink ref="F213" r:id="rId24" display="https://podminky.urs.cz/item/CS_URS_2025_01/997013216"/>
    <hyperlink ref="F216" r:id="rId25" display="https://podminky.urs.cz/item/CS_URS_2025_01/997013219"/>
    <hyperlink ref="F219" r:id="rId26" display="https://podminky.urs.cz/item/CS_URS_2025_01/997013312"/>
    <hyperlink ref="F222" r:id="rId27" display="https://podminky.urs.cz/item/CS_URS_2025_01/997013322"/>
    <hyperlink ref="F226" r:id="rId28" display="https://podminky.urs.cz/item/CS_URS_2025_01/997013501"/>
    <hyperlink ref="F229" r:id="rId29" display="https://podminky.urs.cz/item/CS_URS_2025_01/997013509"/>
    <hyperlink ref="F235" r:id="rId30" display="https://podminky.urs.cz/item/CS_URS_2025_01/997013631"/>
    <hyperlink ref="F241" r:id="rId31" display="https://podminky.urs.cz/item/CS_URS_2025_01/998018003"/>
    <hyperlink ref="F246" r:id="rId32" display="https://podminky.urs.cz/item/CS_URS_2025_01/764002851"/>
    <hyperlink ref="F250" r:id="rId33" display="https://podminky.urs.cz/item/CS_URS_2025_01/764202134"/>
    <hyperlink ref="F280" r:id="rId34" display="https://podminky.urs.cz/item/CS_URS_2025_01/998764123"/>
    <hyperlink ref="F283" r:id="rId35" display="https://podminky.urs.cz/item/CS_URS_2025_01/998764129"/>
    <hyperlink ref="F287" r:id="rId36" display="https://podminky.urs.cz/item/CS_URS_2025_01/766622132"/>
    <hyperlink ref="F294" r:id="rId37" display="https://podminky.urs.cz/item/CS_URS_2025_01/766641131"/>
    <hyperlink ref="F300" r:id="rId38" display="https://podminky.urs.cz/item/CS_URS_2025_01/766691811"/>
    <hyperlink ref="F303" r:id="rId39" display="https://podminky.urs.cz/item/CS_URS_2025_01/766694116"/>
    <hyperlink ref="F313" r:id="rId40" display="https://podminky.urs.cz/item/CS_URS_2025_01/766695213"/>
    <hyperlink ref="F321" r:id="rId41" display="https://podminky.urs.cz/item/CS_URS_2025_01/998766123"/>
    <hyperlink ref="F324" r:id="rId42" display="https://podminky.urs.cz/item/CS_URS_2025_01/998766129"/>
    <hyperlink ref="F328" r:id="rId43" display="https://podminky.urs.cz/item/CS_URS_2025_01/767161814"/>
    <hyperlink ref="F334" r:id="rId44" display="https://podminky.urs.cz/item/CS_URS_2025_01/767163223"/>
    <hyperlink ref="F346" r:id="rId45" display="https://podminky.urs.cz/item/CS_URS_2025_01/767627306"/>
    <hyperlink ref="F351" r:id="rId46" display="https://podminky.urs.cz/item/CS_URS_2025_01/767627307"/>
    <hyperlink ref="F356" r:id="rId47" display="https://podminky.urs.cz/item/CS_URS_2025_01/998767123"/>
    <hyperlink ref="F359" r:id="rId48" display="https://podminky.urs.cz/item/CS_URS_2025_01/998767129"/>
    <hyperlink ref="F363" r:id="rId49" display="https://podminky.urs.cz/item/CS_URS_2025_01/771111011"/>
    <hyperlink ref="F370" r:id="rId50" display="https://podminky.urs.cz/item/CS_URS_2025_01/771121011"/>
    <hyperlink ref="F379" r:id="rId51" display="https://podminky.urs.cz/item/CS_URS_2025_01/771473810"/>
    <hyperlink ref="F385" r:id="rId52" display="https://podminky.urs.cz/item/CS_URS_2025_01/771474113"/>
    <hyperlink ref="F395" r:id="rId53" display="https://podminky.urs.cz/item/CS_URS_2025_01/771573810"/>
    <hyperlink ref="F398" r:id="rId54" display="https://podminky.urs.cz/item/CS_URS_2025_01/771574436"/>
    <hyperlink ref="F405" r:id="rId55" display="https://podminky.urs.cz/item/CS_URS_2025_01/771577211"/>
    <hyperlink ref="F409" r:id="rId56" display="https://podminky.urs.cz/item/CS_URS_2025_01/771591112"/>
    <hyperlink ref="F423" r:id="rId57" display="https://podminky.urs.cz/item/CS_URS_2025_01/771591122"/>
    <hyperlink ref="F429" r:id="rId58" display="https://podminky.urs.cz/item/CS_URS_2025_01/771591241"/>
    <hyperlink ref="F435" r:id="rId59" display="https://podminky.urs.cz/item/CS_URS_2025_01/771591242"/>
    <hyperlink ref="F441" r:id="rId60" display="https://podminky.urs.cz/item/CS_URS_2025_01/771591264"/>
    <hyperlink ref="F447" r:id="rId61" display="https://podminky.urs.cz/item/CS_URS_2025_01/771591266"/>
    <hyperlink ref="F454" r:id="rId62" display="https://podminky.urs.cz/item/CS_URS_2025_01/771595222"/>
    <hyperlink ref="F461" r:id="rId63" display="https://podminky.urs.cz/item/CS_URS_2025_01/998771123"/>
    <hyperlink ref="F464" r:id="rId64" display="https://podminky.urs.cz/item/CS_URS_2025_01/998771129"/>
    <hyperlink ref="F468" r:id="rId65" display="https://podminky.urs.cz/item/CS_URS_2025_01/784111001"/>
    <hyperlink ref="F474" r:id="rId66" display="https://podminky.urs.cz/item/CS_URS_2025_01/784111011"/>
    <hyperlink ref="F477" r:id="rId67" display="https://podminky.urs.cz/item/CS_URS_2025_01/784161001"/>
    <hyperlink ref="F483" r:id="rId68" display="https://podminky.urs.cz/item/CS_URS_2025_01/784171001"/>
    <hyperlink ref="F493" r:id="rId69" display="https://podminky.urs.cz/item/CS_URS_2025_01/784171101"/>
    <hyperlink ref="F501" r:id="rId70" display="https://podminky.urs.cz/item/CS_URS_2025_01/784181121"/>
    <hyperlink ref="F504" r:id="rId71" display="https://podminky.urs.cz/item/CS_URS_2025_01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Domov mládeže a školní jídelna,p.o.,Lidická 590/38,36001,K.Vary - výměna otvor.výplní a balkonových sestav - další 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718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ROUND((SUM(BE90:BE472)),  2)</f>
        <v>0</v>
      </c>
      <c r="G33" s="40"/>
      <c r="H33" s="40"/>
      <c r="I33" s="150">
        <v>0.20999999999999999</v>
      </c>
      <c r="J33" s="149">
        <f>ROUND(((SUM(BE90:BE472))*I33),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ROUND((SUM(BF90:BF472)),  2)</f>
        <v>0</v>
      </c>
      <c r="G34" s="40"/>
      <c r="H34" s="40"/>
      <c r="I34" s="150">
        <v>0.12</v>
      </c>
      <c r="J34" s="149">
        <f>ROUND(((SUM(BF90:BF472))*I34),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ROUND((SUM(BG90:BG472)),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ROUND((SUM(BH90:BH472)),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ROUND((SUM(BI90:BI472)),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Domov mládeže a školní jídelna,p.o.,Lidická 590/38,36001,K.Vary - výměna otvor.výplní a balkonových sestav - další 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Objekt A - jižní průčelí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Lidická 590/38, Karlovy Vary</v>
      </c>
      <c r="G52" s="42"/>
      <c r="H52" s="42"/>
      <c r="I52" s="34" t="s">
        <v>23</v>
      </c>
      <c r="J52" s="74" t="str">
        <f>IF(J12="","",J12)</f>
        <v>21. 1. 2025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Domov mládeže a školní jídelna,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J138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J203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J231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J235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J236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J272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J315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J346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J433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Domov mládeže a školní jídelna,p.o.,Lidická 590/38,36001,K.Vary - výměna otvor.výplní a balkonových sestav - další etapa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02 - Objekt A - jižní průčelí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Lidická 590/38, Karlovy Vary</v>
      </c>
      <c r="G84" s="42"/>
      <c r="H84" s="42"/>
      <c r="I84" s="34" t="s">
        <v>23</v>
      </c>
      <c r="J84" s="74" t="str">
        <f>IF(J12="","",J12)</f>
        <v>21. 1. 2025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Domov mládeže a školní jídelna, p.o.</v>
      </c>
      <c r="G86" s="42"/>
      <c r="H86" s="42"/>
      <c r="I86" s="34" t="s">
        <v>31</v>
      </c>
      <c r="J86" s="38" t="str">
        <f>E21</f>
        <v>Ing. Roman Gajdoš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Bc. Martin Frous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57</v>
      </c>
      <c r="E89" s="182" t="s">
        <v>53</v>
      </c>
      <c r="F89" s="182" t="s">
        <v>54</v>
      </c>
      <c r="G89" s="182" t="s">
        <v>112</v>
      </c>
      <c r="H89" s="182" t="s">
        <v>113</v>
      </c>
      <c r="I89" s="182" t="s">
        <v>114</v>
      </c>
      <c r="J89" s="182" t="s">
        <v>97</v>
      </c>
      <c r="K89" s="183" t="s">
        <v>115</v>
      </c>
      <c r="L89" s="184"/>
      <c r="M89" s="94" t="s">
        <v>19</v>
      </c>
      <c r="N89" s="95" t="s">
        <v>42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P91+P235</f>
        <v>0</v>
      </c>
      <c r="Q90" s="98"/>
      <c r="R90" s="187">
        <f>R91+R235</f>
        <v>22.777407119999999</v>
      </c>
      <c r="S90" s="98"/>
      <c r="T90" s="188">
        <f>T91+T235</f>
        <v>22.838227199999999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98</v>
      </c>
      <c r="BK90" s="189">
        <f>BK91+BK235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123</v>
      </c>
      <c r="F91" s="193" t="s">
        <v>124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P92+P138+P203+P231</f>
        <v>0</v>
      </c>
      <c r="Q91" s="198"/>
      <c r="R91" s="199">
        <f>R92+R138+R203+R231</f>
        <v>16.647863999999998</v>
      </c>
      <c r="S91" s="198"/>
      <c r="T91" s="200">
        <f>T92+T138+T203+T231</f>
        <v>17.919259199999999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125</v>
      </c>
      <c r="BK91" s="203">
        <f>BK92+BK138+BK203+BK231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126</v>
      </c>
      <c r="F92" s="204" t="s">
        <v>127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SUM(P93:P137)</f>
        <v>0</v>
      </c>
      <c r="Q92" s="198"/>
      <c r="R92" s="199">
        <f>SUM(R93:R137)</f>
        <v>16.467087999999997</v>
      </c>
      <c r="S92" s="198"/>
      <c r="T92" s="200">
        <f>SUM(T93:T137)</f>
        <v>0.0091392000000000001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125</v>
      </c>
      <c r="BK92" s="203">
        <f>SUM(BK93:BK137)</f>
        <v>0</v>
      </c>
    </row>
    <row r="93" s="2" customFormat="1" ht="16.5" customHeight="1">
      <c r="A93" s="40"/>
      <c r="B93" s="41"/>
      <c r="C93" s="206" t="s">
        <v>80</v>
      </c>
      <c r="D93" s="206" t="s">
        <v>128</v>
      </c>
      <c r="E93" s="207" t="s">
        <v>129</v>
      </c>
      <c r="F93" s="208" t="s">
        <v>130</v>
      </c>
      <c r="G93" s="209" t="s">
        <v>131</v>
      </c>
      <c r="H93" s="210">
        <v>48</v>
      </c>
      <c r="I93" s="211"/>
      <c r="J93" s="212">
        <f>ROUND(I93*H93,2)</f>
        <v>0</v>
      </c>
      <c r="K93" s="208" t="s">
        <v>132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4.0000000000000003E-05</v>
      </c>
      <c r="R93" s="215">
        <f>Q93*H93</f>
        <v>0.0019200000000000003</v>
      </c>
      <c r="S93" s="215">
        <v>6.0000000000000002E-05</v>
      </c>
      <c r="T93" s="216">
        <f>S93*H93</f>
        <v>0.0028800000000000002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133</v>
      </c>
      <c r="AT93" s="217" t="s">
        <v>128</v>
      </c>
      <c r="AU93" s="217" t="s">
        <v>82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133</v>
      </c>
      <c r="BM93" s="217" t="s">
        <v>719</v>
      </c>
    </row>
    <row r="94" s="2" customFormat="1">
      <c r="A94" s="40"/>
      <c r="B94" s="41"/>
      <c r="C94" s="42"/>
      <c r="D94" s="219" t="s">
        <v>135</v>
      </c>
      <c r="E94" s="42"/>
      <c r="F94" s="220" t="s">
        <v>136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135</v>
      </c>
      <c r="AU94" s="19" t="s">
        <v>82</v>
      </c>
    </row>
    <row r="95" s="2" customFormat="1">
      <c r="A95" s="40"/>
      <c r="B95" s="41"/>
      <c r="C95" s="42"/>
      <c r="D95" s="224" t="s">
        <v>137</v>
      </c>
      <c r="E95" s="42"/>
      <c r="F95" s="225" t="s">
        <v>138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</v>
      </c>
      <c r="AU95" s="19" t="s">
        <v>82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720</v>
      </c>
      <c r="G96" s="227"/>
      <c r="H96" s="230">
        <v>48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139</v>
      </c>
      <c r="AU96" s="236" t="s">
        <v>82</v>
      </c>
      <c r="AV96" s="13" t="s">
        <v>82</v>
      </c>
      <c r="AW96" s="13" t="s">
        <v>33</v>
      </c>
      <c r="AX96" s="13" t="s">
        <v>80</v>
      </c>
      <c r="AY96" s="236" t="s">
        <v>125</v>
      </c>
    </row>
    <row r="97" s="2" customFormat="1" ht="16.5" customHeight="1">
      <c r="A97" s="40"/>
      <c r="B97" s="41"/>
      <c r="C97" s="206" t="s">
        <v>82</v>
      </c>
      <c r="D97" s="206" t="s">
        <v>128</v>
      </c>
      <c r="E97" s="207" t="s">
        <v>141</v>
      </c>
      <c r="F97" s="208" t="s">
        <v>142</v>
      </c>
      <c r="G97" s="209" t="s">
        <v>131</v>
      </c>
      <c r="H97" s="210">
        <v>64</v>
      </c>
      <c r="I97" s="211"/>
      <c r="J97" s="212">
        <f>ROUND(I97*H97,2)</f>
        <v>0</v>
      </c>
      <c r="K97" s="208" t="s">
        <v>132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9.0000000000000006E-05</v>
      </c>
      <c r="R97" s="215">
        <f>Q97*H97</f>
        <v>0.0057600000000000004</v>
      </c>
      <c r="S97" s="215">
        <v>6.0000000000000002E-05</v>
      </c>
      <c r="T97" s="216">
        <f>S97*H97</f>
        <v>0.0038400000000000001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133</v>
      </c>
      <c r="AT97" s="217" t="s">
        <v>128</v>
      </c>
      <c r="AU97" s="217" t="s">
        <v>82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133</v>
      </c>
      <c r="BM97" s="217" t="s">
        <v>721</v>
      </c>
    </row>
    <row r="98" s="2" customFormat="1">
      <c r="A98" s="40"/>
      <c r="B98" s="41"/>
      <c r="C98" s="42"/>
      <c r="D98" s="219" t="s">
        <v>135</v>
      </c>
      <c r="E98" s="42"/>
      <c r="F98" s="220" t="s">
        <v>144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135</v>
      </c>
      <c r="AU98" s="19" t="s">
        <v>82</v>
      </c>
    </row>
    <row r="99" s="2" customFormat="1">
      <c r="A99" s="40"/>
      <c r="B99" s="41"/>
      <c r="C99" s="42"/>
      <c r="D99" s="224" t="s">
        <v>137</v>
      </c>
      <c r="E99" s="42"/>
      <c r="F99" s="225" t="s">
        <v>145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137</v>
      </c>
      <c r="AU99" s="19" t="s">
        <v>82</v>
      </c>
    </row>
    <row r="100" s="13" customFormat="1">
      <c r="A100" s="13"/>
      <c r="B100" s="226"/>
      <c r="C100" s="227"/>
      <c r="D100" s="219" t="s">
        <v>139</v>
      </c>
      <c r="E100" s="228" t="s">
        <v>19</v>
      </c>
      <c r="F100" s="229" t="s">
        <v>722</v>
      </c>
      <c r="G100" s="227"/>
      <c r="H100" s="230">
        <v>64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139</v>
      </c>
      <c r="AU100" s="236" t="s">
        <v>82</v>
      </c>
      <c r="AV100" s="13" t="s">
        <v>82</v>
      </c>
      <c r="AW100" s="13" t="s">
        <v>33</v>
      </c>
      <c r="AX100" s="13" t="s">
        <v>80</v>
      </c>
      <c r="AY100" s="236" t="s">
        <v>125</v>
      </c>
    </row>
    <row r="101" s="2" customFormat="1" ht="24.15" customHeight="1">
      <c r="A101" s="40"/>
      <c r="B101" s="41"/>
      <c r="C101" s="206" t="s">
        <v>147</v>
      </c>
      <c r="D101" s="206" t="s">
        <v>128</v>
      </c>
      <c r="E101" s="207" t="s">
        <v>148</v>
      </c>
      <c r="F101" s="208" t="s">
        <v>149</v>
      </c>
      <c r="G101" s="209" t="s">
        <v>150</v>
      </c>
      <c r="H101" s="210">
        <v>307.19999999999999</v>
      </c>
      <c r="I101" s="211"/>
      <c r="J101" s="212">
        <f>ROUND(I101*H101,2)</f>
        <v>0</v>
      </c>
      <c r="K101" s="208" t="s">
        <v>132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0.0015</v>
      </c>
      <c r="R101" s="215">
        <f>Q101*H101</f>
        <v>0.46079999999999999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133</v>
      </c>
      <c r="AT101" s="217" t="s">
        <v>128</v>
      </c>
      <c r="AU101" s="217" t="s">
        <v>82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133</v>
      </c>
      <c r="BM101" s="217" t="s">
        <v>723</v>
      </c>
    </row>
    <row r="102" s="2" customFormat="1">
      <c r="A102" s="40"/>
      <c r="B102" s="41"/>
      <c r="C102" s="42"/>
      <c r="D102" s="219" t="s">
        <v>135</v>
      </c>
      <c r="E102" s="42"/>
      <c r="F102" s="220" t="s">
        <v>152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135</v>
      </c>
      <c r="AU102" s="19" t="s">
        <v>82</v>
      </c>
    </row>
    <row r="103" s="2" customFormat="1">
      <c r="A103" s="40"/>
      <c r="B103" s="41"/>
      <c r="C103" s="42"/>
      <c r="D103" s="224" t="s">
        <v>137</v>
      </c>
      <c r="E103" s="42"/>
      <c r="F103" s="225" t="s">
        <v>153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137</v>
      </c>
      <c r="AU103" s="19" t="s">
        <v>82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724</v>
      </c>
      <c r="G104" s="227"/>
      <c r="H104" s="230">
        <v>307.19999999999999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139</v>
      </c>
      <c r="AU104" s="236" t="s">
        <v>82</v>
      </c>
      <c r="AV104" s="13" t="s">
        <v>82</v>
      </c>
      <c r="AW104" s="13" t="s">
        <v>33</v>
      </c>
      <c r="AX104" s="13" t="s">
        <v>72</v>
      </c>
      <c r="AY104" s="236" t="s">
        <v>125</v>
      </c>
    </row>
    <row r="105" s="14" customFormat="1">
      <c r="A105" s="14"/>
      <c r="B105" s="237"/>
      <c r="C105" s="238"/>
      <c r="D105" s="219" t="s">
        <v>139</v>
      </c>
      <c r="E105" s="239" t="s">
        <v>19</v>
      </c>
      <c r="F105" s="240" t="s">
        <v>155</v>
      </c>
      <c r="G105" s="238"/>
      <c r="H105" s="241">
        <v>307.19999999999999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139</v>
      </c>
      <c r="AU105" s="247" t="s">
        <v>82</v>
      </c>
      <c r="AV105" s="14" t="s">
        <v>133</v>
      </c>
      <c r="AW105" s="14" t="s">
        <v>33</v>
      </c>
      <c r="AX105" s="14" t="s">
        <v>80</v>
      </c>
      <c r="AY105" s="247" t="s">
        <v>125</v>
      </c>
    </row>
    <row r="106" s="2" customFormat="1" ht="24.15" customHeight="1">
      <c r="A106" s="40"/>
      <c r="B106" s="41"/>
      <c r="C106" s="206" t="s">
        <v>133</v>
      </c>
      <c r="D106" s="206" t="s">
        <v>128</v>
      </c>
      <c r="E106" s="207" t="s">
        <v>156</v>
      </c>
      <c r="F106" s="208" t="s">
        <v>157</v>
      </c>
      <c r="G106" s="209" t="s">
        <v>150</v>
      </c>
      <c r="H106" s="210">
        <v>24</v>
      </c>
      <c r="I106" s="211"/>
      <c r="J106" s="212">
        <f>ROUND(I106*H106,2)</f>
        <v>0</v>
      </c>
      <c r="K106" s="208" t="s">
        <v>132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0.010319999999999999</v>
      </c>
      <c r="R106" s="215">
        <f>Q106*H106</f>
        <v>0.24767999999999998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133</v>
      </c>
      <c r="AT106" s="217" t="s">
        <v>128</v>
      </c>
      <c r="AU106" s="217" t="s">
        <v>82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133</v>
      </c>
      <c r="BM106" s="217" t="s">
        <v>725</v>
      </c>
    </row>
    <row r="107" s="2" customFormat="1">
      <c r="A107" s="40"/>
      <c r="B107" s="41"/>
      <c r="C107" s="42"/>
      <c r="D107" s="219" t="s">
        <v>135</v>
      </c>
      <c r="E107" s="42"/>
      <c r="F107" s="220" t="s">
        <v>159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135</v>
      </c>
      <c r="AU107" s="19" t="s">
        <v>82</v>
      </c>
    </row>
    <row r="108" s="2" customFormat="1">
      <c r="A108" s="40"/>
      <c r="B108" s="41"/>
      <c r="C108" s="42"/>
      <c r="D108" s="224" t="s">
        <v>137</v>
      </c>
      <c r="E108" s="42"/>
      <c r="F108" s="225" t="s">
        <v>160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13" customFormat="1">
      <c r="A109" s="13"/>
      <c r="B109" s="226"/>
      <c r="C109" s="227"/>
      <c r="D109" s="219" t="s">
        <v>139</v>
      </c>
      <c r="E109" s="228" t="s">
        <v>19</v>
      </c>
      <c r="F109" s="229" t="s">
        <v>726</v>
      </c>
      <c r="G109" s="227"/>
      <c r="H109" s="230">
        <v>24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139</v>
      </c>
      <c r="AU109" s="236" t="s">
        <v>82</v>
      </c>
      <c r="AV109" s="13" t="s">
        <v>82</v>
      </c>
      <c r="AW109" s="13" t="s">
        <v>33</v>
      </c>
      <c r="AX109" s="13" t="s">
        <v>80</v>
      </c>
      <c r="AY109" s="236" t="s">
        <v>125</v>
      </c>
    </row>
    <row r="110" s="2" customFormat="1" ht="21.75" customHeight="1">
      <c r="A110" s="40"/>
      <c r="B110" s="41"/>
      <c r="C110" s="206" t="s">
        <v>162</v>
      </c>
      <c r="D110" s="206" t="s">
        <v>128</v>
      </c>
      <c r="E110" s="207" t="s">
        <v>163</v>
      </c>
      <c r="F110" s="208" t="s">
        <v>164</v>
      </c>
      <c r="G110" s="209" t="s">
        <v>131</v>
      </c>
      <c r="H110" s="210">
        <v>16</v>
      </c>
      <c r="I110" s="211"/>
      <c r="J110" s="212">
        <f>ROUND(I110*H110,2)</f>
        <v>0</v>
      </c>
      <c r="K110" s="208" t="s">
        <v>165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6.0000000000000002E-05</v>
      </c>
      <c r="T110" s="216">
        <f>S110*H110</f>
        <v>0.00096000000000000002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133</v>
      </c>
      <c r="AT110" s="217" t="s">
        <v>128</v>
      </c>
      <c r="AU110" s="217" t="s">
        <v>82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133</v>
      </c>
      <c r="BM110" s="217" t="s">
        <v>727</v>
      </c>
    </row>
    <row r="111" s="2" customFormat="1">
      <c r="A111" s="40"/>
      <c r="B111" s="41"/>
      <c r="C111" s="42"/>
      <c r="D111" s="219" t="s">
        <v>135</v>
      </c>
      <c r="E111" s="42"/>
      <c r="F111" s="220" t="s">
        <v>167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135</v>
      </c>
      <c r="AU111" s="19" t="s">
        <v>82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728</v>
      </c>
      <c r="G112" s="227"/>
      <c r="H112" s="230">
        <v>16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139</v>
      </c>
      <c r="AU112" s="236" t="s">
        <v>82</v>
      </c>
      <c r="AV112" s="13" t="s">
        <v>82</v>
      </c>
      <c r="AW112" s="13" t="s">
        <v>33</v>
      </c>
      <c r="AX112" s="13" t="s">
        <v>80</v>
      </c>
      <c r="AY112" s="236" t="s">
        <v>125</v>
      </c>
    </row>
    <row r="113" s="2" customFormat="1" ht="24.15" customHeight="1">
      <c r="A113" s="40"/>
      <c r="B113" s="41"/>
      <c r="C113" s="206" t="s">
        <v>126</v>
      </c>
      <c r="D113" s="206" t="s">
        <v>128</v>
      </c>
      <c r="E113" s="207" t="s">
        <v>169</v>
      </c>
      <c r="F113" s="208" t="s">
        <v>170</v>
      </c>
      <c r="G113" s="209" t="s">
        <v>131</v>
      </c>
      <c r="H113" s="210">
        <v>145.91999999999999</v>
      </c>
      <c r="I113" s="211"/>
      <c r="J113" s="212">
        <f>ROUND(I113*H113,2)</f>
        <v>0</v>
      </c>
      <c r="K113" s="208" t="s">
        <v>132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2.0000000000000002E-05</v>
      </c>
      <c r="R113" s="215">
        <f>Q113*H113</f>
        <v>0.0029183999999999998</v>
      </c>
      <c r="S113" s="215">
        <v>1.0000000000000001E-05</v>
      </c>
      <c r="T113" s="216">
        <f>S113*H113</f>
        <v>0.0014591999999999999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133</v>
      </c>
      <c r="AT113" s="217" t="s">
        <v>128</v>
      </c>
      <c r="AU113" s="217" t="s">
        <v>82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133</v>
      </c>
      <c r="BM113" s="217" t="s">
        <v>729</v>
      </c>
    </row>
    <row r="114" s="2" customFormat="1">
      <c r="A114" s="40"/>
      <c r="B114" s="41"/>
      <c r="C114" s="42"/>
      <c r="D114" s="219" t="s">
        <v>135</v>
      </c>
      <c r="E114" s="42"/>
      <c r="F114" s="220" t="s">
        <v>172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135</v>
      </c>
      <c r="AU114" s="19" t="s">
        <v>82</v>
      </c>
    </row>
    <row r="115" s="2" customFormat="1">
      <c r="A115" s="40"/>
      <c r="B115" s="41"/>
      <c r="C115" s="42"/>
      <c r="D115" s="224" t="s">
        <v>137</v>
      </c>
      <c r="E115" s="42"/>
      <c r="F115" s="225" t="s">
        <v>173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137</v>
      </c>
      <c r="AU115" s="19" t="s">
        <v>82</v>
      </c>
    </row>
    <row r="116" s="13" customFormat="1">
      <c r="A116" s="13"/>
      <c r="B116" s="226"/>
      <c r="C116" s="227"/>
      <c r="D116" s="219" t="s">
        <v>139</v>
      </c>
      <c r="E116" s="228" t="s">
        <v>19</v>
      </c>
      <c r="F116" s="229" t="s">
        <v>730</v>
      </c>
      <c r="G116" s="227"/>
      <c r="H116" s="230">
        <v>76.799999999999997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139</v>
      </c>
      <c r="AU116" s="236" t="s">
        <v>82</v>
      </c>
      <c r="AV116" s="13" t="s">
        <v>82</v>
      </c>
      <c r="AW116" s="13" t="s">
        <v>33</v>
      </c>
      <c r="AX116" s="13" t="s">
        <v>72</v>
      </c>
      <c r="AY116" s="236" t="s">
        <v>125</v>
      </c>
    </row>
    <row r="117" s="13" customFormat="1">
      <c r="A117" s="13"/>
      <c r="B117" s="226"/>
      <c r="C117" s="227"/>
      <c r="D117" s="219" t="s">
        <v>139</v>
      </c>
      <c r="E117" s="228" t="s">
        <v>19</v>
      </c>
      <c r="F117" s="229" t="s">
        <v>731</v>
      </c>
      <c r="G117" s="227"/>
      <c r="H117" s="230">
        <v>69.120000000000005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139</v>
      </c>
      <c r="AU117" s="236" t="s">
        <v>82</v>
      </c>
      <c r="AV117" s="13" t="s">
        <v>82</v>
      </c>
      <c r="AW117" s="13" t="s">
        <v>33</v>
      </c>
      <c r="AX117" s="13" t="s">
        <v>72</v>
      </c>
      <c r="AY117" s="236" t="s">
        <v>125</v>
      </c>
    </row>
    <row r="118" s="14" customFormat="1">
      <c r="A118" s="14"/>
      <c r="B118" s="237"/>
      <c r="C118" s="238"/>
      <c r="D118" s="219" t="s">
        <v>139</v>
      </c>
      <c r="E118" s="239" t="s">
        <v>19</v>
      </c>
      <c r="F118" s="240" t="s">
        <v>155</v>
      </c>
      <c r="G118" s="238"/>
      <c r="H118" s="241">
        <v>145.91999999999999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139</v>
      </c>
      <c r="AU118" s="247" t="s">
        <v>82</v>
      </c>
      <c r="AV118" s="14" t="s">
        <v>133</v>
      </c>
      <c r="AW118" s="14" t="s">
        <v>33</v>
      </c>
      <c r="AX118" s="14" t="s">
        <v>80</v>
      </c>
      <c r="AY118" s="247" t="s">
        <v>125</v>
      </c>
    </row>
    <row r="119" s="2" customFormat="1" ht="16.5" customHeight="1">
      <c r="A119" s="40"/>
      <c r="B119" s="41"/>
      <c r="C119" s="206" t="s">
        <v>176</v>
      </c>
      <c r="D119" s="206" t="s">
        <v>128</v>
      </c>
      <c r="E119" s="207" t="s">
        <v>177</v>
      </c>
      <c r="F119" s="208" t="s">
        <v>178</v>
      </c>
      <c r="G119" s="209" t="s">
        <v>131</v>
      </c>
      <c r="H119" s="210">
        <v>6.4000000000000004</v>
      </c>
      <c r="I119" s="211"/>
      <c r="J119" s="212">
        <f>ROUND(I119*H119,2)</f>
        <v>0</v>
      </c>
      <c r="K119" s="208" t="s">
        <v>132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0.016070000000000001</v>
      </c>
      <c r="R119" s="215">
        <f>Q119*H119</f>
        <v>0.10284800000000001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133</v>
      </c>
      <c r="AT119" s="217" t="s">
        <v>128</v>
      </c>
      <c r="AU119" s="217" t="s">
        <v>82</v>
      </c>
      <c r="AY119" s="19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133</v>
      </c>
      <c r="BM119" s="217" t="s">
        <v>732</v>
      </c>
    </row>
    <row r="120" s="2" customFormat="1">
      <c r="A120" s="40"/>
      <c r="B120" s="41"/>
      <c r="C120" s="42"/>
      <c r="D120" s="219" t="s">
        <v>135</v>
      </c>
      <c r="E120" s="42"/>
      <c r="F120" s="220" t="s">
        <v>180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135</v>
      </c>
      <c r="AU120" s="19" t="s">
        <v>82</v>
      </c>
    </row>
    <row r="121" s="2" customFormat="1">
      <c r="A121" s="40"/>
      <c r="B121" s="41"/>
      <c r="C121" s="42"/>
      <c r="D121" s="224" t="s">
        <v>137</v>
      </c>
      <c r="E121" s="42"/>
      <c r="F121" s="225" t="s">
        <v>181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137</v>
      </c>
      <c r="AU121" s="19" t="s">
        <v>82</v>
      </c>
    </row>
    <row r="122" s="15" customFormat="1">
      <c r="A122" s="15"/>
      <c r="B122" s="248"/>
      <c r="C122" s="249"/>
      <c r="D122" s="219" t="s">
        <v>139</v>
      </c>
      <c r="E122" s="250" t="s">
        <v>19</v>
      </c>
      <c r="F122" s="251" t="s">
        <v>182</v>
      </c>
      <c r="G122" s="249"/>
      <c r="H122" s="250" t="s">
        <v>19</v>
      </c>
      <c r="I122" s="252"/>
      <c r="J122" s="249"/>
      <c r="K122" s="249"/>
      <c r="L122" s="253"/>
      <c r="M122" s="254"/>
      <c r="N122" s="255"/>
      <c r="O122" s="255"/>
      <c r="P122" s="255"/>
      <c r="Q122" s="255"/>
      <c r="R122" s="255"/>
      <c r="S122" s="255"/>
      <c r="T122" s="25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7" t="s">
        <v>139</v>
      </c>
      <c r="AU122" s="257" t="s">
        <v>82</v>
      </c>
      <c r="AV122" s="15" t="s">
        <v>80</v>
      </c>
      <c r="AW122" s="15" t="s">
        <v>33</v>
      </c>
      <c r="AX122" s="15" t="s">
        <v>72</v>
      </c>
      <c r="AY122" s="257" t="s">
        <v>125</v>
      </c>
    </row>
    <row r="123" s="13" customFormat="1">
      <c r="A123" s="13"/>
      <c r="B123" s="226"/>
      <c r="C123" s="227"/>
      <c r="D123" s="219" t="s">
        <v>139</v>
      </c>
      <c r="E123" s="228" t="s">
        <v>19</v>
      </c>
      <c r="F123" s="229" t="s">
        <v>733</v>
      </c>
      <c r="G123" s="227"/>
      <c r="H123" s="230">
        <v>6.4000000000000004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139</v>
      </c>
      <c r="AU123" s="236" t="s">
        <v>82</v>
      </c>
      <c r="AV123" s="13" t="s">
        <v>82</v>
      </c>
      <c r="AW123" s="13" t="s">
        <v>33</v>
      </c>
      <c r="AX123" s="13" t="s">
        <v>72</v>
      </c>
      <c r="AY123" s="236" t="s">
        <v>125</v>
      </c>
    </row>
    <row r="124" s="14" customFormat="1">
      <c r="A124" s="14"/>
      <c r="B124" s="237"/>
      <c r="C124" s="238"/>
      <c r="D124" s="219" t="s">
        <v>139</v>
      </c>
      <c r="E124" s="239" t="s">
        <v>19</v>
      </c>
      <c r="F124" s="240" t="s">
        <v>155</v>
      </c>
      <c r="G124" s="238"/>
      <c r="H124" s="241">
        <v>6.4000000000000004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139</v>
      </c>
      <c r="AU124" s="247" t="s">
        <v>82</v>
      </c>
      <c r="AV124" s="14" t="s">
        <v>133</v>
      </c>
      <c r="AW124" s="14" t="s">
        <v>33</v>
      </c>
      <c r="AX124" s="14" t="s">
        <v>80</v>
      </c>
      <c r="AY124" s="247" t="s">
        <v>125</v>
      </c>
    </row>
    <row r="125" s="2" customFormat="1" ht="16.5" customHeight="1">
      <c r="A125" s="40"/>
      <c r="B125" s="41"/>
      <c r="C125" s="206" t="s">
        <v>185</v>
      </c>
      <c r="D125" s="206" t="s">
        <v>128</v>
      </c>
      <c r="E125" s="207" t="s">
        <v>186</v>
      </c>
      <c r="F125" s="208" t="s">
        <v>187</v>
      </c>
      <c r="G125" s="209" t="s">
        <v>131</v>
      </c>
      <c r="H125" s="210">
        <v>6.4000000000000004</v>
      </c>
      <c r="I125" s="211"/>
      <c r="J125" s="212">
        <f>ROUND(I125*H125,2)</f>
        <v>0</v>
      </c>
      <c r="K125" s="208" t="s">
        <v>132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133</v>
      </c>
      <c r="AT125" s="217" t="s">
        <v>128</v>
      </c>
      <c r="AU125" s="217" t="s">
        <v>82</v>
      </c>
      <c r="AY125" s="19" t="s">
        <v>125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133</v>
      </c>
      <c r="BM125" s="217" t="s">
        <v>734</v>
      </c>
    </row>
    <row r="126" s="2" customFormat="1">
      <c r="A126" s="40"/>
      <c r="B126" s="41"/>
      <c r="C126" s="42"/>
      <c r="D126" s="219" t="s">
        <v>135</v>
      </c>
      <c r="E126" s="42"/>
      <c r="F126" s="220" t="s">
        <v>189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135</v>
      </c>
      <c r="AU126" s="19" t="s">
        <v>82</v>
      </c>
    </row>
    <row r="127" s="2" customFormat="1">
      <c r="A127" s="40"/>
      <c r="B127" s="41"/>
      <c r="C127" s="42"/>
      <c r="D127" s="224" t="s">
        <v>137</v>
      </c>
      <c r="E127" s="42"/>
      <c r="F127" s="225" t="s">
        <v>190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137</v>
      </c>
      <c r="AU127" s="19" t="s">
        <v>82</v>
      </c>
    </row>
    <row r="128" s="2" customFormat="1" ht="24.15" customHeight="1">
      <c r="A128" s="40"/>
      <c r="B128" s="41"/>
      <c r="C128" s="206" t="s">
        <v>191</v>
      </c>
      <c r="D128" s="206" t="s">
        <v>128</v>
      </c>
      <c r="E128" s="207" t="s">
        <v>192</v>
      </c>
      <c r="F128" s="208" t="s">
        <v>193</v>
      </c>
      <c r="G128" s="209" t="s">
        <v>131</v>
      </c>
      <c r="H128" s="210">
        <v>84.560000000000002</v>
      </c>
      <c r="I128" s="211"/>
      <c r="J128" s="212">
        <f>ROUND(I128*H128,2)</f>
        <v>0</v>
      </c>
      <c r="K128" s="208" t="s">
        <v>165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0.185</v>
      </c>
      <c r="R128" s="215">
        <f>Q128*H128</f>
        <v>15.643600000000001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133</v>
      </c>
      <c r="AT128" s="217" t="s">
        <v>128</v>
      </c>
      <c r="AU128" s="217" t="s">
        <v>82</v>
      </c>
      <c r="AY128" s="19" t="s">
        <v>125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133</v>
      </c>
      <c r="BM128" s="217" t="s">
        <v>735</v>
      </c>
    </row>
    <row r="129" s="2" customFormat="1">
      <c r="A129" s="40"/>
      <c r="B129" s="41"/>
      <c r="C129" s="42"/>
      <c r="D129" s="219" t="s">
        <v>135</v>
      </c>
      <c r="E129" s="42"/>
      <c r="F129" s="220" t="s">
        <v>195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135</v>
      </c>
      <c r="AU129" s="19" t="s">
        <v>82</v>
      </c>
    </row>
    <row r="130" s="15" customFormat="1">
      <c r="A130" s="15"/>
      <c r="B130" s="248"/>
      <c r="C130" s="249"/>
      <c r="D130" s="219" t="s">
        <v>139</v>
      </c>
      <c r="E130" s="250" t="s">
        <v>19</v>
      </c>
      <c r="F130" s="251" t="s">
        <v>196</v>
      </c>
      <c r="G130" s="249"/>
      <c r="H130" s="250" t="s">
        <v>19</v>
      </c>
      <c r="I130" s="252"/>
      <c r="J130" s="249"/>
      <c r="K130" s="249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139</v>
      </c>
      <c r="AU130" s="257" t="s">
        <v>82</v>
      </c>
      <c r="AV130" s="15" t="s">
        <v>80</v>
      </c>
      <c r="AW130" s="15" t="s">
        <v>33</v>
      </c>
      <c r="AX130" s="15" t="s">
        <v>72</v>
      </c>
      <c r="AY130" s="257" t="s">
        <v>125</v>
      </c>
    </row>
    <row r="131" s="13" customFormat="1">
      <c r="A131" s="13"/>
      <c r="B131" s="226"/>
      <c r="C131" s="227"/>
      <c r="D131" s="219" t="s">
        <v>139</v>
      </c>
      <c r="E131" s="228" t="s">
        <v>19</v>
      </c>
      <c r="F131" s="229" t="s">
        <v>736</v>
      </c>
      <c r="G131" s="227"/>
      <c r="H131" s="230">
        <v>84.560000000000002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139</v>
      </c>
      <c r="AU131" s="236" t="s">
        <v>82</v>
      </c>
      <c r="AV131" s="13" t="s">
        <v>82</v>
      </c>
      <c r="AW131" s="13" t="s">
        <v>33</v>
      </c>
      <c r="AX131" s="13" t="s">
        <v>72</v>
      </c>
      <c r="AY131" s="236" t="s">
        <v>125</v>
      </c>
    </row>
    <row r="132" s="14" customFormat="1">
      <c r="A132" s="14"/>
      <c r="B132" s="237"/>
      <c r="C132" s="238"/>
      <c r="D132" s="219" t="s">
        <v>139</v>
      </c>
      <c r="E132" s="239" t="s">
        <v>19</v>
      </c>
      <c r="F132" s="240" t="s">
        <v>155</v>
      </c>
      <c r="G132" s="238"/>
      <c r="H132" s="241">
        <v>84.560000000000002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139</v>
      </c>
      <c r="AU132" s="247" t="s">
        <v>82</v>
      </c>
      <c r="AV132" s="14" t="s">
        <v>133</v>
      </c>
      <c r="AW132" s="14" t="s">
        <v>33</v>
      </c>
      <c r="AX132" s="14" t="s">
        <v>80</v>
      </c>
      <c r="AY132" s="247" t="s">
        <v>125</v>
      </c>
    </row>
    <row r="133" s="2" customFormat="1" ht="33" customHeight="1">
      <c r="A133" s="40"/>
      <c r="B133" s="41"/>
      <c r="C133" s="206" t="s">
        <v>199</v>
      </c>
      <c r="D133" s="206" t="s">
        <v>128</v>
      </c>
      <c r="E133" s="207" t="s">
        <v>200</v>
      </c>
      <c r="F133" s="208" t="s">
        <v>201</v>
      </c>
      <c r="G133" s="209" t="s">
        <v>150</v>
      </c>
      <c r="H133" s="210">
        <v>78.079999999999998</v>
      </c>
      <c r="I133" s="211"/>
      <c r="J133" s="212">
        <f>ROUND(I133*H133,2)</f>
        <v>0</v>
      </c>
      <c r="K133" s="208" t="s">
        <v>132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2.0000000000000002E-05</v>
      </c>
      <c r="R133" s="215">
        <f>Q133*H133</f>
        <v>0.0015616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133</v>
      </c>
      <c r="AT133" s="217" t="s">
        <v>128</v>
      </c>
      <c r="AU133" s="217" t="s">
        <v>82</v>
      </c>
      <c r="AY133" s="19" t="s">
        <v>125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133</v>
      </c>
      <c r="BM133" s="217" t="s">
        <v>737</v>
      </c>
    </row>
    <row r="134" s="2" customFormat="1">
      <c r="A134" s="40"/>
      <c r="B134" s="41"/>
      <c r="C134" s="42"/>
      <c r="D134" s="219" t="s">
        <v>135</v>
      </c>
      <c r="E134" s="42"/>
      <c r="F134" s="220" t="s">
        <v>203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135</v>
      </c>
      <c r="AU134" s="19" t="s">
        <v>82</v>
      </c>
    </row>
    <row r="135" s="2" customFormat="1">
      <c r="A135" s="40"/>
      <c r="B135" s="41"/>
      <c r="C135" s="42"/>
      <c r="D135" s="224" t="s">
        <v>137</v>
      </c>
      <c r="E135" s="42"/>
      <c r="F135" s="225" t="s">
        <v>204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137</v>
      </c>
      <c r="AU135" s="19" t="s">
        <v>82</v>
      </c>
    </row>
    <row r="136" s="13" customFormat="1">
      <c r="A136" s="13"/>
      <c r="B136" s="226"/>
      <c r="C136" s="227"/>
      <c r="D136" s="219" t="s">
        <v>139</v>
      </c>
      <c r="E136" s="228" t="s">
        <v>19</v>
      </c>
      <c r="F136" s="229" t="s">
        <v>738</v>
      </c>
      <c r="G136" s="227"/>
      <c r="H136" s="230">
        <v>78.079999999999998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139</v>
      </c>
      <c r="AU136" s="236" t="s">
        <v>82</v>
      </c>
      <c r="AV136" s="13" t="s">
        <v>82</v>
      </c>
      <c r="AW136" s="13" t="s">
        <v>33</v>
      </c>
      <c r="AX136" s="13" t="s">
        <v>72</v>
      </c>
      <c r="AY136" s="236" t="s">
        <v>125</v>
      </c>
    </row>
    <row r="137" s="14" customFormat="1">
      <c r="A137" s="14"/>
      <c r="B137" s="237"/>
      <c r="C137" s="238"/>
      <c r="D137" s="219" t="s">
        <v>139</v>
      </c>
      <c r="E137" s="239" t="s">
        <v>19</v>
      </c>
      <c r="F137" s="240" t="s">
        <v>155</v>
      </c>
      <c r="G137" s="238"/>
      <c r="H137" s="241">
        <v>78.079999999999998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139</v>
      </c>
      <c r="AU137" s="247" t="s">
        <v>82</v>
      </c>
      <c r="AV137" s="14" t="s">
        <v>133</v>
      </c>
      <c r="AW137" s="14" t="s">
        <v>33</v>
      </c>
      <c r="AX137" s="14" t="s">
        <v>80</v>
      </c>
      <c r="AY137" s="247" t="s">
        <v>125</v>
      </c>
    </row>
    <row r="138" s="12" customFormat="1" ht="22.8" customHeight="1">
      <c r="A138" s="12"/>
      <c r="B138" s="190"/>
      <c r="C138" s="191"/>
      <c r="D138" s="192" t="s">
        <v>71</v>
      </c>
      <c r="E138" s="204" t="s">
        <v>191</v>
      </c>
      <c r="F138" s="204" t="s">
        <v>207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SUM(P139:P202)</f>
        <v>0</v>
      </c>
      <c r="Q138" s="198"/>
      <c r="R138" s="199">
        <f>SUM(R139:R202)</f>
        <v>0.18077599999999999</v>
      </c>
      <c r="S138" s="198"/>
      <c r="T138" s="200">
        <f>SUM(T139:T202)</f>
        <v>17.910119999999999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80</v>
      </c>
      <c r="AT138" s="202" t="s">
        <v>71</v>
      </c>
      <c r="AU138" s="202" t="s">
        <v>80</v>
      </c>
      <c r="AY138" s="201" t="s">
        <v>125</v>
      </c>
      <c r="BK138" s="203">
        <f>SUM(BK139:BK202)</f>
        <v>0</v>
      </c>
    </row>
    <row r="139" s="2" customFormat="1" ht="37.8" customHeight="1">
      <c r="A139" s="40"/>
      <c r="B139" s="41"/>
      <c r="C139" s="206" t="s">
        <v>208</v>
      </c>
      <c r="D139" s="206" t="s">
        <v>128</v>
      </c>
      <c r="E139" s="207" t="s">
        <v>209</v>
      </c>
      <c r="F139" s="208" t="s">
        <v>210</v>
      </c>
      <c r="G139" s="209" t="s">
        <v>131</v>
      </c>
      <c r="H139" s="210">
        <v>176</v>
      </c>
      <c r="I139" s="211"/>
      <c r="J139" s="212">
        <f>ROUND(I139*H139,2)</f>
        <v>0</v>
      </c>
      <c r="K139" s="208" t="s">
        <v>132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133</v>
      </c>
      <c r="AT139" s="217" t="s">
        <v>128</v>
      </c>
      <c r="AU139" s="217" t="s">
        <v>82</v>
      </c>
      <c r="AY139" s="19" t="s">
        <v>125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133</v>
      </c>
      <c r="BM139" s="217" t="s">
        <v>739</v>
      </c>
    </row>
    <row r="140" s="2" customFormat="1">
      <c r="A140" s="40"/>
      <c r="B140" s="41"/>
      <c r="C140" s="42"/>
      <c r="D140" s="219" t="s">
        <v>135</v>
      </c>
      <c r="E140" s="42"/>
      <c r="F140" s="220" t="s">
        <v>212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135</v>
      </c>
      <c r="AU140" s="19" t="s">
        <v>82</v>
      </c>
    </row>
    <row r="141" s="2" customFormat="1">
      <c r="A141" s="40"/>
      <c r="B141" s="41"/>
      <c r="C141" s="42"/>
      <c r="D141" s="224" t="s">
        <v>137</v>
      </c>
      <c r="E141" s="42"/>
      <c r="F141" s="225" t="s">
        <v>213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137</v>
      </c>
      <c r="AU141" s="19" t="s">
        <v>82</v>
      </c>
    </row>
    <row r="142" s="13" customFormat="1">
      <c r="A142" s="13"/>
      <c r="B142" s="226"/>
      <c r="C142" s="227"/>
      <c r="D142" s="219" t="s">
        <v>139</v>
      </c>
      <c r="E142" s="228" t="s">
        <v>19</v>
      </c>
      <c r="F142" s="229" t="s">
        <v>740</v>
      </c>
      <c r="G142" s="227"/>
      <c r="H142" s="230">
        <v>176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139</v>
      </c>
      <c r="AU142" s="236" t="s">
        <v>82</v>
      </c>
      <c r="AV142" s="13" t="s">
        <v>82</v>
      </c>
      <c r="AW142" s="13" t="s">
        <v>33</v>
      </c>
      <c r="AX142" s="13" t="s">
        <v>80</v>
      </c>
      <c r="AY142" s="236" t="s">
        <v>125</v>
      </c>
    </row>
    <row r="143" s="2" customFormat="1" ht="37.8" customHeight="1">
      <c r="A143" s="40"/>
      <c r="B143" s="41"/>
      <c r="C143" s="206" t="s">
        <v>8</v>
      </c>
      <c r="D143" s="206" t="s">
        <v>128</v>
      </c>
      <c r="E143" s="207" t="s">
        <v>215</v>
      </c>
      <c r="F143" s="208" t="s">
        <v>216</v>
      </c>
      <c r="G143" s="209" t="s">
        <v>131</v>
      </c>
      <c r="H143" s="210">
        <v>10560</v>
      </c>
      <c r="I143" s="211"/>
      <c r="J143" s="212">
        <f>ROUND(I143*H143,2)</f>
        <v>0</v>
      </c>
      <c r="K143" s="208" t="s">
        <v>132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133</v>
      </c>
      <c r="AT143" s="217" t="s">
        <v>128</v>
      </c>
      <c r="AU143" s="217" t="s">
        <v>82</v>
      </c>
      <c r="AY143" s="19" t="s">
        <v>125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133</v>
      </c>
      <c r="BM143" s="217" t="s">
        <v>741</v>
      </c>
    </row>
    <row r="144" s="2" customFormat="1">
      <c r="A144" s="40"/>
      <c r="B144" s="41"/>
      <c r="C144" s="42"/>
      <c r="D144" s="219" t="s">
        <v>135</v>
      </c>
      <c r="E144" s="42"/>
      <c r="F144" s="220" t="s">
        <v>218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135</v>
      </c>
      <c r="AU144" s="19" t="s">
        <v>82</v>
      </c>
    </row>
    <row r="145" s="2" customFormat="1">
      <c r="A145" s="40"/>
      <c r="B145" s="41"/>
      <c r="C145" s="42"/>
      <c r="D145" s="224" t="s">
        <v>137</v>
      </c>
      <c r="E145" s="42"/>
      <c r="F145" s="225" t="s">
        <v>219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137</v>
      </c>
      <c r="AU145" s="19" t="s">
        <v>82</v>
      </c>
    </row>
    <row r="146" s="13" customFormat="1">
      <c r="A146" s="13"/>
      <c r="B146" s="226"/>
      <c r="C146" s="227"/>
      <c r="D146" s="219" t="s">
        <v>139</v>
      </c>
      <c r="E146" s="228" t="s">
        <v>19</v>
      </c>
      <c r="F146" s="229" t="s">
        <v>742</v>
      </c>
      <c r="G146" s="227"/>
      <c r="H146" s="230">
        <v>10560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139</v>
      </c>
      <c r="AU146" s="236" t="s">
        <v>82</v>
      </c>
      <c r="AV146" s="13" t="s">
        <v>82</v>
      </c>
      <c r="AW146" s="13" t="s">
        <v>33</v>
      </c>
      <c r="AX146" s="13" t="s">
        <v>80</v>
      </c>
      <c r="AY146" s="236" t="s">
        <v>125</v>
      </c>
    </row>
    <row r="147" s="2" customFormat="1" ht="44.25" customHeight="1">
      <c r="A147" s="40"/>
      <c r="B147" s="41"/>
      <c r="C147" s="206" t="s">
        <v>221</v>
      </c>
      <c r="D147" s="206" t="s">
        <v>128</v>
      </c>
      <c r="E147" s="207" t="s">
        <v>222</v>
      </c>
      <c r="F147" s="208" t="s">
        <v>223</v>
      </c>
      <c r="G147" s="209" t="s">
        <v>224</v>
      </c>
      <c r="H147" s="210">
        <v>1</v>
      </c>
      <c r="I147" s="211"/>
      <c r="J147" s="212">
        <f>ROUND(I147*H147,2)</f>
        <v>0</v>
      </c>
      <c r="K147" s="208" t="s">
        <v>132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133</v>
      </c>
      <c r="AT147" s="217" t="s">
        <v>128</v>
      </c>
      <c r="AU147" s="217" t="s">
        <v>82</v>
      </c>
      <c r="AY147" s="19" t="s">
        <v>125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133</v>
      </c>
      <c r="BM147" s="217" t="s">
        <v>743</v>
      </c>
    </row>
    <row r="148" s="2" customFormat="1">
      <c r="A148" s="40"/>
      <c r="B148" s="41"/>
      <c r="C148" s="42"/>
      <c r="D148" s="219" t="s">
        <v>135</v>
      </c>
      <c r="E148" s="42"/>
      <c r="F148" s="220" t="s">
        <v>226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135</v>
      </c>
      <c r="AU148" s="19" t="s">
        <v>82</v>
      </c>
    </row>
    <row r="149" s="2" customFormat="1">
      <c r="A149" s="40"/>
      <c r="B149" s="41"/>
      <c r="C149" s="42"/>
      <c r="D149" s="224" t="s">
        <v>137</v>
      </c>
      <c r="E149" s="42"/>
      <c r="F149" s="225" t="s">
        <v>227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137</v>
      </c>
      <c r="AU149" s="19" t="s">
        <v>82</v>
      </c>
    </row>
    <row r="150" s="2" customFormat="1" ht="37.8" customHeight="1">
      <c r="A150" s="40"/>
      <c r="B150" s="41"/>
      <c r="C150" s="206" t="s">
        <v>228</v>
      </c>
      <c r="D150" s="206" t="s">
        <v>128</v>
      </c>
      <c r="E150" s="207" t="s">
        <v>229</v>
      </c>
      <c r="F150" s="208" t="s">
        <v>230</v>
      </c>
      <c r="G150" s="209" t="s">
        <v>131</v>
      </c>
      <c r="H150" s="210">
        <v>176</v>
      </c>
      <c r="I150" s="211"/>
      <c r="J150" s="212">
        <f>ROUND(I150*H150,2)</f>
        <v>0</v>
      </c>
      <c r="K150" s="208" t="s">
        <v>132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133</v>
      </c>
      <c r="AT150" s="217" t="s">
        <v>128</v>
      </c>
      <c r="AU150" s="217" t="s">
        <v>82</v>
      </c>
      <c r="AY150" s="19" t="s">
        <v>125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133</v>
      </c>
      <c r="BM150" s="217" t="s">
        <v>744</v>
      </c>
    </row>
    <row r="151" s="2" customFormat="1">
      <c r="A151" s="40"/>
      <c r="B151" s="41"/>
      <c r="C151" s="42"/>
      <c r="D151" s="219" t="s">
        <v>135</v>
      </c>
      <c r="E151" s="42"/>
      <c r="F151" s="220" t="s">
        <v>232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135</v>
      </c>
      <c r="AU151" s="19" t="s">
        <v>82</v>
      </c>
    </row>
    <row r="152" s="2" customFormat="1">
      <c r="A152" s="40"/>
      <c r="B152" s="41"/>
      <c r="C152" s="42"/>
      <c r="D152" s="224" t="s">
        <v>137</v>
      </c>
      <c r="E152" s="42"/>
      <c r="F152" s="225" t="s">
        <v>233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137</v>
      </c>
      <c r="AU152" s="19" t="s">
        <v>82</v>
      </c>
    </row>
    <row r="153" s="2" customFormat="1" ht="16.5" customHeight="1">
      <c r="A153" s="40"/>
      <c r="B153" s="41"/>
      <c r="C153" s="206" t="s">
        <v>234</v>
      </c>
      <c r="D153" s="206" t="s">
        <v>128</v>
      </c>
      <c r="E153" s="207" t="s">
        <v>235</v>
      </c>
      <c r="F153" s="208" t="s">
        <v>236</v>
      </c>
      <c r="G153" s="209" t="s">
        <v>131</v>
      </c>
      <c r="H153" s="210">
        <v>176</v>
      </c>
      <c r="I153" s="211"/>
      <c r="J153" s="212">
        <f>ROUND(I153*H153,2)</f>
        <v>0</v>
      </c>
      <c r="K153" s="208" t="s">
        <v>132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133</v>
      </c>
      <c r="AT153" s="217" t="s">
        <v>128</v>
      </c>
      <c r="AU153" s="217" t="s">
        <v>82</v>
      </c>
      <c r="AY153" s="19" t="s">
        <v>125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133</v>
      </c>
      <c r="BM153" s="217" t="s">
        <v>745</v>
      </c>
    </row>
    <row r="154" s="2" customFormat="1">
      <c r="A154" s="40"/>
      <c r="B154" s="41"/>
      <c r="C154" s="42"/>
      <c r="D154" s="219" t="s">
        <v>135</v>
      </c>
      <c r="E154" s="42"/>
      <c r="F154" s="220" t="s">
        <v>238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135</v>
      </c>
      <c r="AU154" s="19" t="s">
        <v>82</v>
      </c>
    </row>
    <row r="155" s="2" customFormat="1">
      <c r="A155" s="40"/>
      <c r="B155" s="41"/>
      <c r="C155" s="42"/>
      <c r="D155" s="224" t="s">
        <v>137</v>
      </c>
      <c r="E155" s="42"/>
      <c r="F155" s="225" t="s">
        <v>239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137</v>
      </c>
      <c r="AU155" s="19" t="s">
        <v>82</v>
      </c>
    </row>
    <row r="156" s="2" customFormat="1" ht="16.5" customHeight="1">
      <c r="A156" s="40"/>
      <c r="B156" s="41"/>
      <c r="C156" s="206" t="s">
        <v>240</v>
      </c>
      <c r="D156" s="206" t="s">
        <v>128</v>
      </c>
      <c r="E156" s="207" t="s">
        <v>241</v>
      </c>
      <c r="F156" s="208" t="s">
        <v>242</v>
      </c>
      <c r="G156" s="209" t="s">
        <v>131</v>
      </c>
      <c r="H156" s="210">
        <v>10560</v>
      </c>
      <c r="I156" s="211"/>
      <c r="J156" s="212">
        <f>ROUND(I156*H156,2)</f>
        <v>0</v>
      </c>
      <c r="K156" s="208" t="s">
        <v>132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133</v>
      </c>
      <c r="AT156" s="217" t="s">
        <v>128</v>
      </c>
      <c r="AU156" s="217" t="s">
        <v>82</v>
      </c>
      <c r="AY156" s="19" t="s">
        <v>125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133</v>
      </c>
      <c r="BM156" s="217" t="s">
        <v>746</v>
      </c>
    </row>
    <row r="157" s="2" customFormat="1">
      <c r="A157" s="40"/>
      <c r="B157" s="41"/>
      <c r="C157" s="42"/>
      <c r="D157" s="219" t="s">
        <v>135</v>
      </c>
      <c r="E157" s="42"/>
      <c r="F157" s="220" t="s">
        <v>244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135</v>
      </c>
      <c r="AU157" s="19" t="s">
        <v>82</v>
      </c>
    </row>
    <row r="158" s="2" customFormat="1">
      <c r="A158" s="40"/>
      <c r="B158" s="41"/>
      <c r="C158" s="42"/>
      <c r="D158" s="224" t="s">
        <v>137</v>
      </c>
      <c r="E158" s="42"/>
      <c r="F158" s="225" t="s">
        <v>245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137</v>
      </c>
      <c r="AU158" s="19" t="s">
        <v>82</v>
      </c>
    </row>
    <row r="159" s="13" customFormat="1">
      <c r="A159" s="13"/>
      <c r="B159" s="226"/>
      <c r="C159" s="227"/>
      <c r="D159" s="219" t="s">
        <v>139</v>
      </c>
      <c r="E159" s="228" t="s">
        <v>19</v>
      </c>
      <c r="F159" s="229" t="s">
        <v>742</v>
      </c>
      <c r="G159" s="227"/>
      <c r="H159" s="230">
        <v>10560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139</v>
      </c>
      <c r="AU159" s="236" t="s">
        <v>82</v>
      </c>
      <c r="AV159" s="13" t="s">
        <v>82</v>
      </c>
      <c r="AW159" s="13" t="s">
        <v>33</v>
      </c>
      <c r="AX159" s="13" t="s">
        <v>80</v>
      </c>
      <c r="AY159" s="236" t="s">
        <v>125</v>
      </c>
    </row>
    <row r="160" s="2" customFormat="1" ht="21.75" customHeight="1">
      <c r="A160" s="40"/>
      <c r="B160" s="41"/>
      <c r="C160" s="206" t="s">
        <v>246</v>
      </c>
      <c r="D160" s="206" t="s">
        <v>128</v>
      </c>
      <c r="E160" s="207" t="s">
        <v>247</v>
      </c>
      <c r="F160" s="208" t="s">
        <v>248</v>
      </c>
      <c r="G160" s="209" t="s">
        <v>131</v>
      </c>
      <c r="H160" s="210">
        <v>176</v>
      </c>
      <c r="I160" s="211"/>
      <c r="J160" s="212">
        <f>ROUND(I160*H160,2)</f>
        <v>0</v>
      </c>
      <c r="K160" s="208" t="s">
        <v>132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133</v>
      </c>
      <c r="AT160" s="217" t="s">
        <v>128</v>
      </c>
      <c r="AU160" s="217" t="s">
        <v>82</v>
      </c>
      <c r="AY160" s="19" t="s">
        <v>125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133</v>
      </c>
      <c r="BM160" s="217" t="s">
        <v>747</v>
      </c>
    </row>
    <row r="161" s="2" customFormat="1">
      <c r="A161" s="40"/>
      <c r="B161" s="41"/>
      <c r="C161" s="42"/>
      <c r="D161" s="219" t="s">
        <v>135</v>
      </c>
      <c r="E161" s="42"/>
      <c r="F161" s="220" t="s">
        <v>250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135</v>
      </c>
      <c r="AU161" s="19" t="s">
        <v>82</v>
      </c>
    </row>
    <row r="162" s="2" customFormat="1">
      <c r="A162" s="40"/>
      <c r="B162" s="41"/>
      <c r="C162" s="42"/>
      <c r="D162" s="224" t="s">
        <v>137</v>
      </c>
      <c r="E162" s="42"/>
      <c r="F162" s="225" t="s">
        <v>251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137</v>
      </c>
      <c r="AU162" s="19" t="s">
        <v>82</v>
      </c>
    </row>
    <row r="163" s="2" customFormat="1" ht="33" customHeight="1">
      <c r="A163" s="40"/>
      <c r="B163" s="41"/>
      <c r="C163" s="206" t="s">
        <v>252</v>
      </c>
      <c r="D163" s="206" t="s">
        <v>128</v>
      </c>
      <c r="E163" s="207" t="s">
        <v>253</v>
      </c>
      <c r="F163" s="208" t="s">
        <v>254</v>
      </c>
      <c r="G163" s="209" t="s">
        <v>131</v>
      </c>
      <c r="H163" s="210">
        <v>80</v>
      </c>
      <c r="I163" s="211"/>
      <c r="J163" s="212">
        <f>ROUND(I163*H163,2)</f>
        <v>0</v>
      </c>
      <c r="K163" s="208" t="s">
        <v>132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133</v>
      </c>
      <c r="AT163" s="217" t="s">
        <v>128</v>
      </c>
      <c r="AU163" s="217" t="s">
        <v>82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133</v>
      </c>
      <c r="BM163" s="217" t="s">
        <v>748</v>
      </c>
    </row>
    <row r="164" s="2" customFormat="1">
      <c r="A164" s="40"/>
      <c r="B164" s="41"/>
      <c r="C164" s="42"/>
      <c r="D164" s="219" t="s">
        <v>135</v>
      </c>
      <c r="E164" s="42"/>
      <c r="F164" s="220" t="s">
        <v>256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135</v>
      </c>
      <c r="AU164" s="19" t="s">
        <v>82</v>
      </c>
    </row>
    <row r="165" s="2" customFormat="1">
      <c r="A165" s="40"/>
      <c r="B165" s="41"/>
      <c r="C165" s="42"/>
      <c r="D165" s="224" t="s">
        <v>137</v>
      </c>
      <c r="E165" s="42"/>
      <c r="F165" s="225" t="s">
        <v>257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137</v>
      </c>
      <c r="AU165" s="19" t="s">
        <v>82</v>
      </c>
    </row>
    <row r="166" s="13" customFormat="1">
      <c r="A166" s="13"/>
      <c r="B166" s="226"/>
      <c r="C166" s="227"/>
      <c r="D166" s="219" t="s">
        <v>139</v>
      </c>
      <c r="E166" s="228" t="s">
        <v>19</v>
      </c>
      <c r="F166" s="229" t="s">
        <v>749</v>
      </c>
      <c r="G166" s="227"/>
      <c r="H166" s="230">
        <v>80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139</v>
      </c>
      <c r="AU166" s="236" t="s">
        <v>82</v>
      </c>
      <c r="AV166" s="13" t="s">
        <v>82</v>
      </c>
      <c r="AW166" s="13" t="s">
        <v>33</v>
      </c>
      <c r="AX166" s="13" t="s">
        <v>80</v>
      </c>
      <c r="AY166" s="236" t="s">
        <v>125</v>
      </c>
    </row>
    <row r="167" s="2" customFormat="1" ht="24.15" customHeight="1">
      <c r="A167" s="40"/>
      <c r="B167" s="41"/>
      <c r="C167" s="206" t="s">
        <v>259</v>
      </c>
      <c r="D167" s="206" t="s">
        <v>128</v>
      </c>
      <c r="E167" s="207" t="s">
        <v>260</v>
      </c>
      <c r="F167" s="208" t="s">
        <v>261</v>
      </c>
      <c r="G167" s="209" t="s">
        <v>131</v>
      </c>
      <c r="H167" s="210">
        <v>80</v>
      </c>
      <c r="I167" s="211"/>
      <c r="J167" s="212">
        <f>ROUND(I167*H167,2)</f>
        <v>0</v>
      </c>
      <c r="K167" s="208" t="s">
        <v>132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4.0000000000000003E-05</v>
      </c>
      <c r="R167" s="215">
        <f>Q167*H167</f>
        <v>0.0032000000000000002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133</v>
      </c>
      <c r="AT167" s="217" t="s">
        <v>128</v>
      </c>
      <c r="AU167" s="217" t="s">
        <v>82</v>
      </c>
      <c r="AY167" s="19" t="s">
        <v>125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133</v>
      </c>
      <c r="BM167" s="217" t="s">
        <v>750</v>
      </c>
    </row>
    <row r="168" s="2" customFormat="1">
      <c r="A168" s="40"/>
      <c r="B168" s="41"/>
      <c r="C168" s="42"/>
      <c r="D168" s="219" t="s">
        <v>135</v>
      </c>
      <c r="E168" s="42"/>
      <c r="F168" s="220" t="s">
        <v>263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135</v>
      </c>
      <c r="AU168" s="19" t="s">
        <v>82</v>
      </c>
    </row>
    <row r="169" s="2" customFormat="1">
      <c r="A169" s="40"/>
      <c r="B169" s="41"/>
      <c r="C169" s="42"/>
      <c r="D169" s="224" t="s">
        <v>137</v>
      </c>
      <c r="E169" s="42"/>
      <c r="F169" s="225" t="s">
        <v>264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137</v>
      </c>
      <c r="AU169" s="19" t="s">
        <v>82</v>
      </c>
    </row>
    <row r="170" s="2" customFormat="1" ht="37.8" customHeight="1">
      <c r="A170" s="40"/>
      <c r="B170" s="41"/>
      <c r="C170" s="206" t="s">
        <v>265</v>
      </c>
      <c r="D170" s="206" t="s">
        <v>128</v>
      </c>
      <c r="E170" s="207" t="s">
        <v>266</v>
      </c>
      <c r="F170" s="208" t="s">
        <v>267</v>
      </c>
      <c r="G170" s="209" t="s">
        <v>268</v>
      </c>
      <c r="H170" s="210">
        <v>5.9189999999999996</v>
      </c>
      <c r="I170" s="211"/>
      <c r="J170" s="212">
        <f>ROUND(I170*H170,2)</f>
        <v>0</v>
      </c>
      <c r="K170" s="208" t="s">
        <v>132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2.2000000000000002</v>
      </c>
      <c r="T170" s="216">
        <f>S170*H170</f>
        <v>13.021800000000001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133</v>
      </c>
      <c r="AT170" s="217" t="s">
        <v>128</v>
      </c>
      <c r="AU170" s="217" t="s">
        <v>82</v>
      </c>
      <c r="AY170" s="19" t="s">
        <v>125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133</v>
      </c>
      <c r="BM170" s="217" t="s">
        <v>751</v>
      </c>
    </row>
    <row r="171" s="2" customFormat="1">
      <c r="A171" s="40"/>
      <c r="B171" s="41"/>
      <c r="C171" s="42"/>
      <c r="D171" s="219" t="s">
        <v>135</v>
      </c>
      <c r="E171" s="42"/>
      <c r="F171" s="220" t="s">
        <v>270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135</v>
      </c>
      <c r="AU171" s="19" t="s">
        <v>82</v>
      </c>
    </row>
    <row r="172" s="2" customFormat="1">
      <c r="A172" s="40"/>
      <c r="B172" s="41"/>
      <c r="C172" s="42"/>
      <c r="D172" s="224" t="s">
        <v>137</v>
      </c>
      <c r="E172" s="42"/>
      <c r="F172" s="225" t="s">
        <v>271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137</v>
      </c>
      <c r="AU172" s="19" t="s">
        <v>82</v>
      </c>
    </row>
    <row r="173" s="15" customFormat="1">
      <c r="A173" s="15"/>
      <c r="B173" s="248"/>
      <c r="C173" s="249"/>
      <c r="D173" s="219" t="s">
        <v>139</v>
      </c>
      <c r="E173" s="250" t="s">
        <v>19</v>
      </c>
      <c r="F173" s="251" t="s">
        <v>272</v>
      </c>
      <c r="G173" s="249"/>
      <c r="H173" s="250" t="s">
        <v>19</v>
      </c>
      <c r="I173" s="252"/>
      <c r="J173" s="249"/>
      <c r="K173" s="249"/>
      <c r="L173" s="253"/>
      <c r="M173" s="254"/>
      <c r="N173" s="255"/>
      <c r="O173" s="255"/>
      <c r="P173" s="255"/>
      <c r="Q173" s="255"/>
      <c r="R173" s="255"/>
      <c r="S173" s="255"/>
      <c r="T173" s="25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7" t="s">
        <v>139</v>
      </c>
      <c r="AU173" s="257" t="s">
        <v>82</v>
      </c>
      <c r="AV173" s="15" t="s">
        <v>80</v>
      </c>
      <c r="AW173" s="15" t="s">
        <v>33</v>
      </c>
      <c r="AX173" s="15" t="s">
        <v>72</v>
      </c>
      <c r="AY173" s="257" t="s">
        <v>125</v>
      </c>
    </row>
    <row r="174" s="13" customFormat="1">
      <c r="A174" s="13"/>
      <c r="B174" s="226"/>
      <c r="C174" s="227"/>
      <c r="D174" s="219" t="s">
        <v>139</v>
      </c>
      <c r="E174" s="228" t="s">
        <v>19</v>
      </c>
      <c r="F174" s="229" t="s">
        <v>752</v>
      </c>
      <c r="G174" s="227"/>
      <c r="H174" s="230">
        <v>5.9189999999999996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139</v>
      </c>
      <c r="AU174" s="236" t="s">
        <v>82</v>
      </c>
      <c r="AV174" s="13" t="s">
        <v>82</v>
      </c>
      <c r="AW174" s="13" t="s">
        <v>33</v>
      </c>
      <c r="AX174" s="13" t="s">
        <v>72</v>
      </c>
      <c r="AY174" s="236" t="s">
        <v>125</v>
      </c>
    </row>
    <row r="175" s="14" customFormat="1">
      <c r="A175" s="14"/>
      <c r="B175" s="237"/>
      <c r="C175" s="238"/>
      <c r="D175" s="219" t="s">
        <v>139</v>
      </c>
      <c r="E175" s="239" t="s">
        <v>19</v>
      </c>
      <c r="F175" s="240" t="s">
        <v>155</v>
      </c>
      <c r="G175" s="238"/>
      <c r="H175" s="241">
        <v>5.9189999999999996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139</v>
      </c>
      <c r="AU175" s="247" t="s">
        <v>82</v>
      </c>
      <c r="AV175" s="14" t="s">
        <v>133</v>
      </c>
      <c r="AW175" s="14" t="s">
        <v>33</v>
      </c>
      <c r="AX175" s="14" t="s">
        <v>80</v>
      </c>
      <c r="AY175" s="247" t="s">
        <v>125</v>
      </c>
    </row>
    <row r="176" s="2" customFormat="1" ht="21.75" customHeight="1">
      <c r="A176" s="40"/>
      <c r="B176" s="41"/>
      <c r="C176" s="206" t="s">
        <v>7</v>
      </c>
      <c r="D176" s="206" t="s">
        <v>128</v>
      </c>
      <c r="E176" s="207" t="s">
        <v>275</v>
      </c>
      <c r="F176" s="208" t="s">
        <v>276</v>
      </c>
      <c r="G176" s="209" t="s">
        <v>131</v>
      </c>
      <c r="H176" s="210">
        <v>72.959999999999994</v>
      </c>
      <c r="I176" s="211"/>
      <c r="J176" s="212">
        <f>ROUND(I176*H176,2)</f>
        <v>0</v>
      </c>
      <c r="K176" s="208" t="s">
        <v>132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0.067000000000000004</v>
      </c>
      <c r="T176" s="216">
        <f>S176*H176</f>
        <v>4.8883200000000002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133</v>
      </c>
      <c r="AT176" s="217" t="s">
        <v>128</v>
      </c>
      <c r="AU176" s="217" t="s">
        <v>82</v>
      </c>
      <c r="AY176" s="19" t="s">
        <v>125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133</v>
      </c>
      <c r="BM176" s="217" t="s">
        <v>753</v>
      </c>
    </row>
    <row r="177" s="2" customFormat="1">
      <c r="A177" s="40"/>
      <c r="B177" s="41"/>
      <c r="C177" s="42"/>
      <c r="D177" s="219" t="s">
        <v>135</v>
      </c>
      <c r="E177" s="42"/>
      <c r="F177" s="220" t="s">
        <v>278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135</v>
      </c>
      <c r="AU177" s="19" t="s">
        <v>82</v>
      </c>
    </row>
    <row r="178" s="2" customFormat="1">
      <c r="A178" s="40"/>
      <c r="B178" s="41"/>
      <c r="C178" s="42"/>
      <c r="D178" s="224" t="s">
        <v>137</v>
      </c>
      <c r="E178" s="42"/>
      <c r="F178" s="225" t="s">
        <v>279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137</v>
      </c>
      <c r="AU178" s="19" t="s">
        <v>82</v>
      </c>
    </row>
    <row r="179" s="13" customFormat="1">
      <c r="A179" s="13"/>
      <c r="B179" s="226"/>
      <c r="C179" s="227"/>
      <c r="D179" s="219" t="s">
        <v>139</v>
      </c>
      <c r="E179" s="228" t="s">
        <v>19</v>
      </c>
      <c r="F179" s="229" t="s">
        <v>754</v>
      </c>
      <c r="G179" s="227"/>
      <c r="H179" s="230">
        <v>38.399999999999999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139</v>
      </c>
      <c r="AU179" s="236" t="s">
        <v>82</v>
      </c>
      <c r="AV179" s="13" t="s">
        <v>82</v>
      </c>
      <c r="AW179" s="13" t="s">
        <v>33</v>
      </c>
      <c r="AX179" s="13" t="s">
        <v>72</v>
      </c>
      <c r="AY179" s="236" t="s">
        <v>125</v>
      </c>
    </row>
    <row r="180" s="13" customFormat="1">
      <c r="A180" s="13"/>
      <c r="B180" s="226"/>
      <c r="C180" s="227"/>
      <c r="D180" s="219" t="s">
        <v>139</v>
      </c>
      <c r="E180" s="228" t="s">
        <v>19</v>
      </c>
      <c r="F180" s="229" t="s">
        <v>755</v>
      </c>
      <c r="G180" s="227"/>
      <c r="H180" s="230">
        <v>34.560000000000002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139</v>
      </c>
      <c r="AU180" s="236" t="s">
        <v>82</v>
      </c>
      <c r="AV180" s="13" t="s">
        <v>82</v>
      </c>
      <c r="AW180" s="13" t="s">
        <v>33</v>
      </c>
      <c r="AX180" s="13" t="s">
        <v>72</v>
      </c>
      <c r="AY180" s="236" t="s">
        <v>125</v>
      </c>
    </row>
    <row r="181" s="14" customFormat="1">
      <c r="A181" s="14"/>
      <c r="B181" s="237"/>
      <c r="C181" s="238"/>
      <c r="D181" s="219" t="s">
        <v>139</v>
      </c>
      <c r="E181" s="239" t="s">
        <v>19</v>
      </c>
      <c r="F181" s="240" t="s">
        <v>155</v>
      </c>
      <c r="G181" s="238"/>
      <c r="H181" s="241">
        <v>72.959999999999994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139</v>
      </c>
      <c r="AU181" s="247" t="s">
        <v>82</v>
      </c>
      <c r="AV181" s="14" t="s">
        <v>133</v>
      </c>
      <c r="AW181" s="14" t="s">
        <v>33</v>
      </c>
      <c r="AX181" s="14" t="s">
        <v>80</v>
      </c>
      <c r="AY181" s="247" t="s">
        <v>125</v>
      </c>
    </row>
    <row r="182" s="2" customFormat="1" ht="24.15" customHeight="1">
      <c r="A182" s="40"/>
      <c r="B182" s="41"/>
      <c r="C182" s="206" t="s">
        <v>282</v>
      </c>
      <c r="D182" s="206" t="s">
        <v>128</v>
      </c>
      <c r="E182" s="207" t="s">
        <v>283</v>
      </c>
      <c r="F182" s="208" t="s">
        <v>284</v>
      </c>
      <c r="G182" s="209" t="s">
        <v>131</v>
      </c>
      <c r="H182" s="210">
        <v>84.560000000000002</v>
      </c>
      <c r="I182" s="211"/>
      <c r="J182" s="212">
        <f>ROUND(I182*H182,2)</f>
        <v>0</v>
      </c>
      <c r="K182" s="208" t="s">
        <v>132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133</v>
      </c>
      <c r="AT182" s="217" t="s">
        <v>128</v>
      </c>
      <c r="AU182" s="217" t="s">
        <v>82</v>
      </c>
      <c r="AY182" s="19" t="s">
        <v>125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133</v>
      </c>
      <c r="BM182" s="217" t="s">
        <v>756</v>
      </c>
    </row>
    <row r="183" s="2" customFormat="1">
      <c r="A183" s="40"/>
      <c r="B183" s="41"/>
      <c r="C183" s="42"/>
      <c r="D183" s="219" t="s">
        <v>135</v>
      </c>
      <c r="E183" s="42"/>
      <c r="F183" s="220" t="s">
        <v>284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135</v>
      </c>
      <c r="AU183" s="19" t="s">
        <v>82</v>
      </c>
    </row>
    <row r="184" s="2" customFormat="1">
      <c r="A184" s="40"/>
      <c r="B184" s="41"/>
      <c r="C184" s="42"/>
      <c r="D184" s="224" t="s">
        <v>137</v>
      </c>
      <c r="E184" s="42"/>
      <c r="F184" s="225" t="s">
        <v>286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137</v>
      </c>
      <c r="AU184" s="19" t="s">
        <v>82</v>
      </c>
    </row>
    <row r="185" s="15" customFormat="1">
      <c r="A185" s="15"/>
      <c r="B185" s="248"/>
      <c r="C185" s="249"/>
      <c r="D185" s="219" t="s">
        <v>139</v>
      </c>
      <c r="E185" s="250" t="s">
        <v>19</v>
      </c>
      <c r="F185" s="251" t="s">
        <v>196</v>
      </c>
      <c r="G185" s="249"/>
      <c r="H185" s="250" t="s">
        <v>19</v>
      </c>
      <c r="I185" s="252"/>
      <c r="J185" s="249"/>
      <c r="K185" s="249"/>
      <c r="L185" s="253"/>
      <c r="M185" s="254"/>
      <c r="N185" s="255"/>
      <c r="O185" s="255"/>
      <c r="P185" s="255"/>
      <c r="Q185" s="255"/>
      <c r="R185" s="255"/>
      <c r="S185" s="255"/>
      <c r="T185" s="25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7" t="s">
        <v>139</v>
      </c>
      <c r="AU185" s="257" t="s">
        <v>82</v>
      </c>
      <c r="AV185" s="15" t="s">
        <v>80</v>
      </c>
      <c r="AW185" s="15" t="s">
        <v>33</v>
      </c>
      <c r="AX185" s="15" t="s">
        <v>72</v>
      </c>
      <c r="AY185" s="257" t="s">
        <v>125</v>
      </c>
    </row>
    <row r="186" s="13" customFormat="1">
      <c r="A186" s="13"/>
      <c r="B186" s="226"/>
      <c r="C186" s="227"/>
      <c r="D186" s="219" t="s">
        <v>139</v>
      </c>
      <c r="E186" s="228" t="s">
        <v>19</v>
      </c>
      <c r="F186" s="229" t="s">
        <v>736</v>
      </c>
      <c r="G186" s="227"/>
      <c r="H186" s="230">
        <v>84.560000000000002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139</v>
      </c>
      <c r="AU186" s="236" t="s">
        <v>82</v>
      </c>
      <c r="AV186" s="13" t="s">
        <v>82</v>
      </c>
      <c r="AW186" s="13" t="s">
        <v>33</v>
      </c>
      <c r="AX186" s="13" t="s">
        <v>72</v>
      </c>
      <c r="AY186" s="236" t="s">
        <v>125</v>
      </c>
    </row>
    <row r="187" s="14" customFormat="1">
      <c r="A187" s="14"/>
      <c r="B187" s="237"/>
      <c r="C187" s="238"/>
      <c r="D187" s="219" t="s">
        <v>139</v>
      </c>
      <c r="E187" s="239" t="s">
        <v>19</v>
      </c>
      <c r="F187" s="240" t="s">
        <v>155</v>
      </c>
      <c r="G187" s="238"/>
      <c r="H187" s="241">
        <v>84.560000000000002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139</v>
      </c>
      <c r="AU187" s="247" t="s">
        <v>82</v>
      </c>
      <c r="AV187" s="14" t="s">
        <v>133</v>
      </c>
      <c r="AW187" s="14" t="s">
        <v>33</v>
      </c>
      <c r="AX187" s="14" t="s">
        <v>80</v>
      </c>
      <c r="AY187" s="247" t="s">
        <v>125</v>
      </c>
    </row>
    <row r="188" s="2" customFormat="1" ht="24.15" customHeight="1">
      <c r="A188" s="40"/>
      <c r="B188" s="41"/>
      <c r="C188" s="206" t="s">
        <v>287</v>
      </c>
      <c r="D188" s="206" t="s">
        <v>128</v>
      </c>
      <c r="E188" s="207" t="s">
        <v>288</v>
      </c>
      <c r="F188" s="208" t="s">
        <v>289</v>
      </c>
      <c r="G188" s="209" t="s">
        <v>131</v>
      </c>
      <c r="H188" s="210">
        <v>84.560000000000002</v>
      </c>
      <c r="I188" s="211"/>
      <c r="J188" s="212">
        <f>ROUND(I188*H188,2)</f>
        <v>0</v>
      </c>
      <c r="K188" s="208" t="s">
        <v>132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133</v>
      </c>
      <c r="AT188" s="217" t="s">
        <v>128</v>
      </c>
      <c r="AU188" s="217" t="s">
        <v>82</v>
      </c>
      <c r="AY188" s="19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133</v>
      </c>
      <c r="BM188" s="217" t="s">
        <v>757</v>
      </c>
    </row>
    <row r="189" s="2" customFormat="1">
      <c r="A189" s="40"/>
      <c r="B189" s="41"/>
      <c r="C189" s="42"/>
      <c r="D189" s="219" t="s">
        <v>135</v>
      </c>
      <c r="E189" s="42"/>
      <c r="F189" s="220" t="s">
        <v>291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135</v>
      </c>
      <c r="AU189" s="19" t="s">
        <v>82</v>
      </c>
    </row>
    <row r="190" s="2" customFormat="1">
      <c r="A190" s="40"/>
      <c r="B190" s="41"/>
      <c r="C190" s="42"/>
      <c r="D190" s="224" t="s">
        <v>137</v>
      </c>
      <c r="E190" s="42"/>
      <c r="F190" s="225" t="s">
        <v>292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137</v>
      </c>
      <c r="AU190" s="19" t="s">
        <v>82</v>
      </c>
    </row>
    <row r="191" s="15" customFormat="1">
      <c r="A191" s="15"/>
      <c r="B191" s="248"/>
      <c r="C191" s="249"/>
      <c r="D191" s="219" t="s">
        <v>139</v>
      </c>
      <c r="E191" s="250" t="s">
        <v>19</v>
      </c>
      <c r="F191" s="251" t="s">
        <v>196</v>
      </c>
      <c r="G191" s="249"/>
      <c r="H191" s="250" t="s">
        <v>19</v>
      </c>
      <c r="I191" s="252"/>
      <c r="J191" s="249"/>
      <c r="K191" s="249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139</v>
      </c>
      <c r="AU191" s="257" t="s">
        <v>82</v>
      </c>
      <c r="AV191" s="15" t="s">
        <v>80</v>
      </c>
      <c r="AW191" s="15" t="s">
        <v>33</v>
      </c>
      <c r="AX191" s="15" t="s">
        <v>72</v>
      </c>
      <c r="AY191" s="257" t="s">
        <v>125</v>
      </c>
    </row>
    <row r="192" s="13" customFormat="1">
      <c r="A192" s="13"/>
      <c r="B192" s="226"/>
      <c r="C192" s="227"/>
      <c r="D192" s="219" t="s">
        <v>139</v>
      </c>
      <c r="E192" s="228" t="s">
        <v>19</v>
      </c>
      <c r="F192" s="229" t="s">
        <v>736</v>
      </c>
      <c r="G192" s="227"/>
      <c r="H192" s="230">
        <v>84.560000000000002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139</v>
      </c>
      <c r="AU192" s="236" t="s">
        <v>82</v>
      </c>
      <c r="AV192" s="13" t="s">
        <v>82</v>
      </c>
      <c r="AW192" s="13" t="s">
        <v>33</v>
      </c>
      <c r="AX192" s="13" t="s">
        <v>72</v>
      </c>
      <c r="AY192" s="236" t="s">
        <v>125</v>
      </c>
    </row>
    <row r="193" s="14" customFormat="1">
      <c r="A193" s="14"/>
      <c r="B193" s="237"/>
      <c r="C193" s="238"/>
      <c r="D193" s="219" t="s">
        <v>139</v>
      </c>
      <c r="E193" s="239" t="s">
        <v>19</v>
      </c>
      <c r="F193" s="240" t="s">
        <v>155</v>
      </c>
      <c r="G193" s="238"/>
      <c r="H193" s="241">
        <v>84.560000000000002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139</v>
      </c>
      <c r="AU193" s="247" t="s">
        <v>82</v>
      </c>
      <c r="AV193" s="14" t="s">
        <v>133</v>
      </c>
      <c r="AW193" s="14" t="s">
        <v>33</v>
      </c>
      <c r="AX193" s="14" t="s">
        <v>80</v>
      </c>
      <c r="AY193" s="247" t="s">
        <v>125</v>
      </c>
    </row>
    <row r="194" s="2" customFormat="1" ht="24.15" customHeight="1">
      <c r="A194" s="40"/>
      <c r="B194" s="41"/>
      <c r="C194" s="206" t="s">
        <v>293</v>
      </c>
      <c r="D194" s="206" t="s">
        <v>128</v>
      </c>
      <c r="E194" s="207" t="s">
        <v>294</v>
      </c>
      <c r="F194" s="208" t="s">
        <v>295</v>
      </c>
      <c r="G194" s="209" t="s">
        <v>131</v>
      </c>
      <c r="H194" s="210">
        <v>84.560000000000002</v>
      </c>
      <c r="I194" s="211"/>
      <c r="J194" s="212">
        <f>ROUND(I194*H194,2)</f>
        <v>0</v>
      </c>
      <c r="K194" s="208" t="s">
        <v>132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0.0020999999999999999</v>
      </c>
      <c r="R194" s="215">
        <f>Q194*H194</f>
        <v>0.17757599999999998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133</v>
      </c>
      <c r="AT194" s="217" t="s">
        <v>128</v>
      </c>
      <c r="AU194" s="217" t="s">
        <v>82</v>
      </c>
      <c r="AY194" s="19" t="s">
        <v>125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133</v>
      </c>
      <c r="BM194" s="217" t="s">
        <v>758</v>
      </c>
    </row>
    <row r="195" s="2" customFormat="1">
      <c r="A195" s="40"/>
      <c r="B195" s="41"/>
      <c r="C195" s="42"/>
      <c r="D195" s="219" t="s">
        <v>135</v>
      </c>
      <c r="E195" s="42"/>
      <c r="F195" s="220" t="s">
        <v>297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135</v>
      </c>
      <c r="AU195" s="19" t="s">
        <v>82</v>
      </c>
    </row>
    <row r="196" s="2" customFormat="1">
      <c r="A196" s="40"/>
      <c r="B196" s="41"/>
      <c r="C196" s="42"/>
      <c r="D196" s="224" t="s">
        <v>137</v>
      </c>
      <c r="E196" s="42"/>
      <c r="F196" s="225" t="s">
        <v>298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137</v>
      </c>
      <c r="AU196" s="19" t="s">
        <v>82</v>
      </c>
    </row>
    <row r="197" s="15" customFormat="1">
      <c r="A197" s="15"/>
      <c r="B197" s="248"/>
      <c r="C197" s="249"/>
      <c r="D197" s="219" t="s">
        <v>139</v>
      </c>
      <c r="E197" s="250" t="s">
        <v>19</v>
      </c>
      <c r="F197" s="251" t="s">
        <v>196</v>
      </c>
      <c r="G197" s="249"/>
      <c r="H197" s="250" t="s">
        <v>19</v>
      </c>
      <c r="I197" s="252"/>
      <c r="J197" s="249"/>
      <c r="K197" s="249"/>
      <c r="L197" s="253"/>
      <c r="M197" s="254"/>
      <c r="N197" s="255"/>
      <c r="O197" s="255"/>
      <c r="P197" s="255"/>
      <c r="Q197" s="255"/>
      <c r="R197" s="255"/>
      <c r="S197" s="255"/>
      <c r="T197" s="25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7" t="s">
        <v>139</v>
      </c>
      <c r="AU197" s="257" t="s">
        <v>82</v>
      </c>
      <c r="AV197" s="15" t="s">
        <v>80</v>
      </c>
      <c r="AW197" s="15" t="s">
        <v>33</v>
      </c>
      <c r="AX197" s="15" t="s">
        <v>72</v>
      </c>
      <c r="AY197" s="257" t="s">
        <v>125</v>
      </c>
    </row>
    <row r="198" s="13" customFormat="1">
      <c r="A198" s="13"/>
      <c r="B198" s="226"/>
      <c r="C198" s="227"/>
      <c r="D198" s="219" t="s">
        <v>139</v>
      </c>
      <c r="E198" s="228" t="s">
        <v>19</v>
      </c>
      <c r="F198" s="229" t="s">
        <v>736</v>
      </c>
      <c r="G198" s="227"/>
      <c r="H198" s="230">
        <v>84.560000000000002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139</v>
      </c>
      <c r="AU198" s="236" t="s">
        <v>82</v>
      </c>
      <c r="AV198" s="13" t="s">
        <v>82</v>
      </c>
      <c r="AW198" s="13" t="s">
        <v>33</v>
      </c>
      <c r="AX198" s="13" t="s">
        <v>72</v>
      </c>
      <c r="AY198" s="236" t="s">
        <v>125</v>
      </c>
    </row>
    <row r="199" s="14" customFormat="1">
      <c r="A199" s="14"/>
      <c r="B199" s="237"/>
      <c r="C199" s="238"/>
      <c r="D199" s="219" t="s">
        <v>139</v>
      </c>
      <c r="E199" s="239" t="s">
        <v>19</v>
      </c>
      <c r="F199" s="240" t="s">
        <v>155</v>
      </c>
      <c r="G199" s="238"/>
      <c r="H199" s="241">
        <v>84.560000000000002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139</v>
      </c>
      <c r="AU199" s="247" t="s">
        <v>82</v>
      </c>
      <c r="AV199" s="14" t="s">
        <v>133</v>
      </c>
      <c r="AW199" s="14" t="s">
        <v>33</v>
      </c>
      <c r="AX199" s="14" t="s">
        <v>80</v>
      </c>
      <c r="AY199" s="247" t="s">
        <v>125</v>
      </c>
    </row>
    <row r="200" s="2" customFormat="1" ht="24.15" customHeight="1">
      <c r="A200" s="40"/>
      <c r="B200" s="41"/>
      <c r="C200" s="206" t="s">
        <v>299</v>
      </c>
      <c r="D200" s="206" t="s">
        <v>128</v>
      </c>
      <c r="E200" s="207" t="s">
        <v>300</v>
      </c>
      <c r="F200" s="208" t="s">
        <v>301</v>
      </c>
      <c r="G200" s="209" t="s">
        <v>131</v>
      </c>
      <c r="H200" s="210">
        <v>176</v>
      </c>
      <c r="I200" s="211"/>
      <c r="J200" s="212">
        <f>ROUND(I200*H200,2)</f>
        <v>0</v>
      </c>
      <c r="K200" s="208" t="s">
        <v>132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133</v>
      </c>
      <c r="AT200" s="217" t="s">
        <v>128</v>
      </c>
      <c r="AU200" s="217" t="s">
        <v>82</v>
      </c>
      <c r="AY200" s="19" t="s">
        <v>125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133</v>
      </c>
      <c r="BM200" s="217" t="s">
        <v>759</v>
      </c>
    </row>
    <row r="201" s="2" customFormat="1">
      <c r="A201" s="40"/>
      <c r="B201" s="41"/>
      <c r="C201" s="42"/>
      <c r="D201" s="219" t="s">
        <v>135</v>
      </c>
      <c r="E201" s="42"/>
      <c r="F201" s="220" t="s">
        <v>303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135</v>
      </c>
      <c r="AU201" s="19" t="s">
        <v>82</v>
      </c>
    </row>
    <row r="202" s="2" customFormat="1">
      <c r="A202" s="40"/>
      <c r="B202" s="41"/>
      <c r="C202" s="42"/>
      <c r="D202" s="224" t="s">
        <v>137</v>
      </c>
      <c r="E202" s="42"/>
      <c r="F202" s="225" t="s">
        <v>304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137</v>
      </c>
      <c r="AU202" s="19" t="s">
        <v>82</v>
      </c>
    </row>
    <row r="203" s="12" customFormat="1" ht="22.8" customHeight="1">
      <c r="A203" s="12"/>
      <c r="B203" s="190"/>
      <c r="C203" s="191"/>
      <c r="D203" s="192" t="s">
        <v>71</v>
      </c>
      <c r="E203" s="204" t="s">
        <v>305</v>
      </c>
      <c r="F203" s="204" t="s">
        <v>306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SUM(P204:P230)</f>
        <v>0</v>
      </c>
      <c r="Q203" s="198"/>
      <c r="R203" s="199">
        <f>SUM(R204:R230)</f>
        <v>0</v>
      </c>
      <c r="S203" s="198"/>
      <c r="T203" s="200">
        <f>SUM(T204:T230)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80</v>
      </c>
      <c r="AT203" s="202" t="s">
        <v>71</v>
      </c>
      <c r="AU203" s="202" t="s">
        <v>80</v>
      </c>
      <c r="AY203" s="201" t="s">
        <v>125</v>
      </c>
      <c r="BK203" s="203">
        <f>SUM(BK204:BK230)</f>
        <v>0</v>
      </c>
    </row>
    <row r="204" s="2" customFormat="1" ht="24.15" customHeight="1">
      <c r="A204" s="40"/>
      <c r="B204" s="41"/>
      <c r="C204" s="206" t="s">
        <v>307</v>
      </c>
      <c r="D204" s="206" t="s">
        <v>128</v>
      </c>
      <c r="E204" s="207" t="s">
        <v>308</v>
      </c>
      <c r="F204" s="208" t="s">
        <v>309</v>
      </c>
      <c r="G204" s="209" t="s">
        <v>310</v>
      </c>
      <c r="H204" s="210">
        <v>22.838000000000001</v>
      </c>
      <c r="I204" s="211"/>
      <c r="J204" s="212">
        <f>ROUND(I204*H204,2)</f>
        <v>0</v>
      </c>
      <c r="K204" s="208" t="s">
        <v>132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133</v>
      </c>
      <c r="AT204" s="217" t="s">
        <v>128</v>
      </c>
      <c r="AU204" s="217" t="s">
        <v>82</v>
      </c>
      <c r="AY204" s="19" t="s">
        <v>125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133</v>
      </c>
      <c r="BM204" s="217" t="s">
        <v>760</v>
      </c>
    </row>
    <row r="205" s="2" customFormat="1">
      <c r="A205" s="40"/>
      <c r="B205" s="41"/>
      <c r="C205" s="42"/>
      <c r="D205" s="219" t="s">
        <v>135</v>
      </c>
      <c r="E205" s="42"/>
      <c r="F205" s="220" t="s">
        <v>312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135</v>
      </c>
      <c r="AU205" s="19" t="s">
        <v>82</v>
      </c>
    </row>
    <row r="206" s="2" customFormat="1">
      <c r="A206" s="40"/>
      <c r="B206" s="41"/>
      <c r="C206" s="42"/>
      <c r="D206" s="224" t="s">
        <v>137</v>
      </c>
      <c r="E206" s="42"/>
      <c r="F206" s="225" t="s">
        <v>313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137</v>
      </c>
      <c r="AU206" s="19" t="s">
        <v>82</v>
      </c>
    </row>
    <row r="207" s="2" customFormat="1" ht="33" customHeight="1">
      <c r="A207" s="40"/>
      <c r="B207" s="41"/>
      <c r="C207" s="206" t="s">
        <v>314</v>
      </c>
      <c r="D207" s="206" t="s">
        <v>128</v>
      </c>
      <c r="E207" s="207" t="s">
        <v>315</v>
      </c>
      <c r="F207" s="208" t="s">
        <v>316</v>
      </c>
      <c r="G207" s="209" t="s">
        <v>310</v>
      </c>
      <c r="H207" s="210">
        <v>22.838000000000001</v>
      </c>
      <c r="I207" s="211"/>
      <c r="J207" s="212">
        <f>ROUND(I207*H207,2)</f>
        <v>0</v>
      </c>
      <c r="K207" s="208" t="s">
        <v>132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133</v>
      </c>
      <c r="AT207" s="217" t="s">
        <v>128</v>
      </c>
      <c r="AU207" s="217" t="s">
        <v>82</v>
      </c>
      <c r="AY207" s="19" t="s">
        <v>125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133</v>
      </c>
      <c r="BM207" s="217" t="s">
        <v>761</v>
      </c>
    </row>
    <row r="208" s="2" customFormat="1">
      <c r="A208" s="40"/>
      <c r="B208" s="41"/>
      <c r="C208" s="42"/>
      <c r="D208" s="219" t="s">
        <v>135</v>
      </c>
      <c r="E208" s="42"/>
      <c r="F208" s="220" t="s">
        <v>318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135</v>
      </c>
      <c r="AU208" s="19" t="s">
        <v>82</v>
      </c>
    </row>
    <row r="209" s="2" customFormat="1">
      <c r="A209" s="40"/>
      <c r="B209" s="41"/>
      <c r="C209" s="42"/>
      <c r="D209" s="224" t="s">
        <v>137</v>
      </c>
      <c r="E209" s="42"/>
      <c r="F209" s="225" t="s">
        <v>319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137</v>
      </c>
      <c r="AU209" s="19" t="s">
        <v>82</v>
      </c>
    </row>
    <row r="210" s="2" customFormat="1" ht="21.75" customHeight="1">
      <c r="A210" s="40"/>
      <c r="B210" s="41"/>
      <c r="C210" s="206" t="s">
        <v>320</v>
      </c>
      <c r="D210" s="206" t="s">
        <v>128</v>
      </c>
      <c r="E210" s="207" t="s">
        <v>762</v>
      </c>
      <c r="F210" s="208" t="s">
        <v>763</v>
      </c>
      <c r="G210" s="209" t="s">
        <v>150</v>
      </c>
      <c r="H210" s="210">
        <v>21</v>
      </c>
      <c r="I210" s="211"/>
      <c r="J210" s="212">
        <f>ROUND(I210*H210,2)</f>
        <v>0</v>
      </c>
      <c r="K210" s="208" t="s">
        <v>132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133</v>
      </c>
      <c r="AT210" s="217" t="s">
        <v>128</v>
      </c>
      <c r="AU210" s="217" t="s">
        <v>82</v>
      </c>
      <c r="AY210" s="19" t="s">
        <v>125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133</v>
      </c>
      <c r="BM210" s="217" t="s">
        <v>764</v>
      </c>
    </row>
    <row r="211" s="2" customFormat="1">
      <c r="A211" s="40"/>
      <c r="B211" s="41"/>
      <c r="C211" s="42"/>
      <c r="D211" s="219" t="s">
        <v>135</v>
      </c>
      <c r="E211" s="42"/>
      <c r="F211" s="220" t="s">
        <v>765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135</v>
      </c>
      <c r="AU211" s="19" t="s">
        <v>82</v>
      </c>
    </row>
    <row r="212" s="2" customFormat="1">
      <c r="A212" s="40"/>
      <c r="B212" s="41"/>
      <c r="C212" s="42"/>
      <c r="D212" s="224" t="s">
        <v>137</v>
      </c>
      <c r="E212" s="42"/>
      <c r="F212" s="225" t="s">
        <v>766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137</v>
      </c>
      <c r="AU212" s="19" t="s">
        <v>82</v>
      </c>
    </row>
    <row r="213" s="2" customFormat="1" ht="24.15" customHeight="1">
      <c r="A213" s="40"/>
      <c r="B213" s="41"/>
      <c r="C213" s="206" t="s">
        <v>326</v>
      </c>
      <c r="D213" s="206" t="s">
        <v>128</v>
      </c>
      <c r="E213" s="207" t="s">
        <v>767</v>
      </c>
      <c r="F213" s="208" t="s">
        <v>768</v>
      </c>
      <c r="G213" s="209" t="s">
        <v>150</v>
      </c>
      <c r="H213" s="210">
        <v>315</v>
      </c>
      <c r="I213" s="211"/>
      <c r="J213" s="212">
        <f>ROUND(I213*H213,2)</f>
        <v>0</v>
      </c>
      <c r="K213" s="208" t="s">
        <v>132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133</v>
      </c>
      <c r="AT213" s="217" t="s">
        <v>128</v>
      </c>
      <c r="AU213" s="217" t="s">
        <v>82</v>
      </c>
      <c r="AY213" s="19" t="s">
        <v>125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133</v>
      </c>
      <c r="BM213" s="217" t="s">
        <v>769</v>
      </c>
    </row>
    <row r="214" s="2" customFormat="1">
      <c r="A214" s="40"/>
      <c r="B214" s="41"/>
      <c r="C214" s="42"/>
      <c r="D214" s="219" t="s">
        <v>135</v>
      </c>
      <c r="E214" s="42"/>
      <c r="F214" s="220" t="s">
        <v>770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135</v>
      </c>
      <c r="AU214" s="19" t="s">
        <v>82</v>
      </c>
    </row>
    <row r="215" s="2" customFormat="1">
      <c r="A215" s="40"/>
      <c r="B215" s="41"/>
      <c r="C215" s="42"/>
      <c r="D215" s="224" t="s">
        <v>137</v>
      </c>
      <c r="E215" s="42"/>
      <c r="F215" s="225" t="s">
        <v>771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137</v>
      </c>
      <c r="AU215" s="19" t="s">
        <v>82</v>
      </c>
    </row>
    <row r="216" s="13" customFormat="1">
      <c r="A216" s="13"/>
      <c r="B216" s="226"/>
      <c r="C216" s="227"/>
      <c r="D216" s="219" t="s">
        <v>139</v>
      </c>
      <c r="E216" s="228" t="s">
        <v>19</v>
      </c>
      <c r="F216" s="229" t="s">
        <v>332</v>
      </c>
      <c r="G216" s="227"/>
      <c r="H216" s="230">
        <v>315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139</v>
      </c>
      <c r="AU216" s="236" t="s">
        <v>82</v>
      </c>
      <c r="AV216" s="13" t="s">
        <v>82</v>
      </c>
      <c r="AW216" s="13" t="s">
        <v>33</v>
      </c>
      <c r="AX216" s="13" t="s">
        <v>80</v>
      </c>
      <c r="AY216" s="236" t="s">
        <v>125</v>
      </c>
    </row>
    <row r="217" s="2" customFormat="1" ht="24.15" customHeight="1">
      <c r="A217" s="40"/>
      <c r="B217" s="41"/>
      <c r="C217" s="206" t="s">
        <v>333</v>
      </c>
      <c r="D217" s="206" t="s">
        <v>128</v>
      </c>
      <c r="E217" s="207" t="s">
        <v>334</v>
      </c>
      <c r="F217" s="208" t="s">
        <v>335</v>
      </c>
      <c r="G217" s="209" t="s">
        <v>310</v>
      </c>
      <c r="H217" s="210">
        <v>22.838000000000001</v>
      </c>
      <c r="I217" s="211"/>
      <c r="J217" s="212">
        <f>ROUND(I217*H217,2)</f>
        <v>0</v>
      </c>
      <c r="K217" s="208" t="s">
        <v>132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133</v>
      </c>
      <c r="AT217" s="217" t="s">
        <v>128</v>
      </c>
      <c r="AU217" s="217" t="s">
        <v>82</v>
      </c>
      <c r="AY217" s="19" t="s">
        <v>125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133</v>
      </c>
      <c r="BM217" s="217" t="s">
        <v>772</v>
      </c>
    </row>
    <row r="218" s="2" customFormat="1">
      <c r="A218" s="40"/>
      <c r="B218" s="41"/>
      <c r="C218" s="42"/>
      <c r="D218" s="219" t="s">
        <v>135</v>
      </c>
      <c r="E218" s="42"/>
      <c r="F218" s="220" t="s">
        <v>337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135</v>
      </c>
      <c r="AU218" s="19" t="s">
        <v>82</v>
      </c>
    </row>
    <row r="219" s="2" customFormat="1">
      <c r="A219" s="40"/>
      <c r="B219" s="41"/>
      <c r="C219" s="42"/>
      <c r="D219" s="224" t="s">
        <v>137</v>
      </c>
      <c r="E219" s="42"/>
      <c r="F219" s="225" t="s">
        <v>338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137</v>
      </c>
      <c r="AU219" s="19" t="s">
        <v>82</v>
      </c>
    </row>
    <row r="220" s="2" customFormat="1" ht="24.15" customHeight="1">
      <c r="A220" s="40"/>
      <c r="B220" s="41"/>
      <c r="C220" s="206" t="s">
        <v>339</v>
      </c>
      <c r="D220" s="206" t="s">
        <v>128</v>
      </c>
      <c r="E220" s="207" t="s">
        <v>340</v>
      </c>
      <c r="F220" s="208" t="s">
        <v>341</v>
      </c>
      <c r="G220" s="209" t="s">
        <v>310</v>
      </c>
      <c r="H220" s="210">
        <v>662.30200000000002</v>
      </c>
      <c r="I220" s="211"/>
      <c r="J220" s="212">
        <f>ROUND(I220*H220,2)</f>
        <v>0</v>
      </c>
      <c r="K220" s="208" t="s">
        <v>132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133</v>
      </c>
      <c r="AT220" s="217" t="s">
        <v>128</v>
      </c>
      <c r="AU220" s="217" t="s">
        <v>82</v>
      </c>
      <c r="AY220" s="19" t="s">
        <v>125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133</v>
      </c>
      <c r="BM220" s="217" t="s">
        <v>773</v>
      </c>
    </row>
    <row r="221" s="2" customFormat="1">
      <c r="A221" s="40"/>
      <c r="B221" s="41"/>
      <c r="C221" s="42"/>
      <c r="D221" s="219" t="s">
        <v>135</v>
      </c>
      <c r="E221" s="42"/>
      <c r="F221" s="220" t="s">
        <v>343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135</v>
      </c>
      <c r="AU221" s="19" t="s">
        <v>82</v>
      </c>
    </row>
    <row r="222" s="2" customFormat="1">
      <c r="A222" s="40"/>
      <c r="B222" s="41"/>
      <c r="C222" s="42"/>
      <c r="D222" s="224" t="s">
        <v>137</v>
      </c>
      <c r="E222" s="42"/>
      <c r="F222" s="225" t="s">
        <v>344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137</v>
      </c>
      <c r="AU222" s="19" t="s">
        <v>82</v>
      </c>
    </row>
    <row r="223" s="13" customFormat="1">
      <c r="A223" s="13"/>
      <c r="B223" s="226"/>
      <c r="C223" s="227"/>
      <c r="D223" s="219" t="s">
        <v>139</v>
      </c>
      <c r="E223" s="228" t="s">
        <v>19</v>
      </c>
      <c r="F223" s="229" t="s">
        <v>774</v>
      </c>
      <c r="G223" s="227"/>
      <c r="H223" s="230">
        <v>662.30200000000002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139</v>
      </c>
      <c r="AU223" s="236" t="s">
        <v>82</v>
      </c>
      <c r="AV223" s="13" t="s">
        <v>82</v>
      </c>
      <c r="AW223" s="13" t="s">
        <v>33</v>
      </c>
      <c r="AX223" s="13" t="s">
        <v>80</v>
      </c>
      <c r="AY223" s="236" t="s">
        <v>125</v>
      </c>
    </row>
    <row r="224" s="2" customFormat="1" ht="21.75" customHeight="1">
      <c r="A224" s="40"/>
      <c r="B224" s="41"/>
      <c r="C224" s="206" t="s">
        <v>346</v>
      </c>
      <c r="D224" s="206" t="s">
        <v>128</v>
      </c>
      <c r="E224" s="207" t="s">
        <v>347</v>
      </c>
      <c r="F224" s="208" t="s">
        <v>348</v>
      </c>
      <c r="G224" s="209" t="s">
        <v>310</v>
      </c>
      <c r="H224" s="210">
        <v>-1.6000000000000001</v>
      </c>
      <c r="I224" s="211"/>
      <c r="J224" s="212">
        <f>ROUND(I224*H224,2)</f>
        <v>0</v>
      </c>
      <c r="K224" s="208" t="s">
        <v>165</v>
      </c>
      <c r="L224" s="46"/>
      <c r="M224" s="213" t="s">
        <v>19</v>
      </c>
      <c r="N224" s="214" t="s">
        <v>43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133</v>
      </c>
      <c r="AT224" s="217" t="s">
        <v>128</v>
      </c>
      <c r="AU224" s="217" t="s">
        <v>82</v>
      </c>
      <c r="AY224" s="19" t="s">
        <v>125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133</v>
      </c>
      <c r="BM224" s="217" t="s">
        <v>775</v>
      </c>
    </row>
    <row r="225" s="2" customFormat="1">
      <c r="A225" s="40"/>
      <c r="B225" s="41"/>
      <c r="C225" s="42"/>
      <c r="D225" s="219" t="s">
        <v>135</v>
      </c>
      <c r="E225" s="42"/>
      <c r="F225" s="220" t="s">
        <v>348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135</v>
      </c>
      <c r="AU225" s="19" t="s">
        <v>82</v>
      </c>
    </row>
    <row r="226" s="2" customFormat="1" ht="33" customHeight="1">
      <c r="A226" s="40"/>
      <c r="B226" s="41"/>
      <c r="C226" s="206" t="s">
        <v>350</v>
      </c>
      <c r="D226" s="206" t="s">
        <v>128</v>
      </c>
      <c r="E226" s="207" t="s">
        <v>351</v>
      </c>
      <c r="F226" s="208" t="s">
        <v>352</v>
      </c>
      <c r="G226" s="209" t="s">
        <v>310</v>
      </c>
      <c r="H226" s="210">
        <v>21.238</v>
      </c>
      <c r="I226" s="211"/>
      <c r="J226" s="212">
        <f>ROUND(I226*H226,2)</f>
        <v>0</v>
      </c>
      <c r="K226" s="208" t="s">
        <v>132</v>
      </c>
      <c r="L226" s="46"/>
      <c r="M226" s="213" t="s">
        <v>19</v>
      </c>
      <c r="N226" s="214" t="s">
        <v>43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133</v>
      </c>
      <c r="AT226" s="217" t="s">
        <v>128</v>
      </c>
      <c r="AU226" s="217" t="s">
        <v>82</v>
      </c>
      <c r="AY226" s="19" t="s">
        <v>125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133</v>
      </c>
      <c r="BM226" s="217" t="s">
        <v>776</v>
      </c>
    </row>
    <row r="227" s="2" customFormat="1">
      <c r="A227" s="40"/>
      <c r="B227" s="41"/>
      <c r="C227" s="42"/>
      <c r="D227" s="219" t="s">
        <v>135</v>
      </c>
      <c r="E227" s="42"/>
      <c r="F227" s="220" t="s">
        <v>354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135</v>
      </c>
      <c r="AU227" s="19" t="s">
        <v>82</v>
      </c>
    </row>
    <row r="228" s="2" customFormat="1">
      <c r="A228" s="40"/>
      <c r="B228" s="41"/>
      <c r="C228" s="42"/>
      <c r="D228" s="224" t="s">
        <v>137</v>
      </c>
      <c r="E228" s="42"/>
      <c r="F228" s="225" t="s">
        <v>355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137</v>
      </c>
      <c r="AU228" s="19" t="s">
        <v>82</v>
      </c>
    </row>
    <row r="229" s="13" customFormat="1">
      <c r="A229" s="13"/>
      <c r="B229" s="226"/>
      <c r="C229" s="227"/>
      <c r="D229" s="219" t="s">
        <v>139</v>
      </c>
      <c r="E229" s="228" t="s">
        <v>19</v>
      </c>
      <c r="F229" s="229" t="s">
        <v>777</v>
      </c>
      <c r="G229" s="227"/>
      <c r="H229" s="230">
        <v>21.238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139</v>
      </c>
      <c r="AU229" s="236" t="s">
        <v>82</v>
      </c>
      <c r="AV229" s="13" t="s">
        <v>82</v>
      </c>
      <c r="AW229" s="13" t="s">
        <v>33</v>
      </c>
      <c r="AX229" s="13" t="s">
        <v>72</v>
      </c>
      <c r="AY229" s="236" t="s">
        <v>125</v>
      </c>
    </row>
    <row r="230" s="14" customFormat="1">
      <c r="A230" s="14"/>
      <c r="B230" s="237"/>
      <c r="C230" s="238"/>
      <c r="D230" s="219" t="s">
        <v>139</v>
      </c>
      <c r="E230" s="239" t="s">
        <v>19</v>
      </c>
      <c r="F230" s="240" t="s">
        <v>155</v>
      </c>
      <c r="G230" s="238"/>
      <c r="H230" s="241">
        <v>21.238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139</v>
      </c>
      <c r="AU230" s="247" t="s">
        <v>82</v>
      </c>
      <c r="AV230" s="14" t="s">
        <v>133</v>
      </c>
      <c r="AW230" s="14" t="s">
        <v>33</v>
      </c>
      <c r="AX230" s="14" t="s">
        <v>80</v>
      </c>
      <c r="AY230" s="247" t="s">
        <v>125</v>
      </c>
    </row>
    <row r="231" s="12" customFormat="1" ht="22.8" customHeight="1">
      <c r="A231" s="12"/>
      <c r="B231" s="190"/>
      <c r="C231" s="191"/>
      <c r="D231" s="192" t="s">
        <v>71</v>
      </c>
      <c r="E231" s="204" t="s">
        <v>357</v>
      </c>
      <c r="F231" s="204" t="s">
        <v>358</v>
      </c>
      <c r="G231" s="191"/>
      <c r="H231" s="191"/>
      <c r="I231" s="194"/>
      <c r="J231" s="205">
        <f>BK231</f>
        <v>0</v>
      </c>
      <c r="K231" s="191"/>
      <c r="L231" s="196"/>
      <c r="M231" s="197"/>
      <c r="N231" s="198"/>
      <c r="O231" s="198"/>
      <c r="P231" s="199">
        <f>SUM(P232:P234)</f>
        <v>0</v>
      </c>
      <c r="Q231" s="198"/>
      <c r="R231" s="199">
        <f>SUM(R232:R234)</f>
        <v>0</v>
      </c>
      <c r="S231" s="198"/>
      <c r="T231" s="200">
        <f>SUM(T232:T234)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1" t="s">
        <v>80</v>
      </c>
      <c r="AT231" s="202" t="s">
        <v>71</v>
      </c>
      <c r="AU231" s="202" t="s">
        <v>80</v>
      </c>
      <c r="AY231" s="201" t="s">
        <v>125</v>
      </c>
      <c r="BK231" s="203">
        <f>SUM(BK232:BK234)</f>
        <v>0</v>
      </c>
    </row>
    <row r="232" s="2" customFormat="1" ht="24.15" customHeight="1">
      <c r="A232" s="40"/>
      <c r="B232" s="41"/>
      <c r="C232" s="206" t="s">
        <v>359</v>
      </c>
      <c r="D232" s="206" t="s">
        <v>128</v>
      </c>
      <c r="E232" s="207" t="s">
        <v>360</v>
      </c>
      <c r="F232" s="208" t="s">
        <v>361</v>
      </c>
      <c r="G232" s="209" t="s">
        <v>310</v>
      </c>
      <c r="H232" s="210">
        <v>16.648</v>
      </c>
      <c r="I232" s="211"/>
      <c r="J232" s="212">
        <f>ROUND(I232*H232,2)</f>
        <v>0</v>
      </c>
      <c r="K232" s="208" t="s">
        <v>132</v>
      </c>
      <c r="L232" s="46"/>
      <c r="M232" s="213" t="s">
        <v>19</v>
      </c>
      <c r="N232" s="214" t="s">
        <v>43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133</v>
      </c>
      <c r="AT232" s="217" t="s">
        <v>128</v>
      </c>
      <c r="AU232" s="217" t="s">
        <v>82</v>
      </c>
      <c r="AY232" s="19" t="s">
        <v>125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133</v>
      </c>
      <c r="BM232" s="217" t="s">
        <v>778</v>
      </c>
    </row>
    <row r="233" s="2" customFormat="1">
      <c r="A233" s="40"/>
      <c r="B233" s="41"/>
      <c r="C233" s="42"/>
      <c r="D233" s="219" t="s">
        <v>135</v>
      </c>
      <c r="E233" s="42"/>
      <c r="F233" s="220" t="s">
        <v>363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135</v>
      </c>
      <c r="AU233" s="19" t="s">
        <v>82</v>
      </c>
    </row>
    <row r="234" s="2" customFormat="1">
      <c r="A234" s="40"/>
      <c r="B234" s="41"/>
      <c r="C234" s="42"/>
      <c r="D234" s="224" t="s">
        <v>137</v>
      </c>
      <c r="E234" s="42"/>
      <c r="F234" s="225" t="s">
        <v>364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137</v>
      </c>
      <c r="AU234" s="19" t="s">
        <v>82</v>
      </c>
    </row>
    <row r="235" s="12" customFormat="1" ht="25.92" customHeight="1">
      <c r="A235" s="12"/>
      <c r="B235" s="190"/>
      <c r="C235" s="191"/>
      <c r="D235" s="192" t="s">
        <v>71</v>
      </c>
      <c r="E235" s="193" t="s">
        <v>365</v>
      </c>
      <c r="F235" s="193" t="s">
        <v>366</v>
      </c>
      <c r="G235" s="191"/>
      <c r="H235" s="191"/>
      <c r="I235" s="194"/>
      <c r="J235" s="195">
        <f>BK235</f>
        <v>0</v>
      </c>
      <c r="K235" s="191"/>
      <c r="L235" s="196"/>
      <c r="M235" s="197"/>
      <c r="N235" s="198"/>
      <c r="O235" s="198"/>
      <c r="P235" s="199">
        <f>P236+P272+P315+P346+P433</f>
        <v>0</v>
      </c>
      <c r="Q235" s="198"/>
      <c r="R235" s="199">
        <f>R236+R272+R315+R346+R433</f>
        <v>6.1295431200000001</v>
      </c>
      <c r="S235" s="198"/>
      <c r="T235" s="200">
        <f>T236+T272+T315+T346+T433</f>
        <v>4.9189680000000005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82</v>
      </c>
      <c r="AT235" s="202" t="s">
        <v>71</v>
      </c>
      <c r="AU235" s="202" t="s">
        <v>72</v>
      </c>
      <c r="AY235" s="201" t="s">
        <v>125</v>
      </c>
      <c r="BK235" s="203">
        <f>BK236+BK272+BK315+BK346+BK433</f>
        <v>0</v>
      </c>
    </row>
    <row r="236" s="12" customFormat="1" ht="22.8" customHeight="1">
      <c r="A236" s="12"/>
      <c r="B236" s="190"/>
      <c r="C236" s="191"/>
      <c r="D236" s="192" t="s">
        <v>71</v>
      </c>
      <c r="E236" s="204" t="s">
        <v>367</v>
      </c>
      <c r="F236" s="204" t="s">
        <v>368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SUM(P237:P271)</f>
        <v>0</v>
      </c>
      <c r="Q236" s="198"/>
      <c r="R236" s="199">
        <f>SUM(R237:R271)</f>
        <v>0.048240000000000005</v>
      </c>
      <c r="S236" s="198"/>
      <c r="T236" s="200">
        <f>SUM(T237:T271)</f>
        <v>0.040080000000000005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82</v>
      </c>
      <c r="AT236" s="202" t="s">
        <v>71</v>
      </c>
      <c r="AU236" s="202" t="s">
        <v>80</v>
      </c>
      <c r="AY236" s="201" t="s">
        <v>125</v>
      </c>
      <c r="BK236" s="203">
        <f>SUM(BK237:BK271)</f>
        <v>0</v>
      </c>
    </row>
    <row r="237" s="2" customFormat="1" ht="16.5" customHeight="1">
      <c r="A237" s="40"/>
      <c r="B237" s="41"/>
      <c r="C237" s="206" t="s">
        <v>369</v>
      </c>
      <c r="D237" s="206" t="s">
        <v>128</v>
      </c>
      <c r="E237" s="207" t="s">
        <v>370</v>
      </c>
      <c r="F237" s="208" t="s">
        <v>371</v>
      </c>
      <c r="G237" s="209" t="s">
        <v>150</v>
      </c>
      <c r="H237" s="210">
        <v>24</v>
      </c>
      <c r="I237" s="211"/>
      <c r="J237" s="212">
        <f>ROUND(I237*H237,2)</f>
        <v>0</v>
      </c>
      <c r="K237" s="208" t="s">
        <v>132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0.00167</v>
      </c>
      <c r="T237" s="216">
        <f>S237*H237</f>
        <v>0.040080000000000005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240</v>
      </c>
      <c r="AT237" s="217" t="s">
        <v>128</v>
      </c>
      <c r="AU237" s="217" t="s">
        <v>82</v>
      </c>
      <c r="AY237" s="19" t="s">
        <v>125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240</v>
      </c>
      <c r="BM237" s="217" t="s">
        <v>779</v>
      </c>
    </row>
    <row r="238" s="2" customFormat="1">
      <c r="A238" s="40"/>
      <c r="B238" s="41"/>
      <c r="C238" s="42"/>
      <c r="D238" s="219" t="s">
        <v>135</v>
      </c>
      <c r="E238" s="42"/>
      <c r="F238" s="220" t="s">
        <v>373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135</v>
      </c>
      <c r="AU238" s="19" t="s">
        <v>82</v>
      </c>
    </row>
    <row r="239" s="2" customFormat="1">
      <c r="A239" s="40"/>
      <c r="B239" s="41"/>
      <c r="C239" s="42"/>
      <c r="D239" s="224" t="s">
        <v>137</v>
      </c>
      <c r="E239" s="42"/>
      <c r="F239" s="225" t="s">
        <v>374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137</v>
      </c>
      <c r="AU239" s="19" t="s">
        <v>82</v>
      </c>
    </row>
    <row r="240" s="13" customFormat="1">
      <c r="A240" s="13"/>
      <c r="B240" s="226"/>
      <c r="C240" s="227"/>
      <c r="D240" s="219" t="s">
        <v>139</v>
      </c>
      <c r="E240" s="228" t="s">
        <v>19</v>
      </c>
      <c r="F240" s="229" t="s">
        <v>726</v>
      </c>
      <c r="G240" s="227"/>
      <c r="H240" s="230">
        <v>24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139</v>
      </c>
      <c r="AU240" s="236" t="s">
        <v>82</v>
      </c>
      <c r="AV240" s="13" t="s">
        <v>82</v>
      </c>
      <c r="AW240" s="13" t="s">
        <v>33</v>
      </c>
      <c r="AX240" s="13" t="s">
        <v>80</v>
      </c>
      <c r="AY240" s="236" t="s">
        <v>125</v>
      </c>
    </row>
    <row r="241" s="2" customFormat="1" ht="16.5" customHeight="1">
      <c r="A241" s="40"/>
      <c r="B241" s="41"/>
      <c r="C241" s="206" t="s">
        <v>375</v>
      </c>
      <c r="D241" s="206" t="s">
        <v>128</v>
      </c>
      <c r="E241" s="207" t="s">
        <v>376</v>
      </c>
      <c r="F241" s="208" t="s">
        <v>377</v>
      </c>
      <c r="G241" s="209" t="s">
        <v>150</v>
      </c>
      <c r="H241" s="210">
        <v>64</v>
      </c>
      <c r="I241" s="211"/>
      <c r="J241" s="212">
        <f>ROUND(I241*H241,2)</f>
        <v>0</v>
      </c>
      <c r="K241" s="208" t="s">
        <v>132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240</v>
      </c>
      <c r="AT241" s="217" t="s">
        <v>128</v>
      </c>
      <c r="AU241" s="217" t="s">
        <v>82</v>
      </c>
      <c r="AY241" s="19" t="s">
        <v>125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240</v>
      </c>
      <c r="BM241" s="217" t="s">
        <v>780</v>
      </c>
    </row>
    <row r="242" s="2" customFormat="1">
      <c r="A242" s="40"/>
      <c r="B242" s="41"/>
      <c r="C242" s="42"/>
      <c r="D242" s="219" t="s">
        <v>135</v>
      </c>
      <c r="E242" s="42"/>
      <c r="F242" s="220" t="s">
        <v>379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135</v>
      </c>
      <c r="AU242" s="19" t="s">
        <v>82</v>
      </c>
    </row>
    <row r="243" s="2" customFormat="1">
      <c r="A243" s="40"/>
      <c r="B243" s="41"/>
      <c r="C243" s="42"/>
      <c r="D243" s="224" t="s">
        <v>137</v>
      </c>
      <c r="E243" s="42"/>
      <c r="F243" s="225" t="s">
        <v>380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137</v>
      </c>
      <c r="AU243" s="19" t="s">
        <v>82</v>
      </c>
    </row>
    <row r="244" s="15" customFormat="1">
      <c r="A244" s="15"/>
      <c r="B244" s="248"/>
      <c r="C244" s="249"/>
      <c r="D244" s="219" t="s">
        <v>139</v>
      </c>
      <c r="E244" s="250" t="s">
        <v>19</v>
      </c>
      <c r="F244" s="251" t="s">
        <v>381</v>
      </c>
      <c r="G244" s="249"/>
      <c r="H244" s="250" t="s">
        <v>19</v>
      </c>
      <c r="I244" s="252"/>
      <c r="J244" s="249"/>
      <c r="K244" s="249"/>
      <c r="L244" s="253"/>
      <c r="M244" s="254"/>
      <c r="N244" s="255"/>
      <c r="O244" s="255"/>
      <c r="P244" s="255"/>
      <c r="Q244" s="255"/>
      <c r="R244" s="255"/>
      <c r="S244" s="255"/>
      <c r="T244" s="25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139</v>
      </c>
      <c r="AU244" s="257" t="s">
        <v>82</v>
      </c>
      <c r="AV244" s="15" t="s">
        <v>80</v>
      </c>
      <c r="AW244" s="15" t="s">
        <v>33</v>
      </c>
      <c r="AX244" s="15" t="s">
        <v>72</v>
      </c>
      <c r="AY244" s="257" t="s">
        <v>125</v>
      </c>
    </row>
    <row r="245" s="13" customFormat="1">
      <c r="A245" s="13"/>
      <c r="B245" s="226"/>
      <c r="C245" s="227"/>
      <c r="D245" s="219" t="s">
        <v>139</v>
      </c>
      <c r="E245" s="228" t="s">
        <v>19</v>
      </c>
      <c r="F245" s="229" t="s">
        <v>781</v>
      </c>
      <c r="G245" s="227"/>
      <c r="H245" s="230">
        <v>64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139</v>
      </c>
      <c r="AU245" s="236" t="s">
        <v>82</v>
      </c>
      <c r="AV245" s="13" t="s">
        <v>82</v>
      </c>
      <c r="AW245" s="13" t="s">
        <v>33</v>
      </c>
      <c r="AX245" s="13" t="s">
        <v>72</v>
      </c>
      <c r="AY245" s="236" t="s">
        <v>125</v>
      </c>
    </row>
    <row r="246" s="14" customFormat="1">
      <c r="A246" s="14"/>
      <c r="B246" s="237"/>
      <c r="C246" s="238"/>
      <c r="D246" s="219" t="s">
        <v>139</v>
      </c>
      <c r="E246" s="239" t="s">
        <v>19</v>
      </c>
      <c r="F246" s="240" t="s">
        <v>155</v>
      </c>
      <c r="G246" s="238"/>
      <c r="H246" s="241">
        <v>64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139</v>
      </c>
      <c r="AU246" s="247" t="s">
        <v>82</v>
      </c>
      <c r="AV246" s="14" t="s">
        <v>133</v>
      </c>
      <c r="AW246" s="14" t="s">
        <v>33</v>
      </c>
      <c r="AX246" s="14" t="s">
        <v>80</v>
      </c>
      <c r="AY246" s="247" t="s">
        <v>125</v>
      </c>
    </row>
    <row r="247" s="2" customFormat="1" ht="16.5" customHeight="1">
      <c r="A247" s="40"/>
      <c r="B247" s="41"/>
      <c r="C247" s="258" t="s">
        <v>384</v>
      </c>
      <c r="D247" s="258" t="s">
        <v>385</v>
      </c>
      <c r="E247" s="259" t="s">
        <v>386</v>
      </c>
      <c r="F247" s="260" t="s">
        <v>387</v>
      </c>
      <c r="G247" s="261" t="s">
        <v>150</v>
      </c>
      <c r="H247" s="262">
        <v>48</v>
      </c>
      <c r="I247" s="263"/>
      <c r="J247" s="264">
        <f>ROUND(I247*H247,2)</f>
        <v>0</v>
      </c>
      <c r="K247" s="260" t="s">
        <v>132</v>
      </c>
      <c r="L247" s="265"/>
      <c r="M247" s="266" t="s">
        <v>19</v>
      </c>
      <c r="N247" s="267" t="s">
        <v>43</v>
      </c>
      <c r="O247" s="86"/>
      <c r="P247" s="215">
        <f>O247*H247</f>
        <v>0</v>
      </c>
      <c r="Q247" s="215">
        <v>0.00025000000000000001</v>
      </c>
      <c r="R247" s="215">
        <f>Q247*H247</f>
        <v>0.012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346</v>
      </c>
      <c r="AT247" s="217" t="s">
        <v>385</v>
      </c>
      <c r="AU247" s="217" t="s">
        <v>82</v>
      </c>
      <c r="AY247" s="19" t="s">
        <v>125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80</v>
      </c>
      <c r="BK247" s="218">
        <f>ROUND(I247*H247,2)</f>
        <v>0</v>
      </c>
      <c r="BL247" s="19" t="s">
        <v>240</v>
      </c>
      <c r="BM247" s="217" t="s">
        <v>782</v>
      </c>
    </row>
    <row r="248" s="2" customFormat="1">
      <c r="A248" s="40"/>
      <c r="B248" s="41"/>
      <c r="C248" s="42"/>
      <c r="D248" s="219" t="s">
        <v>135</v>
      </c>
      <c r="E248" s="42"/>
      <c r="F248" s="220" t="s">
        <v>387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135</v>
      </c>
      <c r="AU248" s="19" t="s">
        <v>82</v>
      </c>
    </row>
    <row r="249" s="13" customFormat="1">
      <c r="A249" s="13"/>
      <c r="B249" s="226"/>
      <c r="C249" s="227"/>
      <c r="D249" s="219" t="s">
        <v>139</v>
      </c>
      <c r="E249" s="228" t="s">
        <v>19</v>
      </c>
      <c r="F249" s="229" t="s">
        <v>783</v>
      </c>
      <c r="G249" s="227"/>
      <c r="H249" s="230">
        <v>48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139</v>
      </c>
      <c r="AU249" s="236" t="s">
        <v>82</v>
      </c>
      <c r="AV249" s="13" t="s">
        <v>82</v>
      </c>
      <c r="AW249" s="13" t="s">
        <v>33</v>
      </c>
      <c r="AX249" s="13" t="s">
        <v>72</v>
      </c>
      <c r="AY249" s="236" t="s">
        <v>125</v>
      </c>
    </row>
    <row r="250" s="14" customFormat="1">
      <c r="A250" s="14"/>
      <c r="B250" s="237"/>
      <c r="C250" s="238"/>
      <c r="D250" s="219" t="s">
        <v>139</v>
      </c>
      <c r="E250" s="239" t="s">
        <v>19</v>
      </c>
      <c r="F250" s="240" t="s">
        <v>155</v>
      </c>
      <c r="G250" s="238"/>
      <c r="H250" s="241">
        <v>48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139</v>
      </c>
      <c r="AU250" s="247" t="s">
        <v>82</v>
      </c>
      <c r="AV250" s="14" t="s">
        <v>133</v>
      </c>
      <c r="AW250" s="14" t="s">
        <v>33</v>
      </c>
      <c r="AX250" s="14" t="s">
        <v>80</v>
      </c>
      <c r="AY250" s="247" t="s">
        <v>125</v>
      </c>
    </row>
    <row r="251" s="2" customFormat="1" ht="16.5" customHeight="1">
      <c r="A251" s="40"/>
      <c r="B251" s="41"/>
      <c r="C251" s="258" t="s">
        <v>391</v>
      </c>
      <c r="D251" s="258" t="s">
        <v>385</v>
      </c>
      <c r="E251" s="259" t="s">
        <v>392</v>
      </c>
      <c r="F251" s="260" t="s">
        <v>393</v>
      </c>
      <c r="G251" s="261" t="s">
        <v>224</v>
      </c>
      <c r="H251" s="262">
        <v>16</v>
      </c>
      <c r="I251" s="263"/>
      <c r="J251" s="264">
        <f>ROUND(I251*H251,2)</f>
        <v>0</v>
      </c>
      <c r="K251" s="260" t="s">
        <v>132</v>
      </c>
      <c r="L251" s="265"/>
      <c r="M251" s="266" t="s">
        <v>19</v>
      </c>
      <c r="N251" s="267" t="s">
        <v>43</v>
      </c>
      <c r="O251" s="86"/>
      <c r="P251" s="215">
        <f>O251*H251</f>
        <v>0</v>
      </c>
      <c r="Q251" s="215">
        <v>0.00050000000000000001</v>
      </c>
      <c r="R251" s="215">
        <f>Q251*H251</f>
        <v>0.0080000000000000002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346</v>
      </c>
      <c r="AT251" s="217" t="s">
        <v>385</v>
      </c>
      <c r="AU251" s="217" t="s">
        <v>82</v>
      </c>
      <c r="AY251" s="19" t="s">
        <v>125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240</v>
      </c>
      <c r="BM251" s="217" t="s">
        <v>784</v>
      </c>
    </row>
    <row r="252" s="2" customFormat="1">
      <c r="A252" s="40"/>
      <c r="B252" s="41"/>
      <c r="C252" s="42"/>
      <c r="D252" s="219" t="s">
        <v>135</v>
      </c>
      <c r="E252" s="42"/>
      <c r="F252" s="220" t="s">
        <v>393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135</v>
      </c>
      <c r="AU252" s="19" t="s">
        <v>82</v>
      </c>
    </row>
    <row r="253" s="13" customFormat="1">
      <c r="A253" s="13"/>
      <c r="B253" s="226"/>
      <c r="C253" s="227"/>
      <c r="D253" s="219" t="s">
        <v>139</v>
      </c>
      <c r="E253" s="228" t="s">
        <v>19</v>
      </c>
      <c r="F253" s="229" t="s">
        <v>728</v>
      </c>
      <c r="G253" s="227"/>
      <c r="H253" s="230">
        <v>16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139</v>
      </c>
      <c r="AU253" s="236" t="s">
        <v>82</v>
      </c>
      <c r="AV253" s="13" t="s">
        <v>82</v>
      </c>
      <c r="AW253" s="13" t="s">
        <v>33</v>
      </c>
      <c r="AX253" s="13" t="s">
        <v>72</v>
      </c>
      <c r="AY253" s="236" t="s">
        <v>125</v>
      </c>
    </row>
    <row r="254" s="14" customFormat="1">
      <c r="A254" s="14"/>
      <c r="B254" s="237"/>
      <c r="C254" s="238"/>
      <c r="D254" s="219" t="s">
        <v>139</v>
      </c>
      <c r="E254" s="239" t="s">
        <v>19</v>
      </c>
      <c r="F254" s="240" t="s">
        <v>155</v>
      </c>
      <c r="G254" s="238"/>
      <c r="H254" s="241">
        <v>16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139</v>
      </c>
      <c r="AU254" s="247" t="s">
        <v>82</v>
      </c>
      <c r="AV254" s="14" t="s">
        <v>133</v>
      </c>
      <c r="AW254" s="14" t="s">
        <v>33</v>
      </c>
      <c r="AX254" s="14" t="s">
        <v>80</v>
      </c>
      <c r="AY254" s="247" t="s">
        <v>125</v>
      </c>
    </row>
    <row r="255" s="2" customFormat="1" ht="16.5" customHeight="1">
      <c r="A255" s="40"/>
      <c r="B255" s="41"/>
      <c r="C255" s="258" t="s">
        <v>397</v>
      </c>
      <c r="D255" s="258" t="s">
        <v>385</v>
      </c>
      <c r="E255" s="259" t="s">
        <v>398</v>
      </c>
      <c r="F255" s="260" t="s">
        <v>399</v>
      </c>
      <c r="G255" s="261" t="s">
        <v>224</v>
      </c>
      <c r="H255" s="262">
        <v>24</v>
      </c>
      <c r="I255" s="263"/>
      <c r="J255" s="264">
        <f>ROUND(I255*H255,2)</f>
        <v>0</v>
      </c>
      <c r="K255" s="260" t="s">
        <v>132</v>
      </c>
      <c r="L255" s="265"/>
      <c r="M255" s="266" t="s">
        <v>19</v>
      </c>
      <c r="N255" s="267" t="s">
        <v>43</v>
      </c>
      <c r="O255" s="86"/>
      <c r="P255" s="215">
        <f>O255*H255</f>
        <v>0</v>
      </c>
      <c r="Q255" s="215">
        <v>1.0000000000000001E-05</v>
      </c>
      <c r="R255" s="215">
        <f>Q255*H255</f>
        <v>0.00024000000000000003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346</v>
      </c>
      <c r="AT255" s="217" t="s">
        <v>385</v>
      </c>
      <c r="AU255" s="217" t="s">
        <v>82</v>
      </c>
      <c r="AY255" s="19" t="s">
        <v>125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240</v>
      </c>
      <c r="BM255" s="217" t="s">
        <v>785</v>
      </c>
    </row>
    <row r="256" s="2" customFormat="1">
      <c r="A256" s="40"/>
      <c r="B256" s="41"/>
      <c r="C256" s="42"/>
      <c r="D256" s="219" t="s">
        <v>135</v>
      </c>
      <c r="E256" s="42"/>
      <c r="F256" s="220" t="s">
        <v>399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135</v>
      </c>
      <c r="AU256" s="19" t="s">
        <v>82</v>
      </c>
    </row>
    <row r="257" s="13" customFormat="1">
      <c r="A257" s="13"/>
      <c r="B257" s="226"/>
      <c r="C257" s="227"/>
      <c r="D257" s="219" t="s">
        <v>139</v>
      </c>
      <c r="E257" s="228" t="s">
        <v>19</v>
      </c>
      <c r="F257" s="229" t="s">
        <v>786</v>
      </c>
      <c r="G257" s="227"/>
      <c r="H257" s="230">
        <v>24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139</v>
      </c>
      <c r="AU257" s="236" t="s">
        <v>82</v>
      </c>
      <c r="AV257" s="13" t="s">
        <v>82</v>
      </c>
      <c r="AW257" s="13" t="s">
        <v>33</v>
      </c>
      <c r="AX257" s="13" t="s">
        <v>72</v>
      </c>
      <c r="AY257" s="236" t="s">
        <v>125</v>
      </c>
    </row>
    <row r="258" s="14" customFormat="1">
      <c r="A258" s="14"/>
      <c r="B258" s="237"/>
      <c r="C258" s="238"/>
      <c r="D258" s="219" t="s">
        <v>139</v>
      </c>
      <c r="E258" s="239" t="s">
        <v>19</v>
      </c>
      <c r="F258" s="240" t="s">
        <v>155</v>
      </c>
      <c r="G258" s="238"/>
      <c r="H258" s="241">
        <v>24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139</v>
      </c>
      <c r="AU258" s="247" t="s">
        <v>82</v>
      </c>
      <c r="AV258" s="14" t="s">
        <v>133</v>
      </c>
      <c r="AW258" s="14" t="s">
        <v>33</v>
      </c>
      <c r="AX258" s="14" t="s">
        <v>80</v>
      </c>
      <c r="AY258" s="247" t="s">
        <v>125</v>
      </c>
    </row>
    <row r="259" s="2" customFormat="1" ht="16.5" customHeight="1">
      <c r="A259" s="40"/>
      <c r="B259" s="41"/>
      <c r="C259" s="258" t="s">
        <v>402</v>
      </c>
      <c r="D259" s="258" t="s">
        <v>385</v>
      </c>
      <c r="E259" s="259" t="s">
        <v>403</v>
      </c>
      <c r="F259" s="260" t="s">
        <v>404</v>
      </c>
      <c r="G259" s="261" t="s">
        <v>224</v>
      </c>
      <c r="H259" s="262">
        <v>16</v>
      </c>
      <c r="I259" s="263"/>
      <c r="J259" s="264">
        <f>ROUND(I259*H259,2)</f>
        <v>0</v>
      </c>
      <c r="K259" s="260" t="s">
        <v>132</v>
      </c>
      <c r="L259" s="265"/>
      <c r="M259" s="266" t="s">
        <v>19</v>
      </c>
      <c r="N259" s="267" t="s">
        <v>43</v>
      </c>
      <c r="O259" s="86"/>
      <c r="P259" s="215">
        <f>O259*H259</f>
        <v>0</v>
      </c>
      <c r="Q259" s="215">
        <v>1.0000000000000001E-05</v>
      </c>
      <c r="R259" s="215">
        <f>Q259*H259</f>
        <v>0.00016000000000000001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346</v>
      </c>
      <c r="AT259" s="217" t="s">
        <v>385</v>
      </c>
      <c r="AU259" s="217" t="s">
        <v>82</v>
      </c>
      <c r="AY259" s="19" t="s">
        <v>125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240</v>
      </c>
      <c r="BM259" s="217" t="s">
        <v>787</v>
      </c>
    </row>
    <row r="260" s="2" customFormat="1">
      <c r="A260" s="40"/>
      <c r="B260" s="41"/>
      <c r="C260" s="42"/>
      <c r="D260" s="219" t="s">
        <v>135</v>
      </c>
      <c r="E260" s="42"/>
      <c r="F260" s="220" t="s">
        <v>404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135</v>
      </c>
      <c r="AU260" s="19" t="s">
        <v>82</v>
      </c>
    </row>
    <row r="261" s="13" customFormat="1">
      <c r="A261" s="13"/>
      <c r="B261" s="226"/>
      <c r="C261" s="227"/>
      <c r="D261" s="219" t="s">
        <v>139</v>
      </c>
      <c r="E261" s="228" t="s">
        <v>19</v>
      </c>
      <c r="F261" s="229" t="s">
        <v>728</v>
      </c>
      <c r="G261" s="227"/>
      <c r="H261" s="230">
        <v>16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139</v>
      </c>
      <c r="AU261" s="236" t="s">
        <v>82</v>
      </c>
      <c r="AV261" s="13" t="s">
        <v>82</v>
      </c>
      <c r="AW261" s="13" t="s">
        <v>33</v>
      </c>
      <c r="AX261" s="13" t="s">
        <v>72</v>
      </c>
      <c r="AY261" s="236" t="s">
        <v>125</v>
      </c>
    </row>
    <row r="262" s="14" customFormat="1">
      <c r="A262" s="14"/>
      <c r="B262" s="237"/>
      <c r="C262" s="238"/>
      <c r="D262" s="219" t="s">
        <v>139</v>
      </c>
      <c r="E262" s="239" t="s">
        <v>19</v>
      </c>
      <c r="F262" s="240" t="s">
        <v>155</v>
      </c>
      <c r="G262" s="238"/>
      <c r="H262" s="241">
        <v>16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139</v>
      </c>
      <c r="AU262" s="247" t="s">
        <v>82</v>
      </c>
      <c r="AV262" s="14" t="s">
        <v>133</v>
      </c>
      <c r="AW262" s="14" t="s">
        <v>33</v>
      </c>
      <c r="AX262" s="14" t="s">
        <v>80</v>
      </c>
      <c r="AY262" s="247" t="s">
        <v>125</v>
      </c>
    </row>
    <row r="263" s="2" customFormat="1" ht="33" customHeight="1">
      <c r="A263" s="40"/>
      <c r="B263" s="41"/>
      <c r="C263" s="206" t="s">
        <v>406</v>
      </c>
      <c r="D263" s="206" t="s">
        <v>128</v>
      </c>
      <c r="E263" s="207" t="s">
        <v>407</v>
      </c>
      <c r="F263" s="208" t="s">
        <v>408</v>
      </c>
      <c r="G263" s="209" t="s">
        <v>150</v>
      </c>
      <c r="H263" s="210">
        <v>24</v>
      </c>
      <c r="I263" s="211"/>
      <c r="J263" s="212">
        <f>ROUND(I263*H263,2)</f>
        <v>0</v>
      </c>
      <c r="K263" s="208" t="s">
        <v>165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0.00116</v>
      </c>
      <c r="R263" s="215">
        <f>Q263*H263</f>
        <v>0.02784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240</v>
      </c>
      <c r="AT263" s="217" t="s">
        <v>128</v>
      </c>
      <c r="AU263" s="217" t="s">
        <v>82</v>
      </c>
      <c r="AY263" s="19" t="s">
        <v>125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240</v>
      </c>
      <c r="BM263" s="217" t="s">
        <v>788</v>
      </c>
    </row>
    <row r="264" s="2" customFormat="1">
      <c r="A264" s="40"/>
      <c r="B264" s="41"/>
      <c r="C264" s="42"/>
      <c r="D264" s="219" t="s">
        <v>135</v>
      </c>
      <c r="E264" s="42"/>
      <c r="F264" s="220" t="s">
        <v>408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135</v>
      </c>
      <c r="AU264" s="19" t="s">
        <v>82</v>
      </c>
    </row>
    <row r="265" s="13" customFormat="1">
      <c r="A265" s="13"/>
      <c r="B265" s="226"/>
      <c r="C265" s="227"/>
      <c r="D265" s="219" t="s">
        <v>139</v>
      </c>
      <c r="E265" s="228" t="s">
        <v>19</v>
      </c>
      <c r="F265" s="229" t="s">
        <v>726</v>
      </c>
      <c r="G265" s="227"/>
      <c r="H265" s="230">
        <v>24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139</v>
      </c>
      <c r="AU265" s="236" t="s">
        <v>82</v>
      </c>
      <c r="AV265" s="13" t="s">
        <v>82</v>
      </c>
      <c r="AW265" s="13" t="s">
        <v>33</v>
      </c>
      <c r="AX265" s="13" t="s">
        <v>80</v>
      </c>
      <c r="AY265" s="236" t="s">
        <v>125</v>
      </c>
    </row>
    <row r="266" s="2" customFormat="1" ht="24.15" customHeight="1">
      <c r="A266" s="40"/>
      <c r="B266" s="41"/>
      <c r="C266" s="206" t="s">
        <v>410</v>
      </c>
      <c r="D266" s="206" t="s">
        <v>128</v>
      </c>
      <c r="E266" s="207" t="s">
        <v>411</v>
      </c>
      <c r="F266" s="208" t="s">
        <v>412</v>
      </c>
      <c r="G266" s="209" t="s">
        <v>310</v>
      </c>
      <c r="H266" s="210">
        <v>0.048000000000000001</v>
      </c>
      <c r="I266" s="211"/>
      <c r="J266" s="212">
        <f>ROUND(I266*H266,2)</f>
        <v>0</v>
      </c>
      <c r="K266" s="208" t="s">
        <v>132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240</v>
      </c>
      <c r="AT266" s="217" t="s">
        <v>128</v>
      </c>
      <c r="AU266" s="217" t="s">
        <v>82</v>
      </c>
      <c r="AY266" s="19" t="s">
        <v>125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240</v>
      </c>
      <c r="BM266" s="217" t="s">
        <v>789</v>
      </c>
    </row>
    <row r="267" s="2" customFormat="1">
      <c r="A267" s="40"/>
      <c r="B267" s="41"/>
      <c r="C267" s="42"/>
      <c r="D267" s="219" t="s">
        <v>135</v>
      </c>
      <c r="E267" s="42"/>
      <c r="F267" s="220" t="s">
        <v>414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135</v>
      </c>
      <c r="AU267" s="19" t="s">
        <v>82</v>
      </c>
    </row>
    <row r="268" s="2" customFormat="1">
      <c r="A268" s="40"/>
      <c r="B268" s="41"/>
      <c r="C268" s="42"/>
      <c r="D268" s="224" t="s">
        <v>137</v>
      </c>
      <c r="E268" s="42"/>
      <c r="F268" s="225" t="s">
        <v>415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137</v>
      </c>
      <c r="AU268" s="19" t="s">
        <v>82</v>
      </c>
    </row>
    <row r="269" s="2" customFormat="1" ht="33" customHeight="1">
      <c r="A269" s="40"/>
      <c r="B269" s="41"/>
      <c r="C269" s="206" t="s">
        <v>416</v>
      </c>
      <c r="D269" s="206" t="s">
        <v>128</v>
      </c>
      <c r="E269" s="207" t="s">
        <v>417</v>
      </c>
      <c r="F269" s="208" t="s">
        <v>418</v>
      </c>
      <c r="G269" s="209" t="s">
        <v>310</v>
      </c>
      <c r="H269" s="210">
        <v>0.048000000000000001</v>
      </c>
      <c r="I269" s="211"/>
      <c r="J269" s="212">
        <f>ROUND(I269*H269,2)</f>
        <v>0</v>
      </c>
      <c r="K269" s="208" t="s">
        <v>132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240</v>
      </c>
      <c r="AT269" s="217" t="s">
        <v>128</v>
      </c>
      <c r="AU269" s="217" t="s">
        <v>82</v>
      </c>
      <c r="AY269" s="19" t="s">
        <v>125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240</v>
      </c>
      <c r="BM269" s="217" t="s">
        <v>790</v>
      </c>
    </row>
    <row r="270" s="2" customFormat="1">
      <c r="A270" s="40"/>
      <c r="B270" s="41"/>
      <c r="C270" s="42"/>
      <c r="D270" s="219" t="s">
        <v>135</v>
      </c>
      <c r="E270" s="42"/>
      <c r="F270" s="220" t="s">
        <v>420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135</v>
      </c>
      <c r="AU270" s="19" t="s">
        <v>82</v>
      </c>
    </row>
    <row r="271" s="2" customFormat="1">
      <c r="A271" s="40"/>
      <c r="B271" s="41"/>
      <c r="C271" s="42"/>
      <c r="D271" s="224" t="s">
        <v>137</v>
      </c>
      <c r="E271" s="42"/>
      <c r="F271" s="225" t="s">
        <v>421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137</v>
      </c>
      <c r="AU271" s="19" t="s">
        <v>82</v>
      </c>
    </row>
    <row r="272" s="12" customFormat="1" ht="22.8" customHeight="1">
      <c r="A272" s="12"/>
      <c r="B272" s="190"/>
      <c r="C272" s="191"/>
      <c r="D272" s="192" t="s">
        <v>71</v>
      </c>
      <c r="E272" s="204" t="s">
        <v>422</v>
      </c>
      <c r="F272" s="204" t="s">
        <v>423</v>
      </c>
      <c r="G272" s="191"/>
      <c r="H272" s="191"/>
      <c r="I272" s="194"/>
      <c r="J272" s="205">
        <f>BK272</f>
        <v>0</v>
      </c>
      <c r="K272" s="191"/>
      <c r="L272" s="196"/>
      <c r="M272" s="197"/>
      <c r="N272" s="198"/>
      <c r="O272" s="198"/>
      <c r="P272" s="199">
        <f>SUM(P273:P314)</f>
        <v>0</v>
      </c>
      <c r="Q272" s="198"/>
      <c r="R272" s="199">
        <f>SUM(R273:R314)</f>
        <v>2.7645504000000001</v>
      </c>
      <c r="S272" s="198"/>
      <c r="T272" s="200">
        <f>SUM(T273:T314)</f>
        <v>0.032000000000000001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82</v>
      </c>
      <c r="AT272" s="202" t="s">
        <v>71</v>
      </c>
      <c r="AU272" s="202" t="s">
        <v>80</v>
      </c>
      <c r="AY272" s="201" t="s">
        <v>125</v>
      </c>
      <c r="BK272" s="203">
        <f>SUM(BK273:BK314)</f>
        <v>0</v>
      </c>
    </row>
    <row r="273" s="2" customFormat="1" ht="24.15" customHeight="1">
      <c r="A273" s="40"/>
      <c r="B273" s="41"/>
      <c r="C273" s="206" t="s">
        <v>424</v>
      </c>
      <c r="D273" s="206" t="s">
        <v>128</v>
      </c>
      <c r="E273" s="207" t="s">
        <v>425</v>
      </c>
      <c r="F273" s="208" t="s">
        <v>426</v>
      </c>
      <c r="G273" s="209" t="s">
        <v>131</v>
      </c>
      <c r="H273" s="210">
        <v>38.399999999999999</v>
      </c>
      <c r="I273" s="211"/>
      <c r="J273" s="212">
        <f>ROUND(I273*H273,2)</f>
        <v>0</v>
      </c>
      <c r="K273" s="208" t="s">
        <v>132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0.00025000000000000001</v>
      </c>
      <c r="R273" s="215">
        <f>Q273*H273</f>
        <v>0.0095999999999999992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240</v>
      </c>
      <c r="AT273" s="217" t="s">
        <v>128</v>
      </c>
      <c r="AU273" s="217" t="s">
        <v>82</v>
      </c>
      <c r="AY273" s="19" t="s">
        <v>125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240</v>
      </c>
      <c r="BM273" s="217" t="s">
        <v>791</v>
      </c>
    </row>
    <row r="274" s="2" customFormat="1">
      <c r="A274" s="40"/>
      <c r="B274" s="41"/>
      <c r="C274" s="42"/>
      <c r="D274" s="219" t="s">
        <v>135</v>
      </c>
      <c r="E274" s="42"/>
      <c r="F274" s="220" t="s">
        <v>428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135</v>
      </c>
      <c r="AU274" s="19" t="s">
        <v>82</v>
      </c>
    </row>
    <row r="275" s="2" customFormat="1">
      <c r="A275" s="40"/>
      <c r="B275" s="41"/>
      <c r="C275" s="42"/>
      <c r="D275" s="224" t="s">
        <v>137</v>
      </c>
      <c r="E275" s="42"/>
      <c r="F275" s="225" t="s">
        <v>429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137</v>
      </c>
      <c r="AU275" s="19" t="s">
        <v>82</v>
      </c>
    </row>
    <row r="276" s="13" customFormat="1">
      <c r="A276" s="13"/>
      <c r="B276" s="226"/>
      <c r="C276" s="227"/>
      <c r="D276" s="219" t="s">
        <v>139</v>
      </c>
      <c r="E276" s="228" t="s">
        <v>19</v>
      </c>
      <c r="F276" s="229" t="s">
        <v>754</v>
      </c>
      <c r="G276" s="227"/>
      <c r="H276" s="230">
        <v>38.399999999999999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139</v>
      </c>
      <c r="AU276" s="236" t="s">
        <v>82</v>
      </c>
      <c r="AV276" s="13" t="s">
        <v>82</v>
      </c>
      <c r="AW276" s="13" t="s">
        <v>33</v>
      </c>
      <c r="AX276" s="13" t="s">
        <v>72</v>
      </c>
      <c r="AY276" s="236" t="s">
        <v>125</v>
      </c>
    </row>
    <row r="277" s="14" customFormat="1">
      <c r="A277" s="14"/>
      <c r="B277" s="237"/>
      <c r="C277" s="238"/>
      <c r="D277" s="219" t="s">
        <v>139</v>
      </c>
      <c r="E277" s="239" t="s">
        <v>19</v>
      </c>
      <c r="F277" s="240" t="s">
        <v>155</v>
      </c>
      <c r="G277" s="238"/>
      <c r="H277" s="241">
        <v>38.399999999999999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139</v>
      </c>
      <c r="AU277" s="247" t="s">
        <v>82</v>
      </c>
      <c r="AV277" s="14" t="s">
        <v>133</v>
      </c>
      <c r="AW277" s="14" t="s">
        <v>33</v>
      </c>
      <c r="AX277" s="14" t="s">
        <v>80</v>
      </c>
      <c r="AY277" s="247" t="s">
        <v>125</v>
      </c>
    </row>
    <row r="278" s="2" customFormat="1" ht="24.15" customHeight="1">
      <c r="A278" s="40"/>
      <c r="B278" s="41"/>
      <c r="C278" s="258" t="s">
        <v>430</v>
      </c>
      <c r="D278" s="258" t="s">
        <v>385</v>
      </c>
      <c r="E278" s="259" t="s">
        <v>431</v>
      </c>
      <c r="F278" s="260" t="s">
        <v>432</v>
      </c>
      <c r="G278" s="261" t="s">
        <v>131</v>
      </c>
      <c r="H278" s="262">
        <v>38.399999999999999</v>
      </c>
      <c r="I278" s="263"/>
      <c r="J278" s="264">
        <f>ROUND(I278*H278,2)</f>
        <v>0</v>
      </c>
      <c r="K278" s="260" t="s">
        <v>132</v>
      </c>
      <c r="L278" s="265"/>
      <c r="M278" s="266" t="s">
        <v>19</v>
      </c>
      <c r="N278" s="267" t="s">
        <v>43</v>
      </c>
      <c r="O278" s="86"/>
      <c r="P278" s="215">
        <f>O278*H278</f>
        <v>0</v>
      </c>
      <c r="Q278" s="215">
        <v>0.036420000000000001</v>
      </c>
      <c r="R278" s="215">
        <f>Q278*H278</f>
        <v>1.398528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346</v>
      </c>
      <c r="AT278" s="217" t="s">
        <v>385</v>
      </c>
      <c r="AU278" s="217" t="s">
        <v>82</v>
      </c>
      <c r="AY278" s="19" t="s">
        <v>125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240</v>
      </c>
      <c r="BM278" s="217" t="s">
        <v>792</v>
      </c>
    </row>
    <row r="279" s="2" customFormat="1">
      <c r="A279" s="40"/>
      <c r="B279" s="41"/>
      <c r="C279" s="42"/>
      <c r="D279" s="219" t="s">
        <v>135</v>
      </c>
      <c r="E279" s="42"/>
      <c r="F279" s="220" t="s">
        <v>432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135</v>
      </c>
      <c r="AU279" s="19" t="s">
        <v>82</v>
      </c>
    </row>
    <row r="280" s="13" customFormat="1">
      <c r="A280" s="13"/>
      <c r="B280" s="226"/>
      <c r="C280" s="227"/>
      <c r="D280" s="219" t="s">
        <v>139</v>
      </c>
      <c r="E280" s="228" t="s">
        <v>19</v>
      </c>
      <c r="F280" s="229" t="s">
        <v>754</v>
      </c>
      <c r="G280" s="227"/>
      <c r="H280" s="230">
        <v>38.399999999999999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139</v>
      </c>
      <c r="AU280" s="236" t="s">
        <v>82</v>
      </c>
      <c r="AV280" s="13" t="s">
        <v>82</v>
      </c>
      <c r="AW280" s="13" t="s">
        <v>33</v>
      </c>
      <c r="AX280" s="13" t="s">
        <v>72</v>
      </c>
      <c r="AY280" s="236" t="s">
        <v>125</v>
      </c>
    </row>
    <row r="281" s="14" customFormat="1">
      <c r="A281" s="14"/>
      <c r="B281" s="237"/>
      <c r="C281" s="238"/>
      <c r="D281" s="219" t="s">
        <v>139</v>
      </c>
      <c r="E281" s="239" t="s">
        <v>19</v>
      </c>
      <c r="F281" s="240" t="s">
        <v>155</v>
      </c>
      <c r="G281" s="238"/>
      <c r="H281" s="241">
        <v>38.399999999999999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139</v>
      </c>
      <c r="AU281" s="247" t="s">
        <v>82</v>
      </c>
      <c r="AV281" s="14" t="s">
        <v>133</v>
      </c>
      <c r="AW281" s="14" t="s">
        <v>33</v>
      </c>
      <c r="AX281" s="14" t="s">
        <v>80</v>
      </c>
      <c r="AY281" s="247" t="s">
        <v>125</v>
      </c>
    </row>
    <row r="282" s="2" customFormat="1" ht="33" customHeight="1">
      <c r="A282" s="40"/>
      <c r="B282" s="41"/>
      <c r="C282" s="206" t="s">
        <v>434</v>
      </c>
      <c r="D282" s="206" t="s">
        <v>128</v>
      </c>
      <c r="E282" s="207" t="s">
        <v>435</v>
      </c>
      <c r="F282" s="208" t="s">
        <v>436</v>
      </c>
      <c r="G282" s="209" t="s">
        <v>224</v>
      </c>
      <c r="H282" s="210">
        <v>16</v>
      </c>
      <c r="I282" s="211"/>
      <c r="J282" s="212">
        <f>ROUND(I282*H282,2)</f>
        <v>0</v>
      </c>
      <c r="K282" s="208" t="s">
        <v>132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0.00024000000000000001</v>
      </c>
      <c r="R282" s="215">
        <f>Q282*H282</f>
        <v>0.0038400000000000001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240</v>
      </c>
      <c r="AT282" s="217" t="s">
        <v>128</v>
      </c>
      <c r="AU282" s="217" t="s">
        <v>82</v>
      </c>
      <c r="AY282" s="19" t="s">
        <v>125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240</v>
      </c>
      <c r="BM282" s="217" t="s">
        <v>793</v>
      </c>
    </row>
    <row r="283" s="2" customFormat="1">
      <c r="A283" s="40"/>
      <c r="B283" s="41"/>
      <c r="C283" s="42"/>
      <c r="D283" s="219" t="s">
        <v>135</v>
      </c>
      <c r="E283" s="42"/>
      <c r="F283" s="220" t="s">
        <v>438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135</v>
      </c>
      <c r="AU283" s="19" t="s">
        <v>82</v>
      </c>
    </row>
    <row r="284" s="2" customFormat="1">
      <c r="A284" s="40"/>
      <c r="B284" s="41"/>
      <c r="C284" s="42"/>
      <c r="D284" s="224" t="s">
        <v>137</v>
      </c>
      <c r="E284" s="42"/>
      <c r="F284" s="225" t="s">
        <v>439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137</v>
      </c>
      <c r="AU284" s="19" t="s">
        <v>82</v>
      </c>
    </row>
    <row r="285" s="2" customFormat="1" ht="16.5" customHeight="1">
      <c r="A285" s="40"/>
      <c r="B285" s="41"/>
      <c r="C285" s="258" t="s">
        <v>440</v>
      </c>
      <c r="D285" s="258" t="s">
        <v>385</v>
      </c>
      <c r="E285" s="259" t="s">
        <v>441</v>
      </c>
      <c r="F285" s="260" t="s">
        <v>442</v>
      </c>
      <c r="G285" s="261" t="s">
        <v>131</v>
      </c>
      <c r="H285" s="262">
        <v>34.560000000000002</v>
      </c>
      <c r="I285" s="263"/>
      <c r="J285" s="264">
        <f>ROUND(I285*H285,2)</f>
        <v>0</v>
      </c>
      <c r="K285" s="260" t="s">
        <v>132</v>
      </c>
      <c r="L285" s="265"/>
      <c r="M285" s="266" t="s">
        <v>19</v>
      </c>
      <c r="N285" s="267" t="s">
        <v>43</v>
      </c>
      <c r="O285" s="86"/>
      <c r="P285" s="215">
        <f>O285*H285</f>
        <v>0</v>
      </c>
      <c r="Q285" s="215">
        <v>0.037039999999999997</v>
      </c>
      <c r="R285" s="215">
        <f>Q285*H285</f>
        <v>1.2801023999999999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346</v>
      </c>
      <c r="AT285" s="217" t="s">
        <v>385</v>
      </c>
      <c r="AU285" s="217" t="s">
        <v>82</v>
      </c>
      <c r="AY285" s="19" t="s">
        <v>125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240</v>
      </c>
      <c r="BM285" s="217" t="s">
        <v>794</v>
      </c>
    </row>
    <row r="286" s="2" customFormat="1">
      <c r="A286" s="40"/>
      <c r="B286" s="41"/>
      <c r="C286" s="42"/>
      <c r="D286" s="219" t="s">
        <v>135</v>
      </c>
      <c r="E286" s="42"/>
      <c r="F286" s="220" t="s">
        <v>442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135</v>
      </c>
      <c r="AU286" s="19" t="s">
        <v>82</v>
      </c>
    </row>
    <row r="287" s="13" customFormat="1">
      <c r="A287" s="13"/>
      <c r="B287" s="226"/>
      <c r="C287" s="227"/>
      <c r="D287" s="219" t="s">
        <v>139</v>
      </c>
      <c r="E287" s="228" t="s">
        <v>19</v>
      </c>
      <c r="F287" s="229" t="s">
        <v>755</v>
      </c>
      <c r="G287" s="227"/>
      <c r="H287" s="230">
        <v>34.560000000000002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139</v>
      </c>
      <c r="AU287" s="236" t="s">
        <v>82</v>
      </c>
      <c r="AV287" s="13" t="s">
        <v>82</v>
      </c>
      <c r="AW287" s="13" t="s">
        <v>33</v>
      </c>
      <c r="AX287" s="13" t="s">
        <v>72</v>
      </c>
      <c r="AY287" s="236" t="s">
        <v>125</v>
      </c>
    </row>
    <row r="288" s="14" customFormat="1">
      <c r="A288" s="14"/>
      <c r="B288" s="237"/>
      <c r="C288" s="238"/>
      <c r="D288" s="219" t="s">
        <v>139</v>
      </c>
      <c r="E288" s="239" t="s">
        <v>19</v>
      </c>
      <c r="F288" s="240" t="s">
        <v>155</v>
      </c>
      <c r="G288" s="238"/>
      <c r="H288" s="241">
        <v>34.560000000000002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139</v>
      </c>
      <c r="AU288" s="247" t="s">
        <v>82</v>
      </c>
      <c r="AV288" s="14" t="s">
        <v>133</v>
      </c>
      <c r="AW288" s="14" t="s">
        <v>33</v>
      </c>
      <c r="AX288" s="14" t="s">
        <v>80</v>
      </c>
      <c r="AY288" s="247" t="s">
        <v>125</v>
      </c>
    </row>
    <row r="289" s="2" customFormat="1" ht="24.15" customHeight="1">
      <c r="A289" s="40"/>
      <c r="B289" s="41"/>
      <c r="C289" s="206" t="s">
        <v>444</v>
      </c>
      <c r="D289" s="206" t="s">
        <v>128</v>
      </c>
      <c r="E289" s="207" t="s">
        <v>445</v>
      </c>
      <c r="F289" s="208" t="s">
        <v>446</v>
      </c>
      <c r="G289" s="209" t="s">
        <v>150</v>
      </c>
      <c r="H289" s="210">
        <v>16</v>
      </c>
      <c r="I289" s="211"/>
      <c r="J289" s="212">
        <f>ROUND(I289*H289,2)</f>
        <v>0</v>
      </c>
      <c r="K289" s="208" t="s">
        <v>132</v>
      </c>
      <c r="L289" s="46"/>
      <c r="M289" s="213" t="s">
        <v>19</v>
      </c>
      <c r="N289" s="214" t="s">
        <v>43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0.002</v>
      </c>
      <c r="T289" s="216">
        <f>S289*H289</f>
        <v>0.032000000000000001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240</v>
      </c>
      <c r="AT289" s="217" t="s">
        <v>128</v>
      </c>
      <c r="AU289" s="217" t="s">
        <v>82</v>
      </c>
      <c r="AY289" s="19" t="s">
        <v>125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240</v>
      </c>
      <c r="BM289" s="217" t="s">
        <v>795</v>
      </c>
    </row>
    <row r="290" s="2" customFormat="1">
      <c r="A290" s="40"/>
      <c r="B290" s="41"/>
      <c r="C290" s="42"/>
      <c r="D290" s="219" t="s">
        <v>135</v>
      </c>
      <c r="E290" s="42"/>
      <c r="F290" s="220" t="s">
        <v>448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135</v>
      </c>
      <c r="AU290" s="19" t="s">
        <v>82</v>
      </c>
    </row>
    <row r="291" s="2" customFormat="1">
      <c r="A291" s="40"/>
      <c r="B291" s="41"/>
      <c r="C291" s="42"/>
      <c r="D291" s="224" t="s">
        <v>137</v>
      </c>
      <c r="E291" s="42"/>
      <c r="F291" s="225" t="s">
        <v>449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137</v>
      </c>
      <c r="AU291" s="19" t="s">
        <v>82</v>
      </c>
    </row>
    <row r="292" s="2" customFormat="1" ht="24.15" customHeight="1">
      <c r="A292" s="40"/>
      <c r="B292" s="41"/>
      <c r="C292" s="206" t="s">
        <v>450</v>
      </c>
      <c r="D292" s="206" t="s">
        <v>128</v>
      </c>
      <c r="E292" s="207" t="s">
        <v>451</v>
      </c>
      <c r="F292" s="208" t="s">
        <v>452</v>
      </c>
      <c r="G292" s="209" t="s">
        <v>150</v>
      </c>
      <c r="H292" s="210">
        <v>24</v>
      </c>
      <c r="I292" s="211"/>
      <c r="J292" s="212">
        <f>ROUND(I292*H292,2)</f>
        <v>0</v>
      </c>
      <c r="K292" s="208" t="s">
        <v>132</v>
      </c>
      <c r="L292" s="46"/>
      <c r="M292" s="213" t="s">
        <v>19</v>
      </c>
      <c r="N292" s="214" t="s">
        <v>43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240</v>
      </c>
      <c r="AT292" s="217" t="s">
        <v>128</v>
      </c>
      <c r="AU292" s="217" t="s">
        <v>82</v>
      </c>
      <c r="AY292" s="19" t="s">
        <v>125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80</v>
      </c>
      <c r="BK292" s="218">
        <f>ROUND(I292*H292,2)</f>
        <v>0</v>
      </c>
      <c r="BL292" s="19" t="s">
        <v>240</v>
      </c>
      <c r="BM292" s="217" t="s">
        <v>796</v>
      </c>
    </row>
    <row r="293" s="2" customFormat="1">
      <c r="A293" s="40"/>
      <c r="B293" s="41"/>
      <c r="C293" s="42"/>
      <c r="D293" s="219" t="s">
        <v>135</v>
      </c>
      <c r="E293" s="42"/>
      <c r="F293" s="220" t="s">
        <v>454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135</v>
      </c>
      <c r="AU293" s="19" t="s">
        <v>82</v>
      </c>
    </row>
    <row r="294" s="2" customFormat="1">
      <c r="A294" s="40"/>
      <c r="B294" s="41"/>
      <c r="C294" s="42"/>
      <c r="D294" s="224" t="s">
        <v>137</v>
      </c>
      <c r="E294" s="42"/>
      <c r="F294" s="225" t="s">
        <v>455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137</v>
      </c>
      <c r="AU294" s="19" t="s">
        <v>82</v>
      </c>
    </row>
    <row r="295" s="13" customFormat="1">
      <c r="A295" s="13"/>
      <c r="B295" s="226"/>
      <c r="C295" s="227"/>
      <c r="D295" s="219" t="s">
        <v>139</v>
      </c>
      <c r="E295" s="228" t="s">
        <v>19</v>
      </c>
      <c r="F295" s="229" t="s">
        <v>726</v>
      </c>
      <c r="G295" s="227"/>
      <c r="H295" s="230">
        <v>24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139</v>
      </c>
      <c r="AU295" s="236" t="s">
        <v>82</v>
      </c>
      <c r="AV295" s="13" t="s">
        <v>82</v>
      </c>
      <c r="AW295" s="13" t="s">
        <v>33</v>
      </c>
      <c r="AX295" s="13" t="s">
        <v>80</v>
      </c>
      <c r="AY295" s="236" t="s">
        <v>125</v>
      </c>
    </row>
    <row r="296" s="2" customFormat="1" ht="16.5" customHeight="1">
      <c r="A296" s="40"/>
      <c r="B296" s="41"/>
      <c r="C296" s="258" t="s">
        <v>456</v>
      </c>
      <c r="D296" s="258" t="s">
        <v>385</v>
      </c>
      <c r="E296" s="259" t="s">
        <v>457</v>
      </c>
      <c r="F296" s="260" t="s">
        <v>458</v>
      </c>
      <c r="G296" s="261" t="s">
        <v>150</v>
      </c>
      <c r="H296" s="262">
        <v>24</v>
      </c>
      <c r="I296" s="263"/>
      <c r="J296" s="264">
        <f>ROUND(I296*H296,2)</f>
        <v>0</v>
      </c>
      <c r="K296" s="260" t="s">
        <v>132</v>
      </c>
      <c r="L296" s="265"/>
      <c r="M296" s="266" t="s">
        <v>19</v>
      </c>
      <c r="N296" s="267" t="s">
        <v>43</v>
      </c>
      <c r="O296" s="86"/>
      <c r="P296" s="215">
        <f>O296*H296</f>
        <v>0</v>
      </c>
      <c r="Q296" s="215">
        <v>0.0015</v>
      </c>
      <c r="R296" s="215">
        <f>Q296*H296</f>
        <v>0.036000000000000004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346</v>
      </c>
      <c r="AT296" s="217" t="s">
        <v>385</v>
      </c>
      <c r="AU296" s="217" t="s">
        <v>82</v>
      </c>
      <c r="AY296" s="19" t="s">
        <v>125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80</v>
      </c>
      <c r="BK296" s="218">
        <f>ROUND(I296*H296,2)</f>
        <v>0</v>
      </c>
      <c r="BL296" s="19" t="s">
        <v>240</v>
      </c>
      <c r="BM296" s="217" t="s">
        <v>797</v>
      </c>
    </row>
    <row r="297" s="2" customFormat="1">
      <c r="A297" s="40"/>
      <c r="B297" s="41"/>
      <c r="C297" s="42"/>
      <c r="D297" s="219" t="s">
        <v>135</v>
      </c>
      <c r="E297" s="42"/>
      <c r="F297" s="220" t="s">
        <v>458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135</v>
      </c>
      <c r="AU297" s="19" t="s">
        <v>82</v>
      </c>
    </row>
    <row r="298" s="13" customFormat="1">
      <c r="A298" s="13"/>
      <c r="B298" s="226"/>
      <c r="C298" s="227"/>
      <c r="D298" s="219" t="s">
        <v>139</v>
      </c>
      <c r="E298" s="228" t="s">
        <v>19</v>
      </c>
      <c r="F298" s="229" t="s">
        <v>726</v>
      </c>
      <c r="G298" s="227"/>
      <c r="H298" s="230">
        <v>24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139</v>
      </c>
      <c r="AU298" s="236" t="s">
        <v>82</v>
      </c>
      <c r="AV298" s="13" t="s">
        <v>82</v>
      </c>
      <c r="AW298" s="13" t="s">
        <v>33</v>
      </c>
      <c r="AX298" s="13" t="s">
        <v>72</v>
      </c>
      <c r="AY298" s="236" t="s">
        <v>125</v>
      </c>
    </row>
    <row r="299" s="14" customFormat="1">
      <c r="A299" s="14"/>
      <c r="B299" s="237"/>
      <c r="C299" s="238"/>
      <c r="D299" s="219" t="s">
        <v>139</v>
      </c>
      <c r="E299" s="239" t="s">
        <v>19</v>
      </c>
      <c r="F299" s="240" t="s">
        <v>155</v>
      </c>
      <c r="G299" s="238"/>
      <c r="H299" s="241">
        <v>24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139</v>
      </c>
      <c r="AU299" s="247" t="s">
        <v>82</v>
      </c>
      <c r="AV299" s="14" t="s">
        <v>133</v>
      </c>
      <c r="AW299" s="14" t="s">
        <v>33</v>
      </c>
      <c r="AX299" s="14" t="s">
        <v>80</v>
      </c>
      <c r="AY299" s="247" t="s">
        <v>125</v>
      </c>
    </row>
    <row r="300" s="2" customFormat="1" ht="16.5" customHeight="1">
      <c r="A300" s="40"/>
      <c r="B300" s="41"/>
      <c r="C300" s="258" t="s">
        <v>460</v>
      </c>
      <c r="D300" s="258" t="s">
        <v>385</v>
      </c>
      <c r="E300" s="259" t="s">
        <v>461</v>
      </c>
      <c r="F300" s="260" t="s">
        <v>462</v>
      </c>
      <c r="G300" s="261" t="s">
        <v>463</v>
      </c>
      <c r="H300" s="262">
        <v>16</v>
      </c>
      <c r="I300" s="263"/>
      <c r="J300" s="264">
        <f>ROUND(I300*H300,2)</f>
        <v>0</v>
      </c>
      <c r="K300" s="260" t="s">
        <v>132</v>
      </c>
      <c r="L300" s="265"/>
      <c r="M300" s="266" t="s">
        <v>19</v>
      </c>
      <c r="N300" s="267" t="s">
        <v>43</v>
      </c>
      <c r="O300" s="86"/>
      <c r="P300" s="215">
        <f>O300*H300</f>
        <v>0</v>
      </c>
      <c r="Q300" s="215">
        <v>0.00020000000000000001</v>
      </c>
      <c r="R300" s="215">
        <f>Q300*H300</f>
        <v>0.0032000000000000002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346</v>
      </c>
      <c r="AT300" s="217" t="s">
        <v>385</v>
      </c>
      <c r="AU300" s="217" t="s">
        <v>82</v>
      </c>
      <c r="AY300" s="19" t="s">
        <v>125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240</v>
      </c>
      <c r="BM300" s="217" t="s">
        <v>798</v>
      </c>
    </row>
    <row r="301" s="2" customFormat="1">
      <c r="A301" s="40"/>
      <c r="B301" s="41"/>
      <c r="C301" s="42"/>
      <c r="D301" s="219" t="s">
        <v>135</v>
      </c>
      <c r="E301" s="42"/>
      <c r="F301" s="220" t="s">
        <v>462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135</v>
      </c>
      <c r="AU301" s="19" t="s">
        <v>82</v>
      </c>
    </row>
    <row r="302" s="2" customFormat="1" ht="24.15" customHeight="1">
      <c r="A302" s="40"/>
      <c r="B302" s="41"/>
      <c r="C302" s="206" t="s">
        <v>465</v>
      </c>
      <c r="D302" s="206" t="s">
        <v>128</v>
      </c>
      <c r="E302" s="207" t="s">
        <v>466</v>
      </c>
      <c r="F302" s="208" t="s">
        <v>467</v>
      </c>
      <c r="G302" s="209" t="s">
        <v>224</v>
      </c>
      <c r="H302" s="210">
        <v>16</v>
      </c>
      <c r="I302" s="211"/>
      <c r="J302" s="212">
        <f>ROUND(I302*H302,2)</f>
        <v>0</v>
      </c>
      <c r="K302" s="208" t="s">
        <v>132</v>
      </c>
      <c r="L302" s="46"/>
      <c r="M302" s="213" t="s">
        <v>19</v>
      </c>
      <c r="N302" s="214" t="s">
        <v>43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240</v>
      </c>
      <c r="AT302" s="217" t="s">
        <v>128</v>
      </c>
      <c r="AU302" s="217" t="s">
        <v>82</v>
      </c>
      <c r="AY302" s="19" t="s">
        <v>125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80</v>
      </c>
      <c r="BK302" s="218">
        <f>ROUND(I302*H302,2)</f>
        <v>0</v>
      </c>
      <c r="BL302" s="19" t="s">
        <v>240</v>
      </c>
      <c r="BM302" s="217" t="s">
        <v>799</v>
      </c>
    </row>
    <row r="303" s="2" customFormat="1">
      <c r="A303" s="40"/>
      <c r="B303" s="41"/>
      <c r="C303" s="42"/>
      <c r="D303" s="219" t="s">
        <v>135</v>
      </c>
      <c r="E303" s="42"/>
      <c r="F303" s="220" t="s">
        <v>469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135</v>
      </c>
      <c r="AU303" s="19" t="s">
        <v>82</v>
      </c>
    </row>
    <row r="304" s="2" customFormat="1">
      <c r="A304" s="40"/>
      <c r="B304" s="41"/>
      <c r="C304" s="42"/>
      <c r="D304" s="224" t="s">
        <v>137</v>
      </c>
      <c r="E304" s="42"/>
      <c r="F304" s="225" t="s">
        <v>470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137</v>
      </c>
      <c r="AU304" s="19" t="s">
        <v>82</v>
      </c>
    </row>
    <row r="305" s="15" customFormat="1">
      <c r="A305" s="15"/>
      <c r="B305" s="248"/>
      <c r="C305" s="249"/>
      <c r="D305" s="219" t="s">
        <v>139</v>
      </c>
      <c r="E305" s="250" t="s">
        <v>19</v>
      </c>
      <c r="F305" s="251" t="s">
        <v>471</v>
      </c>
      <c r="G305" s="249"/>
      <c r="H305" s="250" t="s">
        <v>19</v>
      </c>
      <c r="I305" s="252"/>
      <c r="J305" s="249"/>
      <c r="K305" s="249"/>
      <c r="L305" s="253"/>
      <c r="M305" s="254"/>
      <c r="N305" s="255"/>
      <c r="O305" s="255"/>
      <c r="P305" s="255"/>
      <c r="Q305" s="255"/>
      <c r="R305" s="255"/>
      <c r="S305" s="255"/>
      <c r="T305" s="25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7" t="s">
        <v>139</v>
      </c>
      <c r="AU305" s="257" t="s">
        <v>82</v>
      </c>
      <c r="AV305" s="15" t="s">
        <v>80</v>
      </c>
      <c r="AW305" s="15" t="s">
        <v>33</v>
      </c>
      <c r="AX305" s="15" t="s">
        <v>72</v>
      </c>
      <c r="AY305" s="257" t="s">
        <v>125</v>
      </c>
    </row>
    <row r="306" s="13" customFormat="1">
      <c r="A306" s="13"/>
      <c r="B306" s="226"/>
      <c r="C306" s="227"/>
      <c r="D306" s="219" t="s">
        <v>139</v>
      </c>
      <c r="E306" s="228" t="s">
        <v>19</v>
      </c>
      <c r="F306" s="229" t="s">
        <v>240</v>
      </c>
      <c r="G306" s="227"/>
      <c r="H306" s="230">
        <v>16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139</v>
      </c>
      <c r="AU306" s="236" t="s">
        <v>82</v>
      </c>
      <c r="AV306" s="13" t="s">
        <v>82</v>
      </c>
      <c r="AW306" s="13" t="s">
        <v>33</v>
      </c>
      <c r="AX306" s="13" t="s">
        <v>80</v>
      </c>
      <c r="AY306" s="236" t="s">
        <v>125</v>
      </c>
    </row>
    <row r="307" s="2" customFormat="1" ht="16.5" customHeight="1">
      <c r="A307" s="40"/>
      <c r="B307" s="41"/>
      <c r="C307" s="258" t="s">
        <v>472</v>
      </c>
      <c r="D307" s="258" t="s">
        <v>385</v>
      </c>
      <c r="E307" s="259" t="s">
        <v>473</v>
      </c>
      <c r="F307" s="260" t="s">
        <v>474</v>
      </c>
      <c r="G307" s="261" t="s">
        <v>224</v>
      </c>
      <c r="H307" s="262">
        <v>16</v>
      </c>
      <c r="I307" s="263"/>
      <c r="J307" s="264">
        <f>ROUND(I307*H307,2)</f>
        <v>0</v>
      </c>
      <c r="K307" s="260" t="s">
        <v>165</v>
      </c>
      <c r="L307" s="265"/>
      <c r="M307" s="266" t="s">
        <v>19</v>
      </c>
      <c r="N307" s="267" t="s">
        <v>43</v>
      </c>
      <c r="O307" s="86"/>
      <c r="P307" s="215">
        <f>O307*H307</f>
        <v>0</v>
      </c>
      <c r="Q307" s="215">
        <v>0.0020799999999999998</v>
      </c>
      <c r="R307" s="215">
        <f>Q307*H307</f>
        <v>0.033279999999999997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346</v>
      </c>
      <c r="AT307" s="217" t="s">
        <v>385</v>
      </c>
      <c r="AU307" s="217" t="s">
        <v>82</v>
      </c>
      <c r="AY307" s="19" t="s">
        <v>125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80</v>
      </c>
      <c r="BK307" s="218">
        <f>ROUND(I307*H307,2)</f>
        <v>0</v>
      </c>
      <c r="BL307" s="19" t="s">
        <v>240</v>
      </c>
      <c r="BM307" s="217" t="s">
        <v>800</v>
      </c>
    </row>
    <row r="308" s="2" customFormat="1">
      <c r="A308" s="40"/>
      <c r="B308" s="41"/>
      <c r="C308" s="42"/>
      <c r="D308" s="219" t="s">
        <v>135</v>
      </c>
      <c r="E308" s="42"/>
      <c r="F308" s="220" t="s">
        <v>474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135</v>
      </c>
      <c r="AU308" s="19" t="s">
        <v>82</v>
      </c>
    </row>
    <row r="309" s="2" customFormat="1" ht="24.15" customHeight="1">
      <c r="A309" s="40"/>
      <c r="B309" s="41"/>
      <c r="C309" s="206" t="s">
        <v>476</v>
      </c>
      <c r="D309" s="206" t="s">
        <v>128</v>
      </c>
      <c r="E309" s="207" t="s">
        <v>477</v>
      </c>
      <c r="F309" s="208" t="s">
        <v>478</v>
      </c>
      <c r="G309" s="209" t="s">
        <v>310</v>
      </c>
      <c r="H309" s="210">
        <v>2.7650000000000001</v>
      </c>
      <c r="I309" s="211"/>
      <c r="J309" s="212">
        <f>ROUND(I309*H309,2)</f>
        <v>0</v>
      </c>
      <c r="K309" s="208" t="s">
        <v>132</v>
      </c>
      <c r="L309" s="46"/>
      <c r="M309" s="213" t="s">
        <v>19</v>
      </c>
      <c r="N309" s="214" t="s">
        <v>43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240</v>
      </c>
      <c r="AT309" s="217" t="s">
        <v>128</v>
      </c>
      <c r="AU309" s="217" t="s">
        <v>82</v>
      </c>
      <c r="AY309" s="19" t="s">
        <v>125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80</v>
      </c>
      <c r="BK309" s="218">
        <f>ROUND(I309*H309,2)</f>
        <v>0</v>
      </c>
      <c r="BL309" s="19" t="s">
        <v>240</v>
      </c>
      <c r="BM309" s="217" t="s">
        <v>801</v>
      </c>
    </row>
    <row r="310" s="2" customFormat="1">
      <c r="A310" s="40"/>
      <c r="B310" s="41"/>
      <c r="C310" s="42"/>
      <c r="D310" s="219" t="s">
        <v>135</v>
      </c>
      <c r="E310" s="42"/>
      <c r="F310" s="220" t="s">
        <v>480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135</v>
      </c>
      <c r="AU310" s="19" t="s">
        <v>82</v>
      </c>
    </row>
    <row r="311" s="2" customFormat="1">
      <c r="A311" s="40"/>
      <c r="B311" s="41"/>
      <c r="C311" s="42"/>
      <c r="D311" s="224" t="s">
        <v>137</v>
      </c>
      <c r="E311" s="42"/>
      <c r="F311" s="225" t="s">
        <v>481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137</v>
      </c>
      <c r="AU311" s="19" t="s">
        <v>82</v>
      </c>
    </row>
    <row r="312" s="2" customFormat="1" ht="33" customHeight="1">
      <c r="A312" s="40"/>
      <c r="B312" s="41"/>
      <c r="C312" s="206" t="s">
        <v>482</v>
      </c>
      <c r="D312" s="206" t="s">
        <v>128</v>
      </c>
      <c r="E312" s="207" t="s">
        <v>483</v>
      </c>
      <c r="F312" s="208" t="s">
        <v>484</v>
      </c>
      <c r="G312" s="209" t="s">
        <v>310</v>
      </c>
      <c r="H312" s="210">
        <v>2.7650000000000001</v>
      </c>
      <c r="I312" s="211"/>
      <c r="J312" s="212">
        <f>ROUND(I312*H312,2)</f>
        <v>0</v>
      </c>
      <c r="K312" s="208" t="s">
        <v>132</v>
      </c>
      <c r="L312" s="46"/>
      <c r="M312" s="213" t="s">
        <v>19</v>
      </c>
      <c r="N312" s="214" t="s">
        <v>43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240</v>
      </c>
      <c r="AT312" s="217" t="s">
        <v>128</v>
      </c>
      <c r="AU312" s="217" t="s">
        <v>82</v>
      </c>
      <c r="AY312" s="19" t="s">
        <v>125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80</v>
      </c>
      <c r="BK312" s="218">
        <f>ROUND(I312*H312,2)</f>
        <v>0</v>
      </c>
      <c r="BL312" s="19" t="s">
        <v>240</v>
      </c>
      <c r="BM312" s="217" t="s">
        <v>802</v>
      </c>
    </row>
    <row r="313" s="2" customFormat="1">
      <c r="A313" s="40"/>
      <c r="B313" s="41"/>
      <c r="C313" s="42"/>
      <c r="D313" s="219" t="s">
        <v>135</v>
      </c>
      <c r="E313" s="42"/>
      <c r="F313" s="220" t="s">
        <v>486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135</v>
      </c>
      <c r="AU313" s="19" t="s">
        <v>82</v>
      </c>
    </row>
    <row r="314" s="2" customFormat="1">
      <c r="A314" s="40"/>
      <c r="B314" s="41"/>
      <c r="C314" s="42"/>
      <c r="D314" s="224" t="s">
        <v>137</v>
      </c>
      <c r="E314" s="42"/>
      <c r="F314" s="225" t="s">
        <v>487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137</v>
      </c>
      <c r="AU314" s="19" t="s">
        <v>82</v>
      </c>
    </row>
    <row r="315" s="12" customFormat="1" ht="22.8" customHeight="1">
      <c r="A315" s="12"/>
      <c r="B315" s="190"/>
      <c r="C315" s="191"/>
      <c r="D315" s="192" t="s">
        <v>71</v>
      </c>
      <c r="E315" s="204" t="s">
        <v>488</v>
      </c>
      <c r="F315" s="204" t="s">
        <v>489</v>
      </c>
      <c r="G315" s="191"/>
      <c r="H315" s="191"/>
      <c r="I315" s="194"/>
      <c r="J315" s="205">
        <f>BK315</f>
        <v>0</v>
      </c>
      <c r="K315" s="191"/>
      <c r="L315" s="196"/>
      <c r="M315" s="197"/>
      <c r="N315" s="198"/>
      <c r="O315" s="198"/>
      <c r="P315" s="199">
        <f>SUM(P316:P345)</f>
        <v>0</v>
      </c>
      <c r="Q315" s="198"/>
      <c r="R315" s="199">
        <f>SUM(R316:R345)</f>
        <v>0.066047999999999996</v>
      </c>
      <c r="S315" s="198"/>
      <c r="T315" s="200">
        <f>SUM(T316:T345)</f>
        <v>1.6000000000000001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1" t="s">
        <v>82</v>
      </c>
      <c r="AT315" s="202" t="s">
        <v>71</v>
      </c>
      <c r="AU315" s="202" t="s">
        <v>80</v>
      </c>
      <c r="AY315" s="201" t="s">
        <v>125</v>
      </c>
      <c r="BK315" s="203">
        <f>SUM(BK316:BK345)</f>
        <v>0</v>
      </c>
    </row>
    <row r="316" s="2" customFormat="1" ht="24.15" customHeight="1">
      <c r="A316" s="40"/>
      <c r="B316" s="41"/>
      <c r="C316" s="206" t="s">
        <v>490</v>
      </c>
      <c r="D316" s="206" t="s">
        <v>128</v>
      </c>
      <c r="E316" s="207" t="s">
        <v>491</v>
      </c>
      <c r="F316" s="208" t="s">
        <v>492</v>
      </c>
      <c r="G316" s="209" t="s">
        <v>150</v>
      </c>
      <c r="H316" s="210">
        <v>64</v>
      </c>
      <c r="I316" s="211"/>
      <c r="J316" s="212">
        <f>ROUND(I316*H316,2)</f>
        <v>0</v>
      </c>
      <c r="K316" s="208" t="s">
        <v>132</v>
      </c>
      <c r="L316" s="46"/>
      <c r="M316" s="213" t="s">
        <v>19</v>
      </c>
      <c r="N316" s="214" t="s">
        <v>43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0.025000000000000001</v>
      </c>
      <c r="T316" s="216">
        <f>S316*H316</f>
        <v>1.6000000000000001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240</v>
      </c>
      <c r="AT316" s="217" t="s">
        <v>128</v>
      </c>
      <c r="AU316" s="217" t="s">
        <v>82</v>
      </c>
      <c r="AY316" s="19" t="s">
        <v>125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80</v>
      </c>
      <c r="BK316" s="218">
        <f>ROUND(I316*H316,2)</f>
        <v>0</v>
      </c>
      <c r="BL316" s="19" t="s">
        <v>240</v>
      </c>
      <c r="BM316" s="217" t="s">
        <v>803</v>
      </c>
    </row>
    <row r="317" s="2" customFormat="1">
      <c r="A317" s="40"/>
      <c r="B317" s="41"/>
      <c r="C317" s="42"/>
      <c r="D317" s="219" t="s">
        <v>135</v>
      </c>
      <c r="E317" s="42"/>
      <c r="F317" s="220" t="s">
        <v>494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135</v>
      </c>
      <c r="AU317" s="19" t="s">
        <v>82</v>
      </c>
    </row>
    <row r="318" s="2" customFormat="1">
      <c r="A318" s="40"/>
      <c r="B318" s="41"/>
      <c r="C318" s="42"/>
      <c r="D318" s="224" t="s">
        <v>137</v>
      </c>
      <c r="E318" s="42"/>
      <c r="F318" s="225" t="s">
        <v>495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137</v>
      </c>
      <c r="AU318" s="19" t="s">
        <v>82</v>
      </c>
    </row>
    <row r="319" s="13" customFormat="1">
      <c r="A319" s="13"/>
      <c r="B319" s="226"/>
      <c r="C319" s="227"/>
      <c r="D319" s="219" t="s">
        <v>139</v>
      </c>
      <c r="E319" s="228" t="s">
        <v>19</v>
      </c>
      <c r="F319" s="229" t="s">
        <v>781</v>
      </c>
      <c r="G319" s="227"/>
      <c r="H319" s="230">
        <v>64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139</v>
      </c>
      <c r="AU319" s="236" t="s">
        <v>82</v>
      </c>
      <c r="AV319" s="13" t="s">
        <v>82</v>
      </c>
      <c r="AW319" s="13" t="s">
        <v>33</v>
      </c>
      <c r="AX319" s="13" t="s">
        <v>72</v>
      </c>
      <c r="AY319" s="236" t="s">
        <v>125</v>
      </c>
    </row>
    <row r="320" s="14" customFormat="1">
      <c r="A320" s="14"/>
      <c r="B320" s="237"/>
      <c r="C320" s="238"/>
      <c r="D320" s="219" t="s">
        <v>139</v>
      </c>
      <c r="E320" s="239" t="s">
        <v>19</v>
      </c>
      <c r="F320" s="240" t="s">
        <v>155</v>
      </c>
      <c r="G320" s="238"/>
      <c r="H320" s="241">
        <v>64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139</v>
      </c>
      <c r="AU320" s="247" t="s">
        <v>82</v>
      </c>
      <c r="AV320" s="14" t="s">
        <v>133</v>
      </c>
      <c r="AW320" s="14" t="s">
        <v>33</v>
      </c>
      <c r="AX320" s="14" t="s">
        <v>80</v>
      </c>
      <c r="AY320" s="247" t="s">
        <v>125</v>
      </c>
    </row>
    <row r="321" s="2" customFormat="1" ht="37.8" customHeight="1">
      <c r="A321" s="40"/>
      <c r="B321" s="41"/>
      <c r="C321" s="206" t="s">
        <v>496</v>
      </c>
      <c r="D321" s="206" t="s">
        <v>128</v>
      </c>
      <c r="E321" s="207" t="s">
        <v>497</v>
      </c>
      <c r="F321" s="208" t="s">
        <v>498</v>
      </c>
      <c r="G321" s="209" t="s">
        <v>150</v>
      </c>
      <c r="H321" s="210">
        <v>64</v>
      </c>
      <c r="I321" s="211"/>
      <c r="J321" s="212">
        <f>ROUND(I321*H321,2)</f>
        <v>0</v>
      </c>
      <c r="K321" s="208" t="s">
        <v>132</v>
      </c>
      <c r="L321" s="46"/>
      <c r="M321" s="213" t="s">
        <v>19</v>
      </c>
      <c r="N321" s="214" t="s">
        <v>43</v>
      </c>
      <c r="O321" s="86"/>
      <c r="P321" s="215">
        <f>O321*H321</f>
        <v>0</v>
      </c>
      <c r="Q321" s="215">
        <v>0.00072000000000000005</v>
      </c>
      <c r="R321" s="215">
        <f>Q321*H321</f>
        <v>0.046080000000000003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240</v>
      </c>
      <c r="AT321" s="217" t="s">
        <v>128</v>
      </c>
      <c r="AU321" s="217" t="s">
        <v>82</v>
      </c>
      <c r="AY321" s="19" t="s">
        <v>125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80</v>
      </c>
      <c r="BK321" s="218">
        <f>ROUND(I321*H321,2)</f>
        <v>0</v>
      </c>
      <c r="BL321" s="19" t="s">
        <v>240</v>
      </c>
      <c r="BM321" s="217" t="s">
        <v>804</v>
      </c>
    </row>
    <row r="322" s="2" customFormat="1">
      <c r="A322" s="40"/>
      <c r="B322" s="41"/>
      <c r="C322" s="42"/>
      <c r="D322" s="219" t="s">
        <v>135</v>
      </c>
      <c r="E322" s="42"/>
      <c r="F322" s="220" t="s">
        <v>500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135</v>
      </c>
      <c r="AU322" s="19" t="s">
        <v>82</v>
      </c>
    </row>
    <row r="323" s="2" customFormat="1">
      <c r="A323" s="40"/>
      <c r="B323" s="41"/>
      <c r="C323" s="42"/>
      <c r="D323" s="224" t="s">
        <v>137</v>
      </c>
      <c r="E323" s="42"/>
      <c r="F323" s="225" t="s">
        <v>501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137</v>
      </c>
      <c r="AU323" s="19" t="s">
        <v>82</v>
      </c>
    </row>
    <row r="324" s="13" customFormat="1">
      <c r="A324" s="13"/>
      <c r="B324" s="226"/>
      <c r="C324" s="227"/>
      <c r="D324" s="219" t="s">
        <v>139</v>
      </c>
      <c r="E324" s="228" t="s">
        <v>19</v>
      </c>
      <c r="F324" s="229" t="s">
        <v>781</v>
      </c>
      <c r="G324" s="227"/>
      <c r="H324" s="230">
        <v>64</v>
      </c>
      <c r="I324" s="231"/>
      <c r="J324" s="227"/>
      <c r="K324" s="227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139</v>
      </c>
      <c r="AU324" s="236" t="s">
        <v>82</v>
      </c>
      <c r="AV324" s="13" t="s">
        <v>82</v>
      </c>
      <c r="AW324" s="13" t="s">
        <v>33</v>
      </c>
      <c r="AX324" s="13" t="s">
        <v>72</v>
      </c>
      <c r="AY324" s="236" t="s">
        <v>125</v>
      </c>
    </row>
    <row r="325" s="14" customFormat="1">
      <c r="A325" s="14"/>
      <c r="B325" s="237"/>
      <c r="C325" s="238"/>
      <c r="D325" s="219" t="s">
        <v>139</v>
      </c>
      <c r="E325" s="239" t="s">
        <v>19</v>
      </c>
      <c r="F325" s="240" t="s">
        <v>155</v>
      </c>
      <c r="G325" s="238"/>
      <c r="H325" s="241">
        <v>64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139</v>
      </c>
      <c r="AU325" s="247" t="s">
        <v>82</v>
      </c>
      <c r="AV325" s="14" t="s">
        <v>133</v>
      </c>
      <c r="AW325" s="14" t="s">
        <v>33</v>
      </c>
      <c r="AX325" s="14" t="s">
        <v>80</v>
      </c>
      <c r="AY325" s="247" t="s">
        <v>125</v>
      </c>
    </row>
    <row r="326" s="2" customFormat="1" ht="37.8" customHeight="1">
      <c r="A326" s="40"/>
      <c r="B326" s="41"/>
      <c r="C326" s="258" t="s">
        <v>502</v>
      </c>
      <c r="D326" s="258" t="s">
        <v>385</v>
      </c>
      <c r="E326" s="259" t="s">
        <v>507</v>
      </c>
      <c r="F326" s="260" t="s">
        <v>508</v>
      </c>
      <c r="G326" s="261" t="s">
        <v>150</v>
      </c>
      <c r="H326" s="262">
        <v>64</v>
      </c>
      <c r="I326" s="263"/>
      <c r="J326" s="264">
        <f>ROUND(I326*H326,2)</f>
        <v>0</v>
      </c>
      <c r="K326" s="260" t="s">
        <v>165</v>
      </c>
      <c r="L326" s="265"/>
      <c r="M326" s="266" t="s">
        <v>19</v>
      </c>
      <c r="N326" s="267" t="s">
        <v>43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346</v>
      </c>
      <c r="AT326" s="217" t="s">
        <v>385</v>
      </c>
      <c r="AU326" s="217" t="s">
        <v>82</v>
      </c>
      <c r="AY326" s="19" t="s">
        <v>125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80</v>
      </c>
      <c r="BK326" s="218">
        <f>ROUND(I326*H326,2)</f>
        <v>0</v>
      </c>
      <c r="BL326" s="19" t="s">
        <v>240</v>
      </c>
      <c r="BM326" s="217" t="s">
        <v>805</v>
      </c>
    </row>
    <row r="327" s="2" customFormat="1">
      <c r="A327" s="40"/>
      <c r="B327" s="41"/>
      <c r="C327" s="42"/>
      <c r="D327" s="219" t="s">
        <v>135</v>
      </c>
      <c r="E327" s="42"/>
      <c r="F327" s="220" t="s">
        <v>508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135</v>
      </c>
      <c r="AU327" s="19" t="s">
        <v>82</v>
      </c>
    </row>
    <row r="328" s="13" customFormat="1">
      <c r="A328" s="13"/>
      <c r="B328" s="226"/>
      <c r="C328" s="227"/>
      <c r="D328" s="219" t="s">
        <v>139</v>
      </c>
      <c r="E328" s="228" t="s">
        <v>19</v>
      </c>
      <c r="F328" s="229" t="s">
        <v>781</v>
      </c>
      <c r="G328" s="227"/>
      <c r="H328" s="230">
        <v>64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139</v>
      </c>
      <c r="AU328" s="236" t="s">
        <v>82</v>
      </c>
      <c r="AV328" s="13" t="s">
        <v>82</v>
      </c>
      <c r="AW328" s="13" t="s">
        <v>33</v>
      </c>
      <c r="AX328" s="13" t="s">
        <v>72</v>
      </c>
      <c r="AY328" s="236" t="s">
        <v>125</v>
      </c>
    </row>
    <row r="329" s="14" customFormat="1">
      <c r="A329" s="14"/>
      <c r="B329" s="237"/>
      <c r="C329" s="238"/>
      <c r="D329" s="219" t="s">
        <v>139</v>
      </c>
      <c r="E329" s="239" t="s">
        <v>19</v>
      </c>
      <c r="F329" s="240" t="s">
        <v>155</v>
      </c>
      <c r="G329" s="238"/>
      <c r="H329" s="241">
        <v>64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139</v>
      </c>
      <c r="AU329" s="247" t="s">
        <v>82</v>
      </c>
      <c r="AV329" s="14" t="s">
        <v>133</v>
      </c>
      <c r="AW329" s="14" t="s">
        <v>33</v>
      </c>
      <c r="AX329" s="14" t="s">
        <v>80</v>
      </c>
      <c r="AY329" s="247" t="s">
        <v>125</v>
      </c>
    </row>
    <row r="330" s="2" customFormat="1" ht="24.15" customHeight="1">
      <c r="A330" s="40"/>
      <c r="B330" s="41"/>
      <c r="C330" s="206" t="s">
        <v>506</v>
      </c>
      <c r="D330" s="206" t="s">
        <v>128</v>
      </c>
      <c r="E330" s="207" t="s">
        <v>511</v>
      </c>
      <c r="F330" s="208" t="s">
        <v>512</v>
      </c>
      <c r="G330" s="209" t="s">
        <v>150</v>
      </c>
      <c r="H330" s="210">
        <v>153.59999999999999</v>
      </c>
      <c r="I330" s="211"/>
      <c r="J330" s="212">
        <f>ROUND(I330*H330,2)</f>
        <v>0</v>
      </c>
      <c r="K330" s="208" t="s">
        <v>132</v>
      </c>
      <c r="L330" s="46"/>
      <c r="M330" s="213" t="s">
        <v>19</v>
      </c>
      <c r="N330" s="214" t="s">
        <v>43</v>
      </c>
      <c r="O330" s="86"/>
      <c r="P330" s="215">
        <f>O330*H330</f>
        <v>0</v>
      </c>
      <c r="Q330" s="215">
        <v>6.0000000000000002E-05</v>
      </c>
      <c r="R330" s="215">
        <f>Q330*H330</f>
        <v>0.0092160000000000002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240</v>
      </c>
      <c r="AT330" s="217" t="s">
        <v>128</v>
      </c>
      <c r="AU330" s="217" t="s">
        <v>82</v>
      </c>
      <c r="AY330" s="19" t="s">
        <v>125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80</v>
      </c>
      <c r="BK330" s="218">
        <f>ROUND(I330*H330,2)</f>
        <v>0</v>
      </c>
      <c r="BL330" s="19" t="s">
        <v>240</v>
      </c>
      <c r="BM330" s="217" t="s">
        <v>806</v>
      </c>
    </row>
    <row r="331" s="2" customFormat="1">
      <c r="A331" s="40"/>
      <c r="B331" s="41"/>
      <c r="C331" s="42"/>
      <c r="D331" s="219" t="s">
        <v>135</v>
      </c>
      <c r="E331" s="42"/>
      <c r="F331" s="220" t="s">
        <v>514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135</v>
      </c>
      <c r="AU331" s="19" t="s">
        <v>82</v>
      </c>
    </row>
    <row r="332" s="2" customFormat="1">
      <c r="A332" s="40"/>
      <c r="B332" s="41"/>
      <c r="C332" s="42"/>
      <c r="D332" s="224" t="s">
        <v>137</v>
      </c>
      <c r="E332" s="42"/>
      <c r="F332" s="225" t="s">
        <v>515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137</v>
      </c>
      <c r="AU332" s="19" t="s">
        <v>82</v>
      </c>
    </row>
    <row r="333" s="13" customFormat="1">
      <c r="A333" s="13"/>
      <c r="B333" s="226"/>
      <c r="C333" s="227"/>
      <c r="D333" s="219" t="s">
        <v>139</v>
      </c>
      <c r="E333" s="228" t="s">
        <v>19</v>
      </c>
      <c r="F333" s="229" t="s">
        <v>807</v>
      </c>
      <c r="G333" s="227"/>
      <c r="H333" s="230">
        <v>153.59999999999999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139</v>
      </c>
      <c r="AU333" s="236" t="s">
        <v>82</v>
      </c>
      <c r="AV333" s="13" t="s">
        <v>82</v>
      </c>
      <c r="AW333" s="13" t="s">
        <v>33</v>
      </c>
      <c r="AX333" s="13" t="s">
        <v>72</v>
      </c>
      <c r="AY333" s="236" t="s">
        <v>125</v>
      </c>
    </row>
    <row r="334" s="14" customFormat="1">
      <c r="A334" s="14"/>
      <c r="B334" s="237"/>
      <c r="C334" s="238"/>
      <c r="D334" s="219" t="s">
        <v>139</v>
      </c>
      <c r="E334" s="239" t="s">
        <v>19</v>
      </c>
      <c r="F334" s="240" t="s">
        <v>155</v>
      </c>
      <c r="G334" s="238"/>
      <c r="H334" s="241">
        <v>153.59999999999999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139</v>
      </c>
      <c r="AU334" s="247" t="s">
        <v>82</v>
      </c>
      <c r="AV334" s="14" t="s">
        <v>133</v>
      </c>
      <c r="AW334" s="14" t="s">
        <v>33</v>
      </c>
      <c r="AX334" s="14" t="s">
        <v>80</v>
      </c>
      <c r="AY334" s="247" t="s">
        <v>125</v>
      </c>
    </row>
    <row r="335" s="2" customFormat="1" ht="24.15" customHeight="1">
      <c r="A335" s="40"/>
      <c r="B335" s="41"/>
      <c r="C335" s="206" t="s">
        <v>510</v>
      </c>
      <c r="D335" s="206" t="s">
        <v>128</v>
      </c>
      <c r="E335" s="207" t="s">
        <v>518</v>
      </c>
      <c r="F335" s="208" t="s">
        <v>519</v>
      </c>
      <c r="G335" s="209" t="s">
        <v>150</v>
      </c>
      <c r="H335" s="210">
        <v>153.59999999999999</v>
      </c>
      <c r="I335" s="211"/>
      <c r="J335" s="212">
        <f>ROUND(I335*H335,2)</f>
        <v>0</v>
      </c>
      <c r="K335" s="208" t="s">
        <v>132</v>
      </c>
      <c r="L335" s="46"/>
      <c r="M335" s="213" t="s">
        <v>19</v>
      </c>
      <c r="N335" s="214" t="s">
        <v>43</v>
      </c>
      <c r="O335" s="86"/>
      <c r="P335" s="215">
        <f>O335*H335</f>
        <v>0</v>
      </c>
      <c r="Q335" s="215">
        <v>6.9999999999999994E-05</v>
      </c>
      <c r="R335" s="215">
        <f>Q335*H335</f>
        <v>0.010751999999999999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240</v>
      </c>
      <c r="AT335" s="217" t="s">
        <v>128</v>
      </c>
      <c r="AU335" s="217" t="s">
        <v>82</v>
      </c>
      <c r="AY335" s="19" t="s">
        <v>125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80</v>
      </c>
      <c r="BK335" s="218">
        <f>ROUND(I335*H335,2)</f>
        <v>0</v>
      </c>
      <c r="BL335" s="19" t="s">
        <v>240</v>
      </c>
      <c r="BM335" s="217" t="s">
        <v>808</v>
      </c>
    </row>
    <row r="336" s="2" customFormat="1">
      <c r="A336" s="40"/>
      <c r="B336" s="41"/>
      <c r="C336" s="42"/>
      <c r="D336" s="219" t="s">
        <v>135</v>
      </c>
      <c r="E336" s="42"/>
      <c r="F336" s="220" t="s">
        <v>521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135</v>
      </c>
      <c r="AU336" s="19" t="s">
        <v>82</v>
      </c>
    </row>
    <row r="337" s="2" customFormat="1">
      <c r="A337" s="40"/>
      <c r="B337" s="41"/>
      <c r="C337" s="42"/>
      <c r="D337" s="224" t="s">
        <v>137</v>
      </c>
      <c r="E337" s="42"/>
      <c r="F337" s="225" t="s">
        <v>522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137</v>
      </c>
      <c r="AU337" s="19" t="s">
        <v>82</v>
      </c>
    </row>
    <row r="338" s="13" customFormat="1">
      <c r="A338" s="13"/>
      <c r="B338" s="226"/>
      <c r="C338" s="227"/>
      <c r="D338" s="219" t="s">
        <v>139</v>
      </c>
      <c r="E338" s="228" t="s">
        <v>19</v>
      </c>
      <c r="F338" s="229" t="s">
        <v>807</v>
      </c>
      <c r="G338" s="227"/>
      <c r="H338" s="230">
        <v>153.59999999999999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139</v>
      </c>
      <c r="AU338" s="236" t="s">
        <v>82</v>
      </c>
      <c r="AV338" s="13" t="s">
        <v>82</v>
      </c>
      <c r="AW338" s="13" t="s">
        <v>33</v>
      </c>
      <c r="AX338" s="13" t="s">
        <v>72</v>
      </c>
      <c r="AY338" s="236" t="s">
        <v>125</v>
      </c>
    </row>
    <row r="339" s="14" customFormat="1">
      <c r="A339" s="14"/>
      <c r="B339" s="237"/>
      <c r="C339" s="238"/>
      <c r="D339" s="219" t="s">
        <v>139</v>
      </c>
      <c r="E339" s="239" t="s">
        <v>19</v>
      </c>
      <c r="F339" s="240" t="s">
        <v>155</v>
      </c>
      <c r="G339" s="238"/>
      <c r="H339" s="241">
        <v>153.59999999999999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139</v>
      </c>
      <c r="AU339" s="247" t="s">
        <v>82</v>
      </c>
      <c r="AV339" s="14" t="s">
        <v>133</v>
      </c>
      <c r="AW339" s="14" t="s">
        <v>33</v>
      </c>
      <c r="AX339" s="14" t="s">
        <v>80</v>
      </c>
      <c r="AY339" s="247" t="s">
        <v>125</v>
      </c>
    </row>
    <row r="340" s="2" customFormat="1" ht="24.15" customHeight="1">
      <c r="A340" s="40"/>
      <c r="B340" s="41"/>
      <c r="C340" s="206" t="s">
        <v>517</v>
      </c>
      <c r="D340" s="206" t="s">
        <v>128</v>
      </c>
      <c r="E340" s="207" t="s">
        <v>524</v>
      </c>
      <c r="F340" s="208" t="s">
        <v>525</v>
      </c>
      <c r="G340" s="209" t="s">
        <v>310</v>
      </c>
      <c r="H340" s="210">
        <v>0.066000000000000003</v>
      </c>
      <c r="I340" s="211"/>
      <c r="J340" s="212">
        <f>ROUND(I340*H340,2)</f>
        <v>0</v>
      </c>
      <c r="K340" s="208" t="s">
        <v>132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240</v>
      </c>
      <c r="AT340" s="217" t="s">
        <v>128</v>
      </c>
      <c r="AU340" s="217" t="s">
        <v>82</v>
      </c>
      <c r="AY340" s="19" t="s">
        <v>125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240</v>
      </c>
      <c r="BM340" s="217" t="s">
        <v>809</v>
      </c>
    </row>
    <row r="341" s="2" customFormat="1">
      <c r="A341" s="40"/>
      <c r="B341" s="41"/>
      <c r="C341" s="42"/>
      <c r="D341" s="219" t="s">
        <v>135</v>
      </c>
      <c r="E341" s="42"/>
      <c r="F341" s="220" t="s">
        <v>527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135</v>
      </c>
      <c r="AU341" s="19" t="s">
        <v>82</v>
      </c>
    </row>
    <row r="342" s="2" customFormat="1">
      <c r="A342" s="40"/>
      <c r="B342" s="41"/>
      <c r="C342" s="42"/>
      <c r="D342" s="224" t="s">
        <v>137</v>
      </c>
      <c r="E342" s="42"/>
      <c r="F342" s="225" t="s">
        <v>528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137</v>
      </c>
      <c r="AU342" s="19" t="s">
        <v>82</v>
      </c>
    </row>
    <row r="343" s="2" customFormat="1" ht="33" customHeight="1">
      <c r="A343" s="40"/>
      <c r="B343" s="41"/>
      <c r="C343" s="206" t="s">
        <v>523</v>
      </c>
      <c r="D343" s="206" t="s">
        <v>128</v>
      </c>
      <c r="E343" s="207" t="s">
        <v>530</v>
      </c>
      <c r="F343" s="208" t="s">
        <v>531</v>
      </c>
      <c r="G343" s="209" t="s">
        <v>310</v>
      </c>
      <c r="H343" s="210">
        <v>0.066000000000000003</v>
      </c>
      <c r="I343" s="211"/>
      <c r="J343" s="212">
        <f>ROUND(I343*H343,2)</f>
        <v>0</v>
      </c>
      <c r="K343" s="208" t="s">
        <v>132</v>
      </c>
      <c r="L343" s="46"/>
      <c r="M343" s="213" t="s">
        <v>19</v>
      </c>
      <c r="N343" s="214" t="s">
        <v>43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240</v>
      </c>
      <c r="AT343" s="217" t="s">
        <v>128</v>
      </c>
      <c r="AU343" s="217" t="s">
        <v>82</v>
      </c>
      <c r="AY343" s="19" t="s">
        <v>125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80</v>
      </c>
      <c r="BK343" s="218">
        <f>ROUND(I343*H343,2)</f>
        <v>0</v>
      </c>
      <c r="BL343" s="19" t="s">
        <v>240</v>
      </c>
      <c r="BM343" s="217" t="s">
        <v>810</v>
      </c>
    </row>
    <row r="344" s="2" customFormat="1">
      <c r="A344" s="40"/>
      <c r="B344" s="41"/>
      <c r="C344" s="42"/>
      <c r="D344" s="219" t="s">
        <v>135</v>
      </c>
      <c r="E344" s="42"/>
      <c r="F344" s="220" t="s">
        <v>533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135</v>
      </c>
      <c r="AU344" s="19" t="s">
        <v>82</v>
      </c>
    </row>
    <row r="345" s="2" customFormat="1">
      <c r="A345" s="40"/>
      <c r="B345" s="41"/>
      <c r="C345" s="42"/>
      <c r="D345" s="224" t="s">
        <v>137</v>
      </c>
      <c r="E345" s="42"/>
      <c r="F345" s="225" t="s">
        <v>534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137</v>
      </c>
      <c r="AU345" s="19" t="s">
        <v>82</v>
      </c>
    </row>
    <row r="346" s="12" customFormat="1" ht="22.8" customHeight="1">
      <c r="A346" s="12"/>
      <c r="B346" s="190"/>
      <c r="C346" s="191"/>
      <c r="D346" s="192" t="s">
        <v>71</v>
      </c>
      <c r="E346" s="204" t="s">
        <v>535</v>
      </c>
      <c r="F346" s="204" t="s">
        <v>536</v>
      </c>
      <c r="G346" s="191"/>
      <c r="H346" s="191"/>
      <c r="I346" s="194"/>
      <c r="J346" s="205">
        <f>BK346</f>
        <v>0</v>
      </c>
      <c r="K346" s="191"/>
      <c r="L346" s="196"/>
      <c r="M346" s="197"/>
      <c r="N346" s="198"/>
      <c r="O346" s="198"/>
      <c r="P346" s="199">
        <f>SUM(P347:P432)</f>
        <v>0</v>
      </c>
      <c r="Q346" s="198"/>
      <c r="R346" s="199">
        <f>SUM(R347:R432)</f>
        <v>3.2282887200000006</v>
      </c>
      <c r="S346" s="198"/>
      <c r="T346" s="200">
        <f>SUM(T347:T432)</f>
        <v>3.2387280000000001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1" t="s">
        <v>82</v>
      </c>
      <c r="AT346" s="202" t="s">
        <v>71</v>
      </c>
      <c r="AU346" s="202" t="s">
        <v>80</v>
      </c>
      <c r="AY346" s="201" t="s">
        <v>125</v>
      </c>
      <c r="BK346" s="203">
        <f>SUM(BK347:BK432)</f>
        <v>0</v>
      </c>
    </row>
    <row r="347" s="2" customFormat="1" ht="16.5" customHeight="1">
      <c r="A347" s="40"/>
      <c r="B347" s="41"/>
      <c r="C347" s="206" t="s">
        <v>529</v>
      </c>
      <c r="D347" s="206" t="s">
        <v>128</v>
      </c>
      <c r="E347" s="207" t="s">
        <v>538</v>
      </c>
      <c r="F347" s="208" t="s">
        <v>539</v>
      </c>
      <c r="G347" s="209" t="s">
        <v>131</v>
      </c>
      <c r="H347" s="210">
        <v>84.560000000000002</v>
      </c>
      <c r="I347" s="211"/>
      <c r="J347" s="212">
        <f>ROUND(I347*H347,2)</f>
        <v>0</v>
      </c>
      <c r="K347" s="208" t="s">
        <v>132</v>
      </c>
      <c r="L347" s="46"/>
      <c r="M347" s="213" t="s">
        <v>19</v>
      </c>
      <c r="N347" s="214" t="s">
        <v>43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240</v>
      </c>
      <c r="AT347" s="217" t="s">
        <v>128</v>
      </c>
      <c r="AU347" s="217" t="s">
        <v>82</v>
      </c>
      <c r="AY347" s="19" t="s">
        <v>125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80</v>
      </c>
      <c r="BK347" s="218">
        <f>ROUND(I347*H347,2)</f>
        <v>0</v>
      </c>
      <c r="BL347" s="19" t="s">
        <v>240</v>
      </c>
      <c r="BM347" s="217" t="s">
        <v>811</v>
      </c>
    </row>
    <row r="348" s="2" customFormat="1">
      <c r="A348" s="40"/>
      <c r="B348" s="41"/>
      <c r="C348" s="42"/>
      <c r="D348" s="219" t="s">
        <v>135</v>
      </c>
      <c r="E348" s="42"/>
      <c r="F348" s="220" t="s">
        <v>541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135</v>
      </c>
      <c r="AU348" s="19" t="s">
        <v>82</v>
      </c>
    </row>
    <row r="349" s="2" customFormat="1">
      <c r="A349" s="40"/>
      <c r="B349" s="41"/>
      <c r="C349" s="42"/>
      <c r="D349" s="224" t="s">
        <v>137</v>
      </c>
      <c r="E349" s="42"/>
      <c r="F349" s="225" t="s">
        <v>542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137</v>
      </c>
      <c r="AU349" s="19" t="s">
        <v>82</v>
      </c>
    </row>
    <row r="350" s="15" customFormat="1">
      <c r="A350" s="15"/>
      <c r="B350" s="248"/>
      <c r="C350" s="249"/>
      <c r="D350" s="219" t="s">
        <v>139</v>
      </c>
      <c r="E350" s="250" t="s">
        <v>19</v>
      </c>
      <c r="F350" s="251" t="s">
        <v>543</v>
      </c>
      <c r="G350" s="249"/>
      <c r="H350" s="250" t="s">
        <v>19</v>
      </c>
      <c r="I350" s="252"/>
      <c r="J350" s="249"/>
      <c r="K350" s="249"/>
      <c r="L350" s="253"/>
      <c r="M350" s="254"/>
      <c r="N350" s="255"/>
      <c r="O350" s="255"/>
      <c r="P350" s="255"/>
      <c r="Q350" s="255"/>
      <c r="R350" s="255"/>
      <c r="S350" s="255"/>
      <c r="T350" s="256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7" t="s">
        <v>139</v>
      </c>
      <c r="AU350" s="257" t="s">
        <v>82</v>
      </c>
      <c r="AV350" s="15" t="s">
        <v>80</v>
      </c>
      <c r="AW350" s="15" t="s">
        <v>33</v>
      </c>
      <c r="AX350" s="15" t="s">
        <v>72</v>
      </c>
      <c r="AY350" s="257" t="s">
        <v>125</v>
      </c>
    </row>
    <row r="351" s="13" customFormat="1">
      <c r="A351" s="13"/>
      <c r="B351" s="226"/>
      <c r="C351" s="227"/>
      <c r="D351" s="219" t="s">
        <v>139</v>
      </c>
      <c r="E351" s="228" t="s">
        <v>19</v>
      </c>
      <c r="F351" s="229" t="s">
        <v>736</v>
      </c>
      <c r="G351" s="227"/>
      <c r="H351" s="230">
        <v>84.560000000000002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139</v>
      </c>
      <c r="AU351" s="236" t="s">
        <v>82</v>
      </c>
      <c r="AV351" s="13" t="s">
        <v>82</v>
      </c>
      <c r="AW351" s="13" t="s">
        <v>33</v>
      </c>
      <c r="AX351" s="13" t="s">
        <v>72</v>
      </c>
      <c r="AY351" s="236" t="s">
        <v>125</v>
      </c>
    </row>
    <row r="352" s="14" customFormat="1">
      <c r="A352" s="14"/>
      <c r="B352" s="237"/>
      <c r="C352" s="238"/>
      <c r="D352" s="219" t="s">
        <v>139</v>
      </c>
      <c r="E352" s="239" t="s">
        <v>19</v>
      </c>
      <c r="F352" s="240" t="s">
        <v>155</v>
      </c>
      <c r="G352" s="238"/>
      <c r="H352" s="241">
        <v>84.560000000000002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139</v>
      </c>
      <c r="AU352" s="247" t="s">
        <v>82</v>
      </c>
      <c r="AV352" s="14" t="s">
        <v>133</v>
      </c>
      <c r="AW352" s="14" t="s">
        <v>33</v>
      </c>
      <c r="AX352" s="14" t="s">
        <v>80</v>
      </c>
      <c r="AY352" s="247" t="s">
        <v>125</v>
      </c>
    </row>
    <row r="353" s="2" customFormat="1" ht="16.5" customHeight="1">
      <c r="A353" s="40"/>
      <c r="B353" s="41"/>
      <c r="C353" s="206" t="s">
        <v>537</v>
      </c>
      <c r="D353" s="206" t="s">
        <v>128</v>
      </c>
      <c r="E353" s="207" t="s">
        <v>545</v>
      </c>
      <c r="F353" s="208" t="s">
        <v>546</v>
      </c>
      <c r="G353" s="209" t="s">
        <v>131</v>
      </c>
      <c r="H353" s="210">
        <v>93.930000000000007</v>
      </c>
      <c r="I353" s="211"/>
      <c r="J353" s="212">
        <f>ROUND(I353*H353,2)</f>
        <v>0</v>
      </c>
      <c r="K353" s="208" t="s">
        <v>132</v>
      </c>
      <c r="L353" s="46"/>
      <c r="M353" s="213" t="s">
        <v>19</v>
      </c>
      <c r="N353" s="214" t="s">
        <v>43</v>
      </c>
      <c r="O353" s="86"/>
      <c r="P353" s="215">
        <f>O353*H353</f>
        <v>0</v>
      </c>
      <c r="Q353" s="215">
        <v>0.00029999999999999997</v>
      </c>
      <c r="R353" s="215">
        <f>Q353*H353</f>
        <v>0.028178999999999999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240</v>
      </c>
      <c r="AT353" s="217" t="s">
        <v>128</v>
      </c>
      <c r="AU353" s="217" t="s">
        <v>82</v>
      </c>
      <c r="AY353" s="19" t="s">
        <v>125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80</v>
      </c>
      <c r="BK353" s="218">
        <f>ROUND(I353*H353,2)</f>
        <v>0</v>
      </c>
      <c r="BL353" s="19" t="s">
        <v>240</v>
      </c>
      <c r="BM353" s="217" t="s">
        <v>812</v>
      </c>
    </row>
    <row r="354" s="2" customFormat="1">
      <c r="A354" s="40"/>
      <c r="B354" s="41"/>
      <c r="C354" s="42"/>
      <c r="D354" s="219" t="s">
        <v>135</v>
      </c>
      <c r="E354" s="42"/>
      <c r="F354" s="220" t="s">
        <v>548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135</v>
      </c>
      <c r="AU354" s="19" t="s">
        <v>82</v>
      </c>
    </row>
    <row r="355" s="2" customFormat="1">
      <c r="A355" s="40"/>
      <c r="B355" s="41"/>
      <c r="C355" s="42"/>
      <c r="D355" s="224" t="s">
        <v>137</v>
      </c>
      <c r="E355" s="42"/>
      <c r="F355" s="225" t="s">
        <v>549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137</v>
      </c>
      <c r="AU355" s="19" t="s">
        <v>82</v>
      </c>
    </row>
    <row r="356" s="15" customFormat="1">
      <c r="A356" s="15"/>
      <c r="B356" s="248"/>
      <c r="C356" s="249"/>
      <c r="D356" s="219" t="s">
        <v>139</v>
      </c>
      <c r="E356" s="250" t="s">
        <v>19</v>
      </c>
      <c r="F356" s="251" t="s">
        <v>543</v>
      </c>
      <c r="G356" s="249"/>
      <c r="H356" s="250" t="s">
        <v>19</v>
      </c>
      <c r="I356" s="252"/>
      <c r="J356" s="249"/>
      <c r="K356" s="249"/>
      <c r="L356" s="253"/>
      <c r="M356" s="254"/>
      <c r="N356" s="255"/>
      <c r="O356" s="255"/>
      <c r="P356" s="255"/>
      <c r="Q356" s="255"/>
      <c r="R356" s="255"/>
      <c r="S356" s="255"/>
      <c r="T356" s="25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7" t="s">
        <v>139</v>
      </c>
      <c r="AU356" s="257" t="s">
        <v>82</v>
      </c>
      <c r="AV356" s="15" t="s">
        <v>80</v>
      </c>
      <c r="AW356" s="15" t="s">
        <v>33</v>
      </c>
      <c r="AX356" s="15" t="s">
        <v>72</v>
      </c>
      <c r="AY356" s="257" t="s">
        <v>125</v>
      </c>
    </row>
    <row r="357" s="13" customFormat="1">
      <c r="A357" s="13"/>
      <c r="B357" s="226"/>
      <c r="C357" s="227"/>
      <c r="D357" s="219" t="s">
        <v>139</v>
      </c>
      <c r="E357" s="228" t="s">
        <v>19</v>
      </c>
      <c r="F357" s="229" t="s">
        <v>736</v>
      </c>
      <c r="G357" s="227"/>
      <c r="H357" s="230">
        <v>84.560000000000002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139</v>
      </c>
      <c r="AU357" s="236" t="s">
        <v>82</v>
      </c>
      <c r="AV357" s="13" t="s">
        <v>82</v>
      </c>
      <c r="AW357" s="13" t="s">
        <v>33</v>
      </c>
      <c r="AX357" s="13" t="s">
        <v>72</v>
      </c>
      <c r="AY357" s="236" t="s">
        <v>125</v>
      </c>
    </row>
    <row r="358" s="13" customFormat="1">
      <c r="A358" s="13"/>
      <c r="B358" s="226"/>
      <c r="C358" s="227"/>
      <c r="D358" s="219" t="s">
        <v>139</v>
      </c>
      <c r="E358" s="228" t="s">
        <v>19</v>
      </c>
      <c r="F358" s="229" t="s">
        <v>813</v>
      </c>
      <c r="G358" s="227"/>
      <c r="H358" s="230">
        <v>9.3699999999999992</v>
      </c>
      <c r="I358" s="231"/>
      <c r="J358" s="227"/>
      <c r="K358" s="227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139</v>
      </c>
      <c r="AU358" s="236" t="s">
        <v>82</v>
      </c>
      <c r="AV358" s="13" t="s">
        <v>82</v>
      </c>
      <c r="AW358" s="13" t="s">
        <v>33</v>
      </c>
      <c r="AX358" s="13" t="s">
        <v>72</v>
      </c>
      <c r="AY358" s="236" t="s">
        <v>125</v>
      </c>
    </row>
    <row r="359" s="14" customFormat="1">
      <c r="A359" s="14"/>
      <c r="B359" s="237"/>
      <c r="C359" s="238"/>
      <c r="D359" s="219" t="s">
        <v>139</v>
      </c>
      <c r="E359" s="239" t="s">
        <v>19</v>
      </c>
      <c r="F359" s="240" t="s">
        <v>155</v>
      </c>
      <c r="G359" s="238"/>
      <c r="H359" s="241">
        <v>93.930000000000007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139</v>
      </c>
      <c r="AU359" s="247" t="s">
        <v>82</v>
      </c>
      <c r="AV359" s="14" t="s">
        <v>133</v>
      </c>
      <c r="AW359" s="14" t="s">
        <v>33</v>
      </c>
      <c r="AX359" s="14" t="s">
        <v>80</v>
      </c>
      <c r="AY359" s="247" t="s">
        <v>125</v>
      </c>
    </row>
    <row r="360" s="2" customFormat="1" ht="24.15" customHeight="1">
      <c r="A360" s="40"/>
      <c r="B360" s="41"/>
      <c r="C360" s="206" t="s">
        <v>544</v>
      </c>
      <c r="D360" s="206" t="s">
        <v>128</v>
      </c>
      <c r="E360" s="207" t="s">
        <v>553</v>
      </c>
      <c r="F360" s="208" t="s">
        <v>554</v>
      </c>
      <c r="G360" s="209" t="s">
        <v>150</v>
      </c>
      <c r="H360" s="210">
        <v>78.079999999999998</v>
      </c>
      <c r="I360" s="211"/>
      <c r="J360" s="212">
        <f>ROUND(I360*H360,2)</f>
        <v>0</v>
      </c>
      <c r="K360" s="208" t="s">
        <v>132</v>
      </c>
      <c r="L360" s="46"/>
      <c r="M360" s="213" t="s">
        <v>19</v>
      </c>
      <c r="N360" s="214" t="s">
        <v>43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0.0032499999999999999</v>
      </c>
      <c r="T360" s="216">
        <f>S360*H360</f>
        <v>0.25375999999999999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240</v>
      </c>
      <c r="AT360" s="217" t="s">
        <v>128</v>
      </c>
      <c r="AU360" s="217" t="s">
        <v>82</v>
      </c>
      <c r="AY360" s="19" t="s">
        <v>125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240</v>
      </c>
      <c r="BM360" s="217" t="s">
        <v>814</v>
      </c>
    </row>
    <row r="361" s="2" customFormat="1">
      <c r="A361" s="40"/>
      <c r="B361" s="41"/>
      <c r="C361" s="42"/>
      <c r="D361" s="219" t="s">
        <v>135</v>
      </c>
      <c r="E361" s="42"/>
      <c r="F361" s="220" t="s">
        <v>554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135</v>
      </c>
      <c r="AU361" s="19" t="s">
        <v>82</v>
      </c>
    </row>
    <row r="362" s="2" customFormat="1">
      <c r="A362" s="40"/>
      <c r="B362" s="41"/>
      <c r="C362" s="42"/>
      <c r="D362" s="224" t="s">
        <v>137</v>
      </c>
      <c r="E362" s="42"/>
      <c r="F362" s="225" t="s">
        <v>556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137</v>
      </c>
      <c r="AU362" s="19" t="s">
        <v>82</v>
      </c>
    </row>
    <row r="363" s="13" customFormat="1">
      <c r="A363" s="13"/>
      <c r="B363" s="226"/>
      <c r="C363" s="227"/>
      <c r="D363" s="219" t="s">
        <v>139</v>
      </c>
      <c r="E363" s="228" t="s">
        <v>19</v>
      </c>
      <c r="F363" s="229" t="s">
        <v>738</v>
      </c>
      <c r="G363" s="227"/>
      <c r="H363" s="230">
        <v>78.079999999999998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139</v>
      </c>
      <c r="AU363" s="236" t="s">
        <v>82</v>
      </c>
      <c r="AV363" s="13" t="s">
        <v>82</v>
      </c>
      <c r="AW363" s="13" t="s">
        <v>33</v>
      </c>
      <c r="AX363" s="13" t="s">
        <v>72</v>
      </c>
      <c r="AY363" s="236" t="s">
        <v>125</v>
      </c>
    </row>
    <row r="364" s="14" customFormat="1">
      <c r="A364" s="14"/>
      <c r="B364" s="237"/>
      <c r="C364" s="238"/>
      <c r="D364" s="219" t="s">
        <v>139</v>
      </c>
      <c r="E364" s="239" t="s">
        <v>19</v>
      </c>
      <c r="F364" s="240" t="s">
        <v>155</v>
      </c>
      <c r="G364" s="238"/>
      <c r="H364" s="241">
        <v>78.079999999999998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139</v>
      </c>
      <c r="AU364" s="247" t="s">
        <v>82</v>
      </c>
      <c r="AV364" s="14" t="s">
        <v>133</v>
      </c>
      <c r="AW364" s="14" t="s">
        <v>33</v>
      </c>
      <c r="AX364" s="14" t="s">
        <v>80</v>
      </c>
      <c r="AY364" s="247" t="s">
        <v>125</v>
      </c>
    </row>
    <row r="365" s="2" customFormat="1" ht="33" customHeight="1">
      <c r="A365" s="40"/>
      <c r="B365" s="41"/>
      <c r="C365" s="206" t="s">
        <v>552</v>
      </c>
      <c r="D365" s="206" t="s">
        <v>128</v>
      </c>
      <c r="E365" s="207" t="s">
        <v>558</v>
      </c>
      <c r="F365" s="208" t="s">
        <v>559</v>
      </c>
      <c r="G365" s="209" t="s">
        <v>150</v>
      </c>
      <c r="H365" s="210">
        <v>78.079999999999998</v>
      </c>
      <c r="I365" s="211"/>
      <c r="J365" s="212">
        <f>ROUND(I365*H365,2)</f>
        <v>0</v>
      </c>
      <c r="K365" s="208" t="s">
        <v>132</v>
      </c>
      <c r="L365" s="46"/>
      <c r="M365" s="213" t="s">
        <v>19</v>
      </c>
      <c r="N365" s="214" t="s">
        <v>43</v>
      </c>
      <c r="O365" s="86"/>
      <c r="P365" s="215">
        <f>O365*H365</f>
        <v>0</v>
      </c>
      <c r="Q365" s="215">
        <v>0.00058</v>
      </c>
      <c r="R365" s="215">
        <f>Q365*H365</f>
        <v>0.045286399999999997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240</v>
      </c>
      <c r="AT365" s="217" t="s">
        <v>128</v>
      </c>
      <c r="AU365" s="217" t="s">
        <v>82</v>
      </c>
      <c r="AY365" s="19" t="s">
        <v>125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80</v>
      </c>
      <c r="BK365" s="218">
        <f>ROUND(I365*H365,2)</f>
        <v>0</v>
      </c>
      <c r="BL365" s="19" t="s">
        <v>240</v>
      </c>
      <c r="BM365" s="217" t="s">
        <v>815</v>
      </c>
    </row>
    <row r="366" s="2" customFormat="1">
      <c r="A366" s="40"/>
      <c r="B366" s="41"/>
      <c r="C366" s="42"/>
      <c r="D366" s="219" t="s">
        <v>135</v>
      </c>
      <c r="E366" s="42"/>
      <c r="F366" s="220" t="s">
        <v>561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135</v>
      </c>
      <c r="AU366" s="19" t="s">
        <v>82</v>
      </c>
    </row>
    <row r="367" s="2" customFormat="1">
      <c r="A367" s="40"/>
      <c r="B367" s="41"/>
      <c r="C367" s="42"/>
      <c r="D367" s="224" t="s">
        <v>137</v>
      </c>
      <c r="E367" s="42"/>
      <c r="F367" s="225" t="s">
        <v>562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137</v>
      </c>
      <c r="AU367" s="19" t="s">
        <v>82</v>
      </c>
    </row>
    <row r="368" s="13" customFormat="1">
      <c r="A368" s="13"/>
      <c r="B368" s="226"/>
      <c r="C368" s="227"/>
      <c r="D368" s="219" t="s">
        <v>139</v>
      </c>
      <c r="E368" s="228" t="s">
        <v>19</v>
      </c>
      <c r="F368" s="229" t="s">
        <v>738</v>
      </c>
      <c r="G368" s="227"/>
      <c r="H368" s="230">
        <v>78.079999999999998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139</v>
      </c>
      <c r="AU368" s="236" t="s">
        <v>82</v>
      </c>
      <c r="AV368" s="13" t="s">
        <v>82</v>
      </c>
      <c r="AW368" s="13" t="s">
        <v>33</v>
      </c>
      <c r="AX368" s="13" t="s">
        <v>72</v>
      </c>
      <c r="AY368" s="236" t="s">
        <v>125</v>
      </c>
    </row>
    <row r="369" s="14" customFormat="1">
      <c r="A369" s="14"/>
      <c r="B369" s="237"/>
      <c r="C369" s="238"/>
      <c r="D369" s="219" t="s">
        <v>139</v>
      </c>
      <c r="E369" s="239" t="s">
        <v>19</v>
      </c>
      <c r="F369" s="240" t="s">
        <v>155</v>
      </c>
      <c r="G369" s="238"/>
      <c r="H369" s="241">
        <v>78.079999999999998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139</v>
      </c>
      <c r="AU369" s="247" t="s">
        <v>82</v>
      </c>
      <c r="AV369" s="14" t="s">
        <v>133</v>
      </c>
      <c r="AW369" s="14" t="s">
        <v>33</v>
      </c>
      <c r="AX369" s="14" t="s">
        <v>80</v>
      </c>
      <c r="AY369" s="247" t="s">
        <v>125</v>
      </c>
    </row>
    <row r="370" s="2" customFormat="1" ht="24.15" customHeight="1">
      <c r="A370" s="40"/>
      <c r="B370" s="41"/>
      <c r="C370" s="258" t="s">
        <v>557</v>
      </c>
      <c r="D370" s="258" t="s">
        <v>385</v>
      </c>
      <c r="E370" s="259" t="s">
        <v>564</v>
      </c>
      <c r="F370" s="260" t="s">
        <v>565</v>
      </c>
      <c r="G370" s="261" t="s">
        <v>150</v>
      </c>
      <c r="H370" s="262">
        <v>85.888000000000005</v>
      </c>
      <c r="I370" s="263"/>
      <c r="J370" s="264">
        <f>ROUND(I370*H370,2)</f>
        <v>0</v>
      </c>
      <c r="K370" s="260" t="s">
        <v>132</v>
      </c>
      <c r="L370" s="265"/>
      <c r="M370" s="266" t="s">
        <v>19</v>
      </c>
      <c r="N370" s="267" t="s">
        <v>43</v>
      </c>
      <c r="O370" s="86"/>
      <c r="P370" s="215">
        <f>O370*H370</f>
        <v>0</v>
      </c>
      <c r="Q370" s="215">
        <v>0.00264</v>
      </c>
      <c r="R370" s="215">
        <f>Q370*H370</f>
        <v>0.22674432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346</v>
      </c>
      <c r="AT370" s="217" t="s">
        <v>385</v>
      </c>
      <c r="AU370" s="217" t="s">
        <v>82</v>
      </c>
      <c r="AY370" s="19" t="s">
        <v>125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80</v>
      </c>
      <c r="BK370" s="218">
        <f>ROUND(I370*H370,2)</f>
        <v>0</v>
      </c>
      <c r="BL370" s="19" t="s">
        <v>240</v>
      </c>
      <c r="BM370" s="217" t="s">
        <v>816</v>
      </c>
    </row>
    <row r="371" s="2" customFormat="1">
      <c r="A371" s="40"/>
      <c r="B371" s="41"/>
      <c r="C371" s="42"/>
      <c r="D371" s="219" t="s">
        <v>135</v>
      </c>
      <c r="E371" s="42"/>
      <c r="F371" s="220" t="s">
        <v>565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135</v>
      </c>
      <c r="AU371" s="19" t="s">
        <v>82</v>
      </c>
    </row>
    <row r="372" s="13" customFormat="1">
      <c r="A372" s="13"/>
      <c r="B372" s="226"/>
      <c r="C372" s="227"/>
      <c r="D372" s="219" t="s">
        <v>139</v>
      </c>
      <c r="E372" s="228" t="s">
        <v>19</v>
      </c>
      <c r="F372" s="229" t="s">
        <v>817</v>
      </c>
      <c r="G372" s="227"/>
      <c r="H372" s="230">
        <v>78.079999999999998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139</v>
      </c>
      <c r="AU372" s="236" t="s">
        <v>82</v>
      </c>
      <c r="AV372" s="13" t="s">
        <v>82</v>
      </c>
      <c r="AW372" s="13" t="s">
        <v>33</v>
      </c>
      <c r="AX372" s="13" t="s">
        <v>80</v>
      </c>
      <c r="AY372" s="236" t="s">
        <v>125</v>
      </c>
    </row>
    <row r="373" s="13" customFormat="1">
      <c r="A373" s="13"/>
      <c r="B373" s="226"/>
      <c r="C373" s="227"/>
      <c r="D373" s="219" t="s">
        <v>139</v>
      </c>
      <c r="E373" s="227"/>
      <c r="F373" s="229" t="s">
        <v>818</v>
      </c>
      <c r="G373" s="227"/>
      <c r="H373" s="230">
        <v>85.888000000000005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139</v>
      </c>
      <c r="AU373" s="236" t="s">
        <v>82</v>
      </c>
      <c r="AV373" s="13" t="s">
        <v>82</v>
      </c>
      <c r="AW373" s="13" t="s">
        <v>4</v>
      </c>
      <c r="AX373" s="13" t="s">
        <v>80</v>
      </c>
      <c r="AY373" s="236" t="s">
        <v>125</v>
      </c>
    </row>
    <row r="374" s="2" customFormat="1" ht="16.5" customHeight="1">
      <c r="A374" s="40"/>
      <c r="B374" s="41"/>
      <c r="C374" s="206" t="s">
        <v>563</v>
      </c>
      <c r="D374" s="206" t="s">
        <v>128</v>
      </c>
      <c r="E374" s="207" t="s">
        <v>570</v>
      </c>
      <c r="F374" s="208" t="s">
        <v>571</v>
      </c>
      <c r="G374" s="209" t="s">
        <v>131</v>
      </c>
      <c r="H374" s="210">
        <v>84.560000000000002</v>
      </c>
      <c r="I374" s="211"/>
      <c r="J374" s="212">
        <f>ROUND(I374*H374,2)</f>
        <v>0</v>
      </c>
      <c r="K374" s="208" t="s">
        <v>132</v>
      </c>
      <c r="L374" s="46"/>
      <c r="M374" s="213" t="s">
        <v>19</v>
      </c>
      <c r="N374" s="214" t="s">
        <v>43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0.035299999999999998</v>
      </c>
      <c r="T374" s="216">
        <f>S374*H374</f>
        <v>2.9849679999999998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240</v>
      </c>
      <c r="AT374" s="217" t="s">
        <v>128</v>
      </c>
      <c r="AU374" s="217" t="s">
        <v>82</v>
      </c>
      <c r="AY374" s="19" t="s">
        <v>125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80</v>
      </c>
      <c r="BK374" s="218">
        <f>ROUND(I374*H374,2)</f>
        <v>0</v>
      </c>
      <c r="BL374" s="19" t="s">
        <v>240</v>
      </c>
      <c r="BM374" s="217" t="s">
        <v>819</v>
      </c>
    </row>
    <row r="375" s="2" customFormat="1">
      <c r="A375" s="40"/>
      <c r="B375" s="41"/>
      <c r="C375" s="42"/>
      <c r="D375" s="219" t="s">
        <v>135</v>
      </c>
      <c r="E375" s="42"/>
      <c r="F375" s="220" t="s">
        <v>571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135</v>
      </c>
      <c r="AU375" s="19" t="s">
        <v>82</v>
      </c>
    </row>
    <row r="376" s="2" customFormat="1">
      <c r="A376" s="40"/>
      <c r="B376" s="41"/>
      <c r="C376" s="42"/>
      <c r="D376" s="224" t="s">
        <v>137</v>
      </c>
      <c r="E376" s="42"/>
      <c r="F376" s="225" t="s">
        <v>573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137</v>
      </c>
      <c r="AU376" s="19" t="s">
        <v>82</v>
      </c>
    </row>
    <row r="377" s="2" customFormat="1" ht="37.8" customHeight="1">
      <c r="A377" s="40"/>
      <c r="B377" s="41"/>
      <c r="C377" s="206" t="s">
        <v>569</v>
      </c>
      <c r="D377" s="206" t="s">
        <v>128</v>
      </c>
      <c r="E377" s="207" t="s">
        <v>575</v>
      </c>
      <c r="F377" s="208" t="s">
        <v>576</v>
      </c>
      <c r="G377" s="209" t="s">
        <v>131</v>
      </c>
      <c r="H377" s="210">
        <v>84.560000000000002</v>
      </c>
      <c r="I377" s="211"/>
      <c r="J377" s="212">
        <f>ROUND(I377*H377,2)</f>
        <v>0</v>
      </c>
      <c r="K377" s="208" t="s">
        <v>132</v>
      </c>
      <c r="L377" s="46"/>
      <c r="M377" s="213" t="s">
        <v>19</v>
      </c>
      <c r="N377" s="214" t="s">
        <v>43</v>
      </c>
      <c r="O377" s="86"/>
      <c r="P377" s="215">
        <f>O377*H377</f>
        <v>0</v>
      </c>
      <c r="Q377" s="215">
        <v>0.0060000000000000001</v>
      </c>
      <c r="R377" s="215">
        <f>Q377*H377</f>
        <v>0.50736000000000003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240</v>
      </c>
      <c r="AT377" s="217" t="s">
        <v>128</v>
      </c>
      <c r="AU377" s="217" t="s">
        <v>82</v>
      </c>
      <c r="AY377" s="19" t="s">
        <v>125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80</v>
      </c>
      <c r="BK377" s="218">
        <f>ROUND(I377*H377,2)</f>
        <v>0</v>
      </c>
      <c r="BL377" s="19" t="s">
        <v>240</v>
      </c>
      <c r="BM377" s="217" t="s">
        <v>820</v>
      </c>
    </row>
    <row r="378" s="2" customFormat="1">
      <c r="A378" s="40"/>
      <c r="B378" s="41"/>
      <c r="C378" s="42"/>
      <c r="D378" s="219" t="s">
        <v>135</v>
      </c>
      <c r="E378" s="42"/>
      <c r="F378" s="220" t="s">
        <v>578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135</v>
      </c>
      <c r="AU378" s="19" t="s">
        <v>82</v>
      </c>
    </row>
    <row r="379" s="2" customFormat="1">
      <c r="A379" s="40"/>
      <c r="B379" s="41"/>
      <c r="C379" s="42"/>
      <c r="D379" s="224" t="s">
        <v>137</v>
      </c>
      <c r="E379" s="42"/>
      <c r="F379" s="225" t="s">
        <v>579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137</v>
      </c>
      <c r="AU379" s="19" t="s">
        <v>82</v>
      </c>
    </row>
    <row r="380" s="2" customFormat="1" ht="33" customHeight="1">
      <c r="A380" s="40"/>
      <c r="B380" s="41"/>
      <c r="C380" s="258" t="s">
        <v>574</v>
      </c>
      <c r="D380" s="258" t="s">
        <v>385</v>
      </c>
      <c r="E380" s="259" t="s">
        <v>581</v>
      </c>
      <c r="F380" s="260" t="s">
        <v>582</v>
      </c>
      <c r="G380" s="261" t="s">
        <v>131</v>
      </c>
      <c r="H380" s="262">
        <v>93.016000000000005</v>
      </c>
      <c r="I380" s="263"/>
      <c r="J380" s="264">
        <f>ROUND(I380*H380,2)</f>
        <v>0</v>
      </c>
      <c r="K380" s="260" t="s">
        <v>132</v>
      </c>
      <c r="L380" s="265"/>
      <c r="M380" s="266" t="s">
        <v>19</v>
      </c>
      <c r="N380" s="267" t="s">
        <v>43</v>
      </c>
      <c r="O380" s="86"/>
      <c r="P380" s="215">
        <f>O380*H380</f>
        <v>0</v>
      </c>
      <c r="Q380" s="215">
        <v>0.021999999999999999</v>
      </c>
      <c r="R380" s="215">
        <f>Q380*H380</f>
        <v>2.0463520000000002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346</v>
      </c>
      <c r="AT380" s="217" t="s">
        <v>385</v>
      </c>
      <c r="AU380" s="217" t="s">
        <v>82</v>
      </c>
      <c r="AY380" s="19" t="s">
        <v>125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80</v>
      </c>
      <c r="BK380" s="218">
        <f>ROUND(I380*H380,2)</f>
        <v>0</v>
      </c>
      <c r="BL380" s="19" t="s">
        <v>240</v>
      </c>
      <c r="BM380" s="217" t="s">
        <v>821</v>
      </c>
    </row>
    <row r="381" s="2" customFormat="1">
      <c r="A381" s="40"/>
      <c r="B381" s="41"/>
      <c r="C381" s="42"/>
      <c r="D381" s="219" t="s">
        <v>135</v>
      </c>
      <c r="E381" s="42"/>
      <c r="F381" s="220" t="s">
        <v>582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135</v>
      </c>
      <c r="AU381" s="19" t="s">
        <v>82</v>
      </c>
    </row>
    <row r="382" s="13" customFormat="1">
      <c r="A382" s="13"/>
      <c r="B382" s="226"/>
      <c r="C382" s="227"/>
      <c r="D382" s="219" t="s">
        <v>139</v>
      </c>
      <c r="E382" s="228" t="s">
        <v>19</v>
      </c>
      <c r="F382" s="229" t="s">
        <v>822</v>
      </c>
      <c r="G382" s="227"/>
      <c r="H382" s="230">
        <v>84.560000000000002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139</v>
      </c>
      <c r="AU382" s="236" t="s">
        <v>82</v>
      </c>
      <c r="AV382" s="13" t="s">
        <v>82</v>
      </c>
      <c r="AW382" s="13" t="s">
        <v>33</v>
      </c>
      <c r="AX382" s="13" t="s">
        <v>80</v>
      </c>
      <c r="AY382" s="236" t="s">
        <v>125</v>
      </c>
    </row>
    <row r="383" s="13" customFormat="1">
      <c r="A383" s="13"/>
      <c r="B383" s="226"/>
      <c r="C383" s="227"/>
      <c r="D383" s="219" t="s">
        <v>139</v>
      </c>
      <c r="E383" s="227"/>
      <c r="F383" s="229" t="s">
        <v>823</v>
      </c>
      <c r="G383" s="227"/>
      <c r="H383" s="230">
        <v>93.016000000000005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139</v>
      </c>
      <c r="AU383" s="236" t="s">
        <v>82</v>
      </c>
      <c r="AV383" s="13" t="s">
        <v>82</v>
      </c>
      <c r="AW383" s="13" t="s">
        <v>4</v>
      </c>
      <c r="AX383" s="13" t="s">
        <v>80</v>
      </c>
      <c r="AY383" s="236" t="s">
        <v>125</v>
      </c>
    </row>
    <row r="384" s="2" customFormat="1" ht="24.15" customHeight="1">
      <c r="A384" s="40"/>
      <c r="B384" s="41"/>
      <c r="C384" s="206" t="s">
        <v>580</v>
      </c>
      <c r="D384" s="206" t="s">
        <v>128</v>
      </c>
      <c r="E384" s="207" t="s">
        <v>593</v>
      </c>
      <c r="F384" s="208" t="s">
        <v>594</v>
      </c>
      <c r="G384" s="209" t="s">
        <v>131</v>
      </c>
      <c r="H384" s="210">
        <v>93.930000000000007</v>
      </c>
      <c r="I384" s="211"/>
      <c r="J384" s="212">
        <f>ROUND(I384*H384,2)</f>
        <v>0</v>
      </c>
      <c r="K384" s="208" t="s">
        <v>132</v>
      </c>
      <c r="L384" s="46"/>
      <c r="M384" s="213" t="s">
        <v>19</v>
      </c>
      <c r="N384" s="214" t="s">
        <v>43</v>
      </c>
      <c r="O384" s="86"/>
      <c r="P384" s="215">
        <f>O384*H384</f>
        <v>0</v>
      </c>
      <c r="Q384" s="215">
        <v>0.0015</v>
      </c>
      <c r="R384" s="215">
        <f>Q384*H384</f>
        <v>0.14089500000000002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240</v>
      </c>
      <c r="AT384" s="217" t="s">
        <v>128</v>
      </c>
      <c r="AU384" s="217" t="s">
        <v>82</v>
      </c>
      <c r="AY384" s="19" t="s">
        <v>125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80</v>
      </c>
      <c r="BK384" s="218">
        <f>ROUND(I384*H384,2)</f>
        <v>0</v>
      </c>
      <c r="BL384" s="19" t="s">
        <v>240</v>
      </c>
      <c r="BM384" s="217" t="s">
        <v>824</v>
      </c>
    </row>
    <row r="385" s="2" customFormat="1">
      <c r="A385" s="40"/>
      <c r="B385" s="41"/>
      <c r="C385" s="42"/>
      <c r="D385" s="219" t="s">
        <v>135</v>
      </c>
      <c r="E385" s="42"/>
      <c r="F385" s="220" t="s">
        <v>596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135</v>
      </c>
      <c r="AU385" s="19" t="s">
        <v>82</v>
      </c>
    </row>
    <row r="386" s="2" customFormat="1">
      <c r="A386" s="40"/>
      <c r="B386" s="41"/>
      <c r="C386" s="42"/>
      <c r="D386" s="224" t="s">
        <v>137</v>
      </c>
      <c r="E386" s="42"/>
      <c r="F386" s="225" t="s">
        <v>597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137</v>
      </c>
      <c r="AU386" s="19" t="s">
        <v>82</v>
      </c>
    </row>
    <row r="387" s="15" customFormat="1">
      <c r="A387" s="15"/>
      <c r="B387" s="248"/>
      <c r="C387" s="249"/>
      <c r="D387" s="219" t="s">
        <v>139</v>
      </c>
      <c r="E387" s="250" t="s">
        <v>19</v>
      </c>
      <c r="F387" s="251" t="s">
        <v>543</v>
      </c>
      <c r="G387" s="249"/>
      <c r="H387" s="250" t="s">
        <v>19</v>
      </c>
      <c r="I387" s="252"/>
      <c r="J387" s="249"/>
      <c r="K387" s="249"/>
      <c r="L387" s="253"/>
      <c r="M387" s="254"/>
      <c r="N387" s="255"/>
      <c r="O387" s="255"/>
      <c r="P387" s="255"/>
      <c r="Q387" s="255"/>
      <c r="R387" s="255"/>
      <c r="S387" s="255"/>
      <c r="T387" s="25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7" t="s">
        <v>139</v>
      </c>
      <c r="AU387" s="257" t="s">
        <v>82</v>
      </c>
      <c r="AV387" s="15" t="s">
        <v>80</v>
      </c>
      <c r="AW387" s="15" t="s">
        <v>33</v>
      </c>
      <c r="AX387" s="15" t="s">
        <v>72</v>
      </c>
      <c r="AY387" s="257" t="s">
        <v>125</v>
      </c>
    </row>
    <row r="388" s="13" customFormat="1">
      <c r="A388" s="13"/>
      <c r="B388" s="226"/>
      <c r="C388" s="227"/>
      <c r="D388" s="219" t="s">
        <v>139</v>
      </c>
      <c r="E388" s="228" t="s">
        <v>19</v>
      </c>
      <c r="F388" s="229" t="s">
        <v>736</v>
      </c>
      <c r="G388" s="227"/>
      <c r="H388" s="230">
        <v>84.560000000000002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139</v>
      </c>
      <c r="AU388" s="236" t="s">
        <v>82</v>
      </c>
      <c r="AV388" s="13" t="s">
        <v>82</v>
      </c>
      <c r="AW388" s="13" t="s">
        <v>33</v>
      </c>
      <c r="AX388" s="13" t="s">
        <v>72</v>
      </c>
      <c r="AY388" s="236" t="s">
        <v>125</v>
      </c>
    </row>
    <row r="389" s="13" customFormat="1">
      <c r="A389" s="13"/>
      <c r="B389" s="226"/>
      <c r="C389" s="227"/>
      <c r="D389" s="219" t="s">
        <v>139</v>
      </c>
      <c r="E389" s="228" t="s">
        <v>19</v>
      </c>
      <c r="F389" s="229" t="s">
        <v>813</v>
      </c>
      <c r="G389" s="227"/>
      <c r="H389" s="230">
        <v>9.3699999999999992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139</v>
      </c>
      <c r="AU389" s="236" t="s">
        <v>82</v>
      </c>
      <c r="AV389" s="13" t="s">
        <v>82</v>
      </c>
      <c r="AW389" s="13" t="s">
        <v>33</v>
      </c>
      <c r="AX389" s="13" t="s">
        <v>72</v>
      </c>
      <c r="AY389" s="236" t="s">
        <v>125</v>
      </c>
    </row>
    <row r="390" s="14" customFormat="1">
      <c r="A390" s="14"/>
      <c r="B390" s="237"/>
      <c r="C390" s="238"/>
      <c r="D390" s="219" t="s">
        <v>139</v>
      </c>
      <c r="E390" s="239" t="s">
        <v>19</v>
      </c>
      <c r="F390" s="240" t="s">
        <v>155</v>
      </c>
      <c r="G390" s="238"/>
      <c r="H390" s="241">
        <v>93.930000000000007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139</v>
      </c>
      <c r="AU390" s="247" t="s">
        <v>82</v>
      </c>
      <c r="AV390" s="14" t="s">
        <v>133</v>
      </c>
      <c r="AW390" s="14" t="s">
        <v>33</v>
      </c>
      <c r="AX390" s="14" t="s">
        <v>80</v>
      </c>
      <c r="AY390" s="247" t="s">
        <v>125</v>
      </c>
    </row>
    <row r="391" s="2" customFormat="1" ht="16.5" customHeight="1">
      <c r="A391" s="40"/>
      <c r="B391" s="41"/>
      <c r="C391" s="206" t="s">
        <v>586</v>
      </c>
      <c r="D391" s="206" t="s">
        <v>128</v>
      </c>
      <c r="E391" s="207" t="s">
        <v>599</v>
      </c>
      <c r="F391" s="208" t="s">
        <v>600</v>
      </c>
      <c r="G391" s="209" t="s">
        <v>150</v>
      </c>
      <c r="H391" s="210">
        <v>156.16</v>
      </c>
      <c r="I391" s="211"/>
      <c r="J391" s="212">
        <f>ROUND(I391*H391,2)</f>
        <v>0</v>
      </c>
      <c r="K391" s="208" t="s">
        <v>165</v>
      </c>
      <c r="L391" s="46"/>
      <c r="M391" s="213" t="s">
        <v>19</v>
      </c>
      <c r="N391" s="214" t="s">
        <v>43</v>
      </c>
      <c r="O391" s="86"/>
      <c r="P391" s="215">
        <f>O391*H391</f>
        <v>0</v>
      </c>
      <c r="Q391" s="215">
        <v>0.00010000000000000001</v>
      </c>
      <c r="R391" s="215">
        <f>Q391*H391</f>
        <v>0.015616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240</v>
      </c>
      <c r="AT391" s="217" t="s">
        <v>128</v>
      </c>
      <c r="AU391" s="217" t="s">
        <v>82</v>
      </c>
      <c r="AY391" s="19" t="s">
        <v>125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80</v>
      </c>
      <c r="BK391" s="218">
        <f>ROUND(I391*H391,2)</f>
        <v>0</v>
      </c>
      <c r="BL391" s="19" t="s">
        <v>240</v>
      </c>
      <c r="BM391" s="217" t="s">
        <v>825</v>
      </c>
    </row>
    <row r="392" s="2" customFormat="1">
      <c r="A392" s="40"/>
      <c r="B392" s="41"/>
      <c r="C392" s="42"/>
      <c r="D392" s="219" t="s">
        <v>135</v>
      </c>
      <c r="E392" s="42"/>
      <c r="F392" s="220" t="s">
        <v>602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135</v>
      </c>
      <c r="AU392" s="19" t="s">
        <v>82</v>
      </c>
    </row>
    <row r="393" s="13" customFormat="1">
      <c r="A393" s="13"/>
      <c r="B393" s="226"/>
      <c r="C393" s="227"/>
      <c r="D393" s="219" t="s">
        <v>139</v>
      </c>
      <c r="E393" s="228" t="s">
        <v>19</v>
      </c>
      <c r="F393" s="229" t="s">
        <v>826</v>
      </c>
      <c r="G393" s="227"/>
      <c r="H393" s="230">
        <v>156.16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139</v>
      </c>
      <c r="AU393" s="236" t="s">
        <v>82</v>
      </c>
      <c r="AV393" s="13" t="s">
        <v>82</v>
      </c>
      <c r="AW393" s="13" t="s">
        <v>33</v>
      </c>
      <c r="AX393" s="13" t="s">
        <v>72</v>
      </c>
      <c r="AY393" s="236" t="s">
        <v>125</v>
      </c>
    </row>
    <row r="394" s="14" customFormat="1">
      <c r="A394" s="14"/>
      <c r="B394" s="237"/>
      <c r="C394" s="238"/>
      <c r="D394" s="219" t="s">
        <v>139</v>
      </c>
      <c r="E394" s="239" t="s">
        <v>19</v>
      </c>
      <c r="F394" s="240" t="s">
        <v>155</v>
      </c>
      <c r="G394" s="238"/>
      <c r="H394" s="241">
        <v>156.16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7" t="s">
        <v>139</v>
      </c>
      <c r="AU394" s="247" t="s">
        <v>82</v>
      </c>
      <c r="AV394" s="14" t="s">
        <v>133</v>
      </c>
      <c r="AW394" s="14" t="s">
        <v>33</v>
      </c>
      <c r="AX394" s="14" t="s">
        <v>80</v>
      </c>
      <c r="AY394" s="247" t="s">
        <v>125</v>
      </c>
    </row>
    <row r="395" s="2" customFormat="1" ht="24.15" customHeight="1">
      <c r="A395" s="40"/>
      <c r="B395" s="41"/>
      <c r="C395" s="206" t="s">
        <v>592</v>
      </c>
      <c r="D395" s="206" t="s">
        <v>128</v>
      </c>
      <c r="E395" s="207" t="s">
        <v>606</v>
      </c>
      <c r="F395" s="208" t="s">
        <v>607</v>
      </c>
      <c r="G395" s="209" t="s">
        <v>150</v>
      </c>
      <c r="H395" s="210">
        <v>78.079999999999998</v>
      </c>
      <c r="I395" s="211"/>
      <c r="J395" s="212">
        <f>ROUND(I395*H395,2)</f>
        <v>0</v>
      </c>
      <c r="K395" s="208" t="s">
        <v>132</v>
      </c>
      <c r="L395" s="46"/>
      <c r="M395" s="213" t="s">
        <v>19</v>
      </c>
      <c r="N395" s="214" t="s">
        <v>43</v>
      </c>
      <c r="O395" s="86"/>
      <c r="P395" s="215">
        <f>O395*H395</f>
        <v>0</v>
      </c>
      <c r="Q395" s="215">
        <v>3.0000000000000001E-05</v>
      </c>
      <c r="R395" s="215">
        <f>Q395*H395</f>
        <v>0.0023424000000000001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240</v>
      </c>
      <c r="AT395" s="217" t="s">
        <v>128</v>
      </c>
      <c r="AU395" s="217" t="s">
        <v>82</v>
      </c>
      <c r="AY395" s="19" t="s">
        <v>125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80</v>
      </c>
      <c r="BK395" s="218">
        <f>ROUND(I395*H395,2)</f>
        <v>0</v>
      </c>
      <c r="BL395" s="19" t="s">
        <v>240</v>
      </c>
      <c r="BM395" s="217" t="s">
        <v>827</v>
      </c>
    </row>
    <row r="396" s="2" customFormat="1">
      <c r="A396" s="40"/>
      <c r="B396" s="41"/>
      <c r="C396" s="42"/>
      <c r="D396" s="219" t="s">
        <v>135</v>
      </c>
      <c r="E396" s="42"/>
      <c r="F396" s="220" t="s">
        <v>609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135</v>
      </c>
      <c r="AU396" s="19" t="s">
        <v>82</v>
      </c>
    </row>
    <row r="397" s="2" customFormat="1">
      <c r="A397" s="40"/>
      <c r="B397" s="41"/>
      <c r="C397" s="42"/>
      <c r="D397" s="224" t="s">
        <v>137</v>
      </c>
      <c r="E397" s="42"/>
      <c r="F397" s="225" t="s">
        <v>610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137</v>
      </c>
      <c r="AU397" s="19" t="s">
        <v>82</v>
      </c>
    </row>
    <row r="398" s="13" customFormat="1">
      <c r="A398" s="13"/>
      <c r="B398" s="226"/>
      <c r="C398" s="227"/>
      <c r="D398" s="219" t="s">
        <v>139</v>
      </c>
      <c r="E398" s="228" t="s">
        <v>19</v>
      </c>
      <c r="F398" s="229" t="s">
        <v>738</v>
      </c>
      <c r="G398" s="227"/>
      <c r="H398" s="230">
        <v>78.079999999999998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139</v>
      </c>
      <c r="AU398" s="236" t="s">
        <v>82</v>
      </c>
      <c r="AV398" s="13" t="s">
        <v>82</v>
      </c>
      <c r="AW398" s="13" t="s">
        <v>33</v>
      </c>
      <c r="AX398" s="13" t="s">
        <v>72</v>
      </c>
      <c r="AY398" s="236" t="s">
        <v>125</v>
      </c>
    </row>
    <row r="399" s="14" customFormat="1">
      <c r="A399" s="14"/>
      <c r="B399" s="237"/>
      <c r="C399" s="238"/>
      <c r="D399" s="219" t="s">
        <v>139</v>
      </c>
      <c r="E399" s="239" t="s">
        <v>19</v>
      </c>
      <c r="F399" s="240" t="s">
        <v>155</v>
      </c>
      <c r="G399" s="238"/>
      <c r="H399" s="241">
        <v>78.079999999999998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139</v>
      </c>
      <c r="AU399" s="247" t="s">
        <v>82</v>
      </c>
      <c r="AV399" s="14" t="s">
        <v>133</v>
      </c>
      <c r="AW399" s="14" t="s">
        <v>33</v>
      </c>
      <c r="AX399" s="14" t="s">
        <v>80</v>
      </c>
      <c r="AY399" s="247" t="s">
        <v>125</v>
      </c>
    </row>
    <row r="400" s="2" customFormat="1" ht="16.5" customHeight="1">
      <c r="A400" s="40"/>
      <c r="B400" s="41"/>
      <c r="C400" s="206" t="s">
        <v>598</v>
      </c>
      <c r="D400" s="206" t="s">
        <v>128</v>
      </c>
      <c r="E400" s="207" t="s">
        <v>612</v>
      </c>
      <c r="F400" s="208" t="s">
        <v>613</v>
      </c>
      <c r="G400" s="209" t="s">
        <v>224</v>
      </c>
      <c r="H400" s="210">
        <v>32</v>
      </c>
      <c r="I400" s="211"/>
      <c r="J400" s="212">
        <f>ROUND(I400*H400,2)</f>
        <v>0</v>
      </c>
      <c r="K400" s="208" t="s">
        <v>132</v>
      </c>
      <c r="L400" s="46"/>
      <c r="M400" s="213" t="s">
        <v>19</v>
      </c>
      <c r="N400" s="214" t="s">
        <v>43</v>
      </c>
      <c r="O400" s="86"/>
      <c r="P400" s="215">
        <f>O400*H400</f>
        <v>0</v>
      </c>
      <c r="Q400" s="215">
        <v>0.00021000000000000001</v>
      </c>
      <c r="R400" s="215">
        <f>Q400*H400</f>
        <v>0.0067200000000000003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240</v>
      </c>
      <c r="AT400" s="217" t="s">
        <v>128</v>
      </c>
      <c r="AU400" s="217" t="s">
        <v>82</v>
      </c>
      <c r="AY400" s="19" t="s">
        <v>125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80</v>
      </c>
      <c r="BK400" s="218">
        <f>ROUND(I400*H400,2)</f>
        <v>0</v>
      </c>
      <c r="BL400" s="19" t="s">
        <v>240</v>
      </c>
      <c r="BM400" s="217" t="s">
        <v>828</v>
      </c>
    </row>
    <row r="401" s="2" customFormat="1">
      <c r="A401" s="40"/>
      <c r="B401" s="41"/>
      <c r="C401" s="42"/>
      <c r="D401" s="219" t="s">
        <v>135</v>
      </c>
      <c r="E401" s="42"/>
      <c r="F401" s="220" t="s">
        <v>615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135</v>
      </c>
      <c r="AU401" s="19" t="s">
        <v>82</v>
      </c>
    </row>
    <row r="402" s="2" customFormat="1">
      <c r="A402" s="40"/>
      <c r="B402" s="41"/>
      <c r="C402" s="42"/>
      <c r="D402" s="224" t="s">
        <v>137</v>
      </c>
      <c r="E402" s="42"/>
      <c r="F402" s="225" t="s">
        <v>616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137</v>
      </c>
      <c r="AU402" s="19" t="s">
        <v>82</v>
      </c>
    </row>
    <row r="403" s="13" customFormat="1">
      <c r="A403" s="13"/>
      <c r="B403" s="226"/>
      <c r="C403" s="227"/>
      <c r="D403" s="219" t="s">
        <v>139</v>
      </c>
      <c r="E403" s="228" t="s">
        <v>19</v>
      </c>
      <c r="F403" s="229" t="s">
        <v>829</v>
      </c>
      <c r="G403" s="227"/>
      <c r="H403" s="230">
        <v>32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139</v>
      </c>
      <c r="AU403" s="236" t="s">
        <v>82</v>
      </c>
      <c r="AV403" s="13" t="s">
        <v>82</v>
      </c>
      <c r="AW403" s="13" t="s">
        <v>33</v>
      </c>
      <c r="AX403" s="13" t="s">
        <v>72</v>
      </c>
      <c r="AY403" s="236" t="s">
        <v>125</v>
      </c>
    </row>
    <row r="404" s="14" customFormat="1">
      <c r="A404" s="14"/>
      <c r="B404" s="237"/>
      <c r="C404" s="238"/>
      <c r="D404" s="219" t="s">
        <v>139</v>
      </c>
      <c r="E404" s="239" t="s">
        <v>19</v>
      </c>
      <c r="F404" s="240" t="s">
        <v>155</v>
      </c>
      <c r="G404" s="238"/>
      <c r="H404" s="241">
        <v>32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139</v>
      </c>
      <c r="AU404" s="247" t="s">
        <v>82</v>
      </c>
      <c r="AV404" s="14" t="s">
        <v>133</v>
      </c>
      <c r="AW404" s="14" t="s">
        <v>33</v>
      </c>
      <c r="AX404" s="14" t="s">
        <v>80</v>
      </c>
      <c r="AY404" s="247" t="s">
        <v>125</v>
      </c>
    </row>
    <row r="405" s="2" customFormat="1" ht="16.5" customHeight="1">
      <c r="A405" s="40"/>
      <c r="B405" s="41"/>
      <c r="C405" s="206" t="s">
        <v>605</v>
      </c>
      <c r="D405" s="206" t="s">
        <v>128</v>
      </c>
      <c r="E405" s="207" t="s">
        <v>619</v>
      </c>
      <c r="F405" s="208" t="s">
        <v>620</v>
      </c>
      <c r="G405" s="209" t="s">
        <v>224</v>
      </c>
      <c r="H405" s="210">
        <v>32</v>
      </c>
      <c r="I405" s="211"/>
      <c r="J405" s="212">
        <f>ROUND(I405*H405,2)</f>
        <v>0</v>
      </c>
      <c r="K405" s="208" t="s">
        <v>132</v>
      </c>
      <c r="L405" s="46"/>
      <c r="M405" s="213" t="s">
        <v>19</v>
      </c>
      <c r="N405" s="214" t="s">
        <v>43</v>
      </c>
      <c r="O405" s="86"/>
      <c r="P405" s="215">
        <f>O405*H405</f>
        <v>0</v>
      </c>
      <c r="Q405" s="215">
        <v>0.00020000000000000001</v>
      </c>
      <c r="R405" s="215">
        <f>Q405*H405</f>
        <v>0.0064000000000000003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240</v>
      </c>
      <c r="AT405" s="217" t="s">
        <v>128</v>
      </c>
      <c r="AU405" s="217" t="s">
        <v>82</v>
      </c>
      <c r="AY405" s="19" t="s">
        <v>125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80</v>
      </c>
      <c r="BK405" s="218">
        <f>ROUND(I405*H405,2)</f>
        <v>0</v>
      </c>
      <c r="BL405" s="19" t="s">
        <v>240</v>
      </c>
      <c r="BM405" s="217" t="s">
        <v>830</v>
      </c>
    </row>
    <row r="406" s="2" customFormat="1">
      <c r="A406" s="40"/>
      <c r="B406" s="41"/>
      <c r="C406" s="42"/>
      <c r="D406" s="219" t="s">
        <v>135</v>
      </c>
      <c r="E406" s="42"/>
      <c r="F406" s="220" t="s">
        <v>622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135</v>
      </c>
      <c r="AU406" s="19" t="s">
        <v>82</v>
      </c>
    </row>
    <row r="407" s="2" customFormat="1">
      <c r="A407" s="40"/>
      <c r="B407" s="41"/>
      <c r="C407" s="42"/>
      <c r="D407" s="224" t="s">
        <v>137</v>
      </c>
      <c r="E407" s="42"/>
      <c r="F407" s="225" t="s">
        <v>623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137</v>
      </c>
      <c r="AU407" s="19" t="s">
        <v>82</v>
      </c>
    </row>
    <row r="408" s="13" customFormat="1">
      <c r="A408" s="13"/>
      <c r="B408" s="226"/>
      <c r="C408" s="227"/>
      <c r="D408" s="219" t="s">
        <v>139</v>
      </c>
      <c r="E408" s="228" t="s">
        <v>19</v>
      </c>
      <c r="F408" s="229" t="s">
        <v>829</v>
      </c>
      <c r="G408" s="227"/>
      <c r="H408" s="230">
        <v>32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139</v>
      </c>
      <c r="AU408" s="236" t="s">
        <v>82</v>
      </c>
      <c r="AV408" s="13" t="s">
        <v>82</v>
      </c>
      <c r="AW408" s="13" t="s">
        <v>33</v>
      </c>
      <c r="AX408" s="13" t="s">
        <v>72</v>
      </c>
      <c r="AY408" s="236" t="s">
        <v>125</v>
      </c>
    </row>
    <row r="409" s="14" customFormat="1">
      <c r="A409" s="14"/>
      <c r="B409" s="237"/>
      <c r="C409" s="238"/>
      <c r="D409" s="219" t="s">
        <v>139</v>
      </c>
      <c r="E409" s="239" t="s">
        <v>19</v>
      </c>
      <c r="F409" s="240" t="s">
        <v>155</v>
      </c>
      <c r="G409" s="238"/>
      <c r="H409" s="241">
        <v>32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139</v>
      </c>
      <c r="AU409" s="247" t="s">
        <v>82</v>
      </c>
      <c r="AV409" s="14" t="s">
        <v>133</v>
      </c>
      <c r="AW409" s="14" t="s">
        <v>33</v>
      </c>
      <c r="AX409" s="14" t="s">
        <v>80</v>
      </c>
      <c r="AY409" s="247" t="s">
        <v>125</v>
      </c>
    </row>
    <row r="410" s="2" customFormat="1" ht="16.5" customHeight="1">
      <c r="A410" s="40"/>
      <c r="B410" s="41"/>
      <c r="C410" s="206" t="s">
        <v>611</v>
      </c>
      <c r="D410" s="206" t="s">
        <v>128</v>
      </c>
      <c r="E410" s="207" t="s">
        <v>625</v>
      </c>
      <c r="F410" s="208" t="s">
        <v>626</v>
      </c>
      <c r="G410" s="209" t="s">
        <v>150</v>
      </c>
      <c r="H410" s="210">
        <v>78.079999999999998</v>
      </c>
      <c r="I410" s="211"/>
      <c r="J410" s="212">
        <f>ROUND(I410*H410,2)</f>
        <v>0</v>
      </c>
      <c r="K410" s="208" t="s">
        <v>132</v>
      </c>
      <c r="L410" s="46"/>
      <c r="M410" s="213" t="s">
        <v>19</v>
      </c>
      <c r="N410" s="214" t="s">
        <v>43</v>
      </c>
      <c r="O410" s="86"/>
      <c r="P410" s="215">
        <f>O410*H410</f>
        <v>0</v>
      </c>
      <c r="Q410" s="215">
        <v>0.00142</v>
      </c>
      <c r="R410" s="215">
        <f>Q410*H410</f>
        <v>0.1108736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240</v>
      </c>
      <c r="AT410" s="217" t="s">
        <v>128</v>
      </c>
      <c r="AU410" s="217" t="s">
        <v>82</v>
      </c>
      <c r="AY410" s="19" t="s">
        <v>125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80</v>
      </c>
      <c r="BK410" s="218">
        <f>ROUND(I410*H410,2)</f>
        <v>0</v>
      </c>
      <c r="BL410" s="19" t="s">
        <v>240</v>
      </c>
      <c r="BM410" s="217" t="s">
        <v>831</v>
      </c>
    </row>
    <row r="411" s="2" customFormat="1">
      <c r="A411" s="40"/>
      <c r="B411" s="41"/>
      <c r="C411" s="42"/>
      <c r="D411" s="219" t="s">
        <v>135</v>
      </c>
      <c r="E411" s="42"/>
      <c r="F411" s="220" t="s">
        <v>628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135</v>
      </c>
      <c r="AU411" s="19" t="s">
        <v>82</v>
      </c>
    </row>
    <row r="412" s="2" customFormat="1">
      <c r="A412" s="40"/>
      <c r="B412" s="41"/>
      <c r="C412" s="42"/>
      <c r="D412" s="224" t="s">
        <v>137</v>
      </c>
      <c r="E412" s="42"/>
      <c r="F412" s="225" t="s">
        <v>629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137</v>
      </c>
      <c r="AU412" s="19" t="s">
        <v>82</v>
      </c>
    </row>
    <row r="413" s="13" customFormat="1">
      <c r="A413" s="13"/>
      <c r="B413" s="226"/>
      <c r="C413" s="227"/>
      <c r="D413" s="219" t="s">
        <v>139</v>
      </c>
      <c r="E413" s="228" t="s">
        <v>19</v>
      </c>
      <c r="F413" s="229" t="s">
        <v>738</v>
      </c>
      <c r="G413" s="227"/>
      <c r="H413" s="230">
        <v>78.079999999999998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139</v>
      </c>
      <c r="AU413" s="236" t="s">
        <v>82</v>
      </c>
      <c r="AV413" s="13" t="s">
        <v>82</v>
      </c>
      <c r="AW413" s="13" t="s">
        <v>33</v>
      </c>
      <c r="AX413" s="13" t="s">
        <v>72</v>
      </c>
      <c r="AY413" s="236" t="s">
        <v>125</v>
      </c>
    </row>
    <row r="414" s="14" customFormat="1">
      <c r="A414" s="14"/>
      <c r="B414" s="237"/>
      <c r="C414" s="238"/>
      <c r="D414" s="219" t="s">
        <v>139</v>
      </c>
      <c r="E414" s="239" t="s">
        <v>19</v>
      </c>
      <c r="F414" s="240" t="s">
        <v>155</v>
      </c>
      <c r="G414" s="238"/>
      <c r="H414" s="241">
        <v>78.079999999999998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139</v>
      </c>
      <c r="AU414" s="247" t="s">
        <v>82</v>
      </c>
      <c r="AV414" s="14" t="s">
        <v>133</v>
      </c>
      <c r="AW414" s="14" t="s">
        <v>33</v>
      </c>
      <c r="AX414" s="14" t="s">
        <v>80</v>
      </c>
      <c r="AY414" s="247" t="s">
        <v>125</v>
      </c>
    </row>
    <row r="415" s="2" customFormat="1" ht="24.15" customHeight="1">
      <c r="A415" s="40"/>
      <c r="B415" s="41"/>
      <c r="C415" s="206" t="s">
        <v>618</v>
      </c>
      <c r="D415" s="206" t="s">
        <v>128</v>
      </c>
      <c r="E415" s="207" t="s">
        <v>631</v>
      </c>
      <c r="F415" s="208" t="s">
        <v>632</v>
      </c>
      <c r="G415" s="209" t="s">
        <v>150</v>
      </c>
      <c r="H415" s="210">
        <v>64</v>
      </c>
      <c r="I415" s="211"/>
      <c r="J415" s="212">
        <f>ROUND(I415*H415,2)</f>
        <v>0</v>
      </c>
      <c r="K415" s="208" t="s">
        <v>132</v>
      </c>
      <c r="L415" s="46"/>
      <c r="M415" s="213" t="s">
        <v>19</v>
      </c>
      <c r="N415" s="214" t="s">
        <v>43</v>
      </c>
      <c r="O415" s="86"/>
      <c r="P415" s="215">
        <f>O415*H415</f>
        <v>0</v>
      </c>
      <c r="Q415" s="215">
        <v>0.0014300000000000001</v>
      </c>
      <c r="R415" s="215">
        <f>Q415*H415</f>
        <v>0.091520000000000004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240</v>
      </c>
      <c r="AT415" s="217" t="s">
        <v>128</v>
      </c>
      <c r="AU415" s="217" t="s">
        <v>82</v>
      </c>
      <c r="AY415" s="19" t="s">
        <v>125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80</v>
      </c>
      <c r="BK415" s="218">
        <f>ROUND(I415*H415,2)</f>
        <v>0</v>
      </c>
      <c r="BL415" s="19" t="s">
        <v>240</v>
      </c>
      <c r="BM415" s="217" t="s">
        <v>832</v>
      </c>
    </row>
    <row r="416" s="2" customFormat="1">
      <c r="A416" s="40"/>
      <c r="B416" s="41"/>
      <c r="C416" s="42"/>
      <c r="D416" s="219" t="s">
        <v>135</v>
      </c>
      <c r="E416" s="42"/>
      <c r="F416" s="220" t="s">
        <v>634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135</v>
      </c>
      <c r="AU416" s="19" t="s">
        <v>82</v>
      </c>
    </row>
    <row r="417" s="2" customFormat="1">
      <c r="A417" s="40"/>
      <c r="B417" s="41"/>
      <c r="C417" s="42"/>
      <c r="D417" s="224" t="s">
        <v>137</v>
      </c>
      <c r="E417" s="42"/>
      <c r="F417" s="225" t="s">
        <v>635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137</v>
      </c>
      <c r="AU417" s="19" t="s">
        <v>82</v>
      </c>
    </row>
    <row r="418" s="15" customFormat="1">
      <c r="A418" s="15"/>
      <c r="B418" s="248"/>
      <c r="C418" s="249"/>
      <c r="D418" s="219" t="s">
        <v>139</v>
      </c>
      <c r="E418" s="250" t="s">
        <v>19</v>
      </c>
      <c r="F418" s="251" t="s">
        <v>636</v>
      </c>
      <c r="G418" s="249"/>
      <c r="H418" s="250" t="s">
        <v>19</v>
      </c>
      <c r="I418" s="252"/>
      <c r="J418" s="249"/>
      <c r="K418" s="249"/>
      <c r="L418" s="253"/>
      <c r="M418" s="254"/>
      <c r="N418" s="255"/>
      <c r="O418" s="255"/>
      <c r="P418" s="255"/>
      <c r="Q418" s="255"/>
      <c r="R418" s="255"/>
      <c r="S418" s="255"/>
      <c r="T418" s="25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7" t="s">
        <v>139</v>
      </c>
      <c r="AU418" s="257" t="s">
        <v>82</v>
      </c>
      <c r="AV418" s="15" t="s">
        <v>80</v>
      </c>
      <c r="AW418" s="15" t="s">
        <v>33</v>
      </c>
      <c r="AX418" s="15" t="s">
        <v>72</v>
      </c>
      <c r="AY418" s="257" t="s">
        <v>125</v>
      </c>
    </row>
    <row r="419" s="13" customFormat="1">
      <c r="A419" s="13"/>
      <c r="B419" s="226"/>
      <c r="C419" s="227"/>
      <c r="D419" s="219" t="s">
        <v>139</v>
      </c>
      <c r="E419" s="228" t="s">
        <v>19</v>
      </c>
      <c r="F419" s="229" t="s">
        <v>781</v>
      </c>
      <c r="G419" s="227"/>
      <c r="H419" s="230">
        <v>64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139</v>
      </c>
      <c r="AU419" s="236" t="s">
        <v>82</v>
      </c>
      <c r="AV419" s="13" t="s">
        <v>82</v>
      </c>
      <c r="AW419" s="13" t="s">
        <v>33</v>
      </c>
      <c r="AX419" s="13" t="s">
        <v>72</v>
      </c>
      <c r="AY419" s="236" t="s">
        <v>125</v>
      </c>
    </row>
    <row r="420" s="14" customFormat="1">
      <c r="A420" s="14"/>
      <c r="B420" s="237"/>
      <c r="C420" s="238"/>
      <c r="D420" s="219" t="s">
        <v>139</v>
      </c>
      <c r="E420" s="239" t="s">
        <v>19</v>
      </c>
      <c r="F420" s="240" t="s">
        <v>155</v>
      </c>
      <c r="G420" s="238"/>
      <c r="H420" s="241">
        <v>64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139</v>
      </c>
      <c r="AU420" s="247" t="s">
        <v>82</v>
      </c>
      <c r="AV420" s="14" t="s">
        <v>133</v>
      </c>
      <c r="AW420" s="14" t="s">
        <v>33</v>
      </c>
      <c r="AX420" s="14" t="s">
        <v>80</v>
      </c>
      <c r="AY420" s="247" t="s">
        <v>125</v>
      </c>
    </row>
    <row r="421" s="2" customFormat="1" ht="24.15" customHeight="1">
      <c r="A421" s="40"/>
      <c r="B421" s="41"/>
      <c r="C421" s="206" t="s">
        <v>624</v>
      </c>
      <c r="D421" s="206" t="s">
        <v>128</v>
      </c>
      <c r="E421" s="207" t="s">
        <v>638</v>
      </c>
      <c r="F421" s="208" t="s">
        <v>639</v>
      </c>
      <c r="G421" s="209" t="s">
        <v>150</v>
      </c>
      <c r="H421" s="210">
        <v>3.8399999999999999</v>
      </c>
      <c r="I421" s="211"/>
      <c r="J421" s="212">
        <f>ROUND(I421*H421,2)</f>
        <v>0</v>
      </c>
      <c r="K421" s="208" t="s">
        <v>132</v>
      </c>
      <c r="L421" s="46"/>
      <c r="M421" s="213" t="s">
        <v>19</v>
      </c>
      <c r="N421" s="214" t="s">
        <v>43</v>
      </c>
      <c r="O421" s="86"/>
      <c r="P421" s="215">
        <f>O421*H421</f>
        <v>0</v>
      </c>
      <c r="Q421" s="215">
        <v>0</v>
      </c>
      <c r="R421" s="215">
        <f>Q421*H421</f>
        <v>0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240</v>
      </c>
      <c r="AT421" s="217" t="s">
        <v>128</v>
      </c>
      <c r="AU421" s="217" t="s">
        <v>82</v>
      </c>
      <c r="AY421" s="19" t="s">
        <v>125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80</v>
      </c>
      <c r="BK421" s="218">
        <f>ROUND(I421*H421,2)</f>
        <v>0</v>
      </c>
      <c r="BL421" s="19" t="s">
        <v>240</v>
      </c>
      <c r="BM421" s="217" t="s">
        <v>833</v>
      </c>
    </row>
    <row r="422" s="2" customFormat="1">
      <c r="A422" s="40"/>
      <c r="B422" s="41"/>
      <c r="C422" s="42"/>
      <c r="D422" s="219" t="s">
        <v>135</v>
      </c>
      <c r="E422" s="42"/>
      <c r="F422" s="220" t="s">
        <v>641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135</v>
      </c>
      <c r="AU422" s="19" t="s">
        <v>82</v>
      </c>
    </row>
    <row r="423" s="2" customFormat="1">
      <c r="A423" s="40"/>
      <c r="B423" s="41"/>
      <c r="C423" s="42"/>
      <c r="D423" s="224" t="s">
        <v>137</v>
      </c>
      <c r="E423" s="42"/>
      <c r="F423" s="225" t="s">
        <v>642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137</v>
      </c>
      <c r="AU423" s="19" t="s">
        <v>82</v>
      </c>
    </row>
    <row r="424" s="15" customFormat="1">
      <c r="A424" s="15"/>
      <c r="B424" s="248"/>
      <c r="C424" s="249"/>
      <c r="D424" s="219" t="s">
        <v>139</v>
      </c>
      <c r="E424" s="250" t="s">
        <v>19</v>
      </c>
      <c r="F424" s="251" t="s">
        <v>643</v>
      </c>
      <c r="G424" s="249"/>
      <c r="H424" s="250" t="s">
        <v>19</v>
      </c>
      <c r="I424" s="252"/>
      <c r="J424" s="249"/>
      <c r="K424" s="249"/>
      <c r="L424" s="253"/>
      <c r="M424" s="254"/>
      <c r="N424" s="255"/>
      <c r="O424" s="255"/>
      <c r="P424" s="255"/>
      <c r="Q424" s="255"/>
      <c r="R424" s="255"/>
      <c r="S424" s="255"/>
      <c r="T424" s="25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7" t="s">
        <v>139</v>
      </c>
      <c r="AU424" s="257" t="s">
        <v>82</v>
      </c>
      <c r="AV424" s="15" t="s">
        <v>80</v>
      </c>
      <c r="AW424" s="15" t="s">
        <v>33</v>
      </c>
      <c r="AX424" s="15" t="s">
        <v>72</v>
      </c>
      <c r="AY424" s="257" t="s">
        <v>125</v>
      </c>
    </row>
    <row r="425" s="13" customFormat="1">
      <c r="A425" s="13"/>
      <c r="B425" s="226"/>
      <c r="C425" s="227"/>
      <c r="D425" s="219" t="s">
        <v>139</v>
      </c>
      <c r="E425" s="228" t="s">
        <v>19</v>
      </c>
      <c r="F425" s="229" t="s">
        <v>834</v>
      </c>
      <c r="G425" s="227"/>
      <c r="H425" s="230">
        <v>3.8399999999999999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139</v>
      </c>
      <c r="AU425" s="236" t="s">
        <v>82</v>
      </c>
      <c r="AV425" s="13" t="s">
        <v>82</v>
      </c>
      <c r="AW425" s="13" t="s">
        <v>33</v>
      </c>
      <c r="AX425" s="13" t="s">
        <v>72</v>
      </c>
      <c r="AY425" s="236" t="s">
        <v>125</v>
      </c>
    </row>
    <row r="426" s="14" customFormat="1">
      <c r="A426" s="14"/>
      <c r="B426" s="237"/>
      <c r="C426" s="238"/>
      <c r="D426" s="219" t="s">
        <v>139</v>
      </c>
      <c r="E426" s="239" t="s">
        <v>19</v>
      </c>
      <c r="F426" s="240" t="s">
        <v>155</v>
      </c>
      <c r="G426" s="238"/>
      <c r="H426" s="241">
        <v>3.8399999999999999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139</v>
      </c>
      <c r="AU426" s="247" t="s">
        <v>82</v>
      </c>
      <c r="AV426" s="14" t="s">
        <v>133</v>
      </c>
      <c r="AW426" s="14" t="s">
        <v>33</v>
      </c>
      <c r="AX426" s="14" t="s">
        <v>80</v>
      </c>
      <c r="AY426" s="247" t="s">
        <v>125</v>
      </c>
    </row>
    <row r="427" s="2" customFormat="1" ht="24.15" customHeight="1">
      <c r="A427" s="40"/>
      <c r="B427" s="41"/>
      <c r="C427" s="206" t="s">
        <v>630</v>
      </c>
      <c r="D427" s="206" t="s">
        <v>128</v>
      </c>
      <c r="E427" s="207" t="s">
        <v>647</v>
      </c>
      <c r="F427" s="208" t="s">
        <v>648</v>
      </c>
      <c r="G427" s="209" t="s">
        <v>310</v>
      </c>
      <c r="H427" s="210">
        <v>3.2280000000000002</v>
      </c>
      <c r="I427" s="211"/>
      <c r="J427" s="212">
        <f>ROUND(I427*H427,2)</f>
        <v>0</v>
      </c>
      <c r="K427" s="208" t="s">
        <v>132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240</v>
      </c>
      <c r="AT427" s="217" t="s">
        <v>128</v>
      </c>
      <c r="AU427" s="217" t="s">
        <v>82</v>
      </c>
      <c r="AY427" s="19" t="s">
        <v>125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80</v>
      </c>
      <c r="BK427" s="218">
        <f>ROUND(I427*H427,2)</f>
        <v>0</v>
      </c>
      <c r="BL427" s="19" t="s">
        <v>240</v>
      </c>
      <c r="BM427" s="217" t="s">
        <v>835</v>
      </c>
    </row>
    <row r="428" s="2" customFormat="1">
      <c r="A428" s="40"/>
      <c r="B428" s="41"/>
      <c r="C428" s="42"/>
      <c r="D428" s="219" t="s">
        <v>135</v>
      </c>
      <c r="E428" s="42"/>
      <c r="F428" s="220" t="s">
        <v>650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135</v>
      </c>
      <c r="AU428" s="19" t="s">
        <v>82</v>
      </c>
    </row>
    <row r="429" s="2" customFormat="1">
      <c r="A429" s="40"/>
      <c r="B429" s="41"/>
      <c r="C429" s="42"/>
      <c r="D429" s="224" t="s">
        <v>137</v>
      </c>
      <c r="E429" s="42"/>
      <c r="F429" s="225" t="s">
        <v>651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137</v>
      </c>
      <c r="AU429" s="19" t="s">
        <v>82</v>
      </c>
    </row>
    <row r="430" s="2" customFormat="1" ht="33" customHeight="1">
      <c r="A430" s="40"/>
      <c r="B430" s="41"/>
      <c r="C430" s="206" t="s">
        <v>637</v>
      </c>
      <c r="D430" s="206" t="s">
        <v>128</v>
      </c>
      <c r="E430" s="207" t="s">
        <v>653</v>
      </c>
      <c r="F430" s="208" t="s">
        <v>654</v>
      </c>
      <c r="G430" s="209" t="s">
        <v>310</v>
      </c>
      <c r="H430" s="210">
        <v>3.2280000000000002</v>
      </c>
      <c r="I430" s="211"/>
      <c r="J430" s="212">
        <f>ROUND(I430*H430,2)</f>
        <v>0</v>
      </c>
      <c r="K430" s="208" t="s">
        <v>132</v>
      </c>
      <c r="L430" s="46"/>
      <c r="M430" s="213" t="s">
        <v>19</v>
      </c>
      <c r="N430" s="214" t="s">
        <v>43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240</v>
      </c>
      <c r="AT430" s="217" t="s">
        <v>128</v>
      </c>
      <c r="AU430" s="217" t="s">
        <v>82</v>
      </c>
      <c r="AY430" s="19" t="s">
        <v>125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80</v>
      </c>
      <c r="BK430" s="218">
        <f>ROUND(I430*H430,2)</f>
        <v>0</v>
      </c>
      <c r="BL430" s="19" t="s">
        <v>240</v>
      </c>
      <c r="BM430" s="217" t="s">
        <v>836</v>
      </c>
    </row>
    <row r="431" s="2" customFormat="1">
      <c r="A431" s="40"/>
      <c r="B431" s="41"/>
      <c r="C431" s="42"/>
      <c r="D431" s="219" t="s">
        <v>135</v>
      </c>
      <c r="E431" s="42"/>
      <c r="F431" s="220" t="s">
        <v>656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135</v>
      </c>
      <c r="AU431" s="19" t="s">
        <v>82</v>
      </c>
    </row>
    <row r="432" s="2" customFormat="1">
      <c r="A432" s="40"/>
      <c r="B432" s="41"/>
      <c r="C432" s="42"/>
      <c r="D432" s="224" t="s">
        <v>137</v>
      </c>
      <c r="E432" s="42"/>
      <c r="F432" s="225" t="s">
        <v>657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137</v>
      </c>
      <c r="AU432" s="19" t="s">
        <v>82</v>
      </c>
    </row>
    <row r="433" s="12" customFormat="1" ht="22.8" customHeight="1">
      <c r="A433" s="12"/>
      <c r="B433" s="190"/>
      <c r="C433" s="191"/>
      <c r="D433" s="192" t="s">
        <v>71</v>
      </c>
      <c r="E433" s="204" t="s">
        <v>658</v>
      </c>
      <c r="F433" s="204" t="s">
        <v>659</v>
      </c>
      <c r="G433" s="191"/>
      <c r="H433" s="191"/>
      <c r="I433" s="194"/>
      <c r="J433" s="205">
        <f>BK433</f>
        <v>0</v>
      </c>
      <c r="K433" s="191"/>
      <c r="L433" s="196"/>
      <c r="M433" s="197"/>
      <c r="N433" s="198"/>
      <c r="O433" s="198"/>
      <c r="P433" s="199">
        <f>SUM(P434:P472)</f>
        <v>0</v>
      </c>
      <c r="Q433" s="198"/>
      <c r="R433" s="199">
        <f>SUM(R434:R472)</f>
        <v>0.022415999999999998</v>
      </c>
      <c r="S433" s="198"/>
      <c r="T433" s="200">
        <f>SUM(T434:T472)</f>
        <v>0.0081600000000000006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1" t="s">
        <v>82</v>
      </c>
      <c r="AT433" s="202" t="s">
        <v>71</v>
      </c>
      <c r="AU433" s="202" t="s">
        <v>80</v>
      </c>
      <c r="AY433" s="201" t="s">
        <v>125</v>
      </c>
      <c r="BK433" s="203">
        <f>SUM(BK434:BK472)</f>
        <v>0</v>
      </c>
    </row>
    <row r="434" s="2" customFormat="1" ht="24.15" customHeight="1">
      <c r="A434" s="40"/>
      <c r="B434" s="41"/>
      <c r="C434" s="206" t="s">
        <v>646</v>
      </c>
      <c r="D434" s="206" t="s">
        <v>128</v>
      </c>
      <c r="E434" s="207" t="s">
        <v>661</v>
      </c>
      <c r="F434" s="208" t="s">
        <v>662</v>
      </c>
      <c r="G434" s="209" t="s">
        <v>131</v>
      </c>
      <c r="H434" s="210">
        <v>38.399999999999999</v>
      </c>
      <c r="I434" s="211"/>
      <c r="J434" s="212">
        <f>ROUND(I434*H434,2)</f>
        <v>0</v>
      </c>
      <c r="K434" s="208" t="s">
        <v>132</v>
      </c>
      <c r="L434" s="46"/>
      <c r="M434" s="213" t="s">
        <v>19</v>
      </c>
      <c r="N434" s="214" t="s">
        <v>43</v>
      </c>
      <c r="O434" s="86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240</v>
      </c>
      <c r="AT434" s="217" t="s">
        <v>128</v>
      </c>
      <c r="AU434" s="217" t="s">
        <v>82</v>
      </c>
      <c r="AY434" s="19" t="s">
        <v>125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80</v>
      </c>
      <c r="BK434" s="218">
        <f>ROUND(I434*H434,2)</f>
        <v>0</v>
      </c>
      <c r="BL434" s="19" t="s">
        <v>240</v>
      </c>
      <c r="BM434" s="217" t="s">
        <v>837</v>
      </c>
    </row>
    <row r="435" s="2" customFormat="1">
      <c r="A435" s="40"/>
      <c r="B435" s="41"/>
      <c r="C435" s="42"/>
      <c r="D435" s="219" t="s">
        <v>135</v>
      </c>
      <c r="E435" s="42"/>
      <c r="F435" s="220" t="s">
        <v>664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135</v>
      </c>
      <c r="AU435" s="19" t="s">
        <v>82</v>
      </c>
    </row>
    <row r="436" s="2" customFormat="1">
      <c r="A436" s="40"/>
      <c r="B436" s="41"/>
      <c r="C436" s="42"/>
      <c r="D436" s="224" t="s">
        <v>137</v>
      </c>
      <c r="E436" s="42"/>
      <c r="F436" s="225" t="s">
        <v>665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137</v>
      </c>
      <c r="AU436" s="19" t="s">
        <v>82</v>
      </c>
    </row>
    <row r="437" s="15" customFormat="1">
      <c r="A437" s="15"/>
      <c r="B437" s="248"/>
      <c r="C437" s="249"/>
      <c r="D437" s="219" t="s">
        <v>139</v>
      </c>
      <c r="E437" s="250" t="s">
        <v>19</v>
      </c>
      <c r="F437" s="251" t="s">
        <v>666</v>
      </c>
      <c r="G437" s="249"/>
      <c r="H437" s="250" t="s">
        <v>19</v>
      </c>
      <c r="I437" s="252"/>
      <c r="J437" s="249"/>
      <c r="K437" s="249"/>
      <c r="L437" s="253"/>
      <c r="M437" s="254"/>
      <c r="N437" s="255"/>
      <c r="O437" s="255"/>
      <c r="P437" s="255"/>
      <c r="Q437" s="255"/>
      <c r="R437" s="255"/>
      <c r="S437" s="255"/>
      <c r="T437" s="256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7" t="s">
        <v>139</v>
      </c>
      <c r="AU437" s="257" t="s">
        <v>82</v>
      </c>
      <c r="AV437" s="15" t="s">
        <v>80</v>
      </c>
      <c r="AW437" s="15" t="s">
        <v>33</v>
      </c>
      <c r="AX437" s="15" t="s">
        <v>72</v>
      </c>
      <c r="AY437" s="257" t="s">
        <v>125</v>
      </c>
    </row>
    <row r="438" s="13" customFormat="1">
      <c r="A438" s="13"/>
      <c r="B438" s="226"/>
      <c r="C438" s="227"/>
      <c r="D438" s="219" t="s">
        <v>139</v>
      </c>
      <c r="E438" s="228" t="s">
        <v>19</v>
      </c>
      <c r="F438" s="229" t="s">
        <v>838</v>
      </c>
      <c r="G438" s="227"/>
      <c r="H438" s="230">
        <v>38.399999999999999</v>
      </c>
      <c r="I438" s="231"/>
      <c r="J438" s="227"/>
      <c r="K438" s="227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139</v>
      </c>
      <c r="AU438" s="236" t="s">
        <v>82</v>
      </c>
      <c r="AV438" s="13" t="s">
        <v>82</v>
      </c>
      <c r="AW438" s="13" t="s">
        <v>33</v>
      </c>
      <c r="AX438" s="13" t="s">
        <v>72</v>
      </c>
      <c r="AY438" s="236" t="s">
        <v>125</v>
      </c>
    </row>
    <row r="439" s="14" customFormat="1">
      <c r="A439" s="14"/>
      <c r="B439" s="237"/>
      <c r="C439" s="238"/>
      <c r="D439" s="219" t="s">
        <v>139</v>
      </c>
      <c r="E439" s="239" t="s">
        <v>19</v>
      </c>
      <c r="F439" s="240" t="s">
        <v>155</v>
      </c>
      <c r="G439" s="238"/>
      <c r="H439" s="241">
        <v>38.399999999999999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139</v>
      </c>
      <c r="AU439" s="247" t="s">
        <v>82</v>
      </c>
      <c r="AV439" s="14" t="s">
        <v>133</v>
      </c>
      <c r="AW439" s="14" t="s">
        <v>33</v>
      </c>
      <c r="AX439" s="14" t="s">
        <v>80</v>
      </c>
      <c r="AY439" s="247" t="s">
        <v>125</v>
      </c>
    </row>
    <row r="440" s="2" customFormat="1" ht="24.15" customHeight="1">
      <c r="A440" s="40"/>
      <c r="B440" s="41"/>
      <c r="C440" s="206" t="s">
        <v>652</v>
      </c>
      <c r="D440" s="206" t="s">
        <v>128</v>
      </c>
      <c r="E440" s="207" t="s">
        <v>669</v>
      </c>
      <c r="F440" s="208" t="s">
        <v>670</v>
      </c>
      <c r="G440" s="209" t="s">
        <v>131</v>
      </c>
      <c r="H440" s="210">
        <v>38.399999999999999</v>
      </c>
      <c r="I440" s="211"/>
      <c r="J440" s="212">
        <f>ROUND(I440*H440,2)</f>
        <v>0</v>
      </c>
      <c r="K440" s="208" t="s">
        <v>132</v>
      </c>
      <c r="L440" s="46"/>
      <c r="M440" s="213" t="s">
        <v>19</v>
      </c>
      <c r="N440" s="214" t="s">
        <v>43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0.00014999999999999999</v>
      </c>
      <c r="T440" s="216">
        <f>S440*H440</f>
        <v>0.0057599999999999995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240</v>
      </c>
      <c r="AT440" s="217" t="s">
        <v>128</v>
      </c>
      <c r="AU440" s="217" t="s">
        <v>82</v>
      </c>
      <c r="AY440" s="19" t="s">
        <v>125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80</v>
      </c>
      <c r="BK440" s="218">
        <f>ROUND(I440*H440,2)</f>
        <v>0</v>
      </c>
      <c r="BL440" s="19" t="s">
        <v>240</v>
      </c>
      <c r="BM440" s="217" t="s">
        <v>839</v>
      </c>
    </row>
    <row r="441" s="2" customFormat="1">
      <c r="A441" s="40"/>
      <c r="B441" s="41"/>
      <c r="C441" s="42"/>
      <c r="D441" s="219" t="s">
        <v>135</v>
      </c>
      <c r="E441" s="42"/>
      <c r="F441" s="220" t="s">
        <v>672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135</v>
      </c>
      <c r="AU441" s="19" t="s">
        <v>82</v>
      </c>
    </row>
    <row r="442" s="2" customFormat="1">
      <c r="A442" s="40"/>
      <c r="B442" s="41"/>
      <c r="C442" s="42"/>
      <c r="D442" s="224" t="s">
        <v>137</v>
      </c>
      <c r="E442" s="42"/>
      <c r="F442" s="225" t="s">
        <v>673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137</v>
      </c>
      <c r="AU442" s="19" t="s">
        <v>82</v>
      </c>
    </row>
    <row r="443" s="2" customFormat="1" ht="24.15" customHeight="1">
      <c r="A443" s="40"/>
      <c r="B443" s="41"/>
      <c r="C443" s="206" t="s">
        <v>660</v>
      </c>
      <c r="D443" s="206" t="s">
        <v>128</v>
      </c>
      <c r="E443" s="207" t="s">
        <v>675</v>
      </c>
      <c r="F443" s="208" t="s">
        <v>676</v>
      </c>
      <c r="G443" s="209" t="s">
        <v>150</v>
      </c>
      <c r="H443" s="210">
        <v>153.59999999999999</v>
      </c>
      <c r="I443" s="211"/>
      <c r="J443" s="212">
        <f>ROUND(I443*H443,2)</f>
        <v>0</v>
      </c>
      <c r="K443" s="208" t="s">
        <v>132</v>
      </c>
      <c r="L443" s="46"/>
      <c r="M443" s="213" t="s">
        <v>19</v>
      </c>
      <c r="N443" s="214" t="s">
        <v>43</v>
      </c>
      <c r="O443" s="86"/>
      <c r="P443" s="215">
        <f>O443*H443</f>
        <v>0</v>
      </c>
      <c r="Q443" s="215">
        <v>1.0000000000000001E-05</v>
      </c>
      <c r="R443" s="215">
        <f>Q443*H443</f>
        <v>0.001536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240</v>
      </c>
      <c r="AT443" s="217" t="s">
        <v>128</v>
      </c>
      <c r="AU443" s="217" t="s">
        <v>82</v>
      </c>
      <c r="AY443" s="19" t="s">
        <v>125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80</v>
      </c>
      <c r="BK443" s="218">
        <f>ROUND(I443*H443,2)</f>
        <v>0</v>
      </c>
      <c r="BL443" s="19" t="s">
        <v>240</v>
      </c>
      <c r="BM443" s="217" t="s">
        <v>840</v>
      </c>
    </row>
    <row r="444" s="2" customFormat="1">
      <c r="A444" s="40"/>
      <c r="B444" s="41"/>
      <c r="C444" s="42"/>
      <c r="D444" s="219" t="s">
        <v>135</v>
      </c>
      <c r="E444" s="42"/>
      <c r="F444" s="220" t="s">
        <v>678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135</v>
      </c>
      <c r="AU444" s="19" t="s">
        <v>82</v>
      </c>
    </row>
    <row r="445" s="2" customFormat="1">
      <c r="A445" s="40"/>
      <c r="B445" s="41"/>
      <c r="C445" s="42"/>
      <c r="D445" s="224" t="s">
        <v>137</v>
      </c>
      <c r="E445" s="42"/>
      <c r="F445" s="225" t="s">
        <v>679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137</v>
      </c>
      <c r="AU445" s="19" t="s">
        <v>82</v>
      </c>
    </row>
    <row r="446" s="15" customFormat="1">
      <c r="A446" s="15"/>
      <c r="B446" s="248"/>
      <c r="C446" s="249"/>
      <c r="D446" s="219" t="s">
        <v>139</v>
      </c>
      <c r="E446" s="250" t="s">
        <v>19</v>
      </c>
      <c r="F446" s="251" t="s">
        <v>680</v>
      </c>
      <c r="G446" s="249"/>
      <c r="H446" s="250" t="s">
        <v>19</v>
      </c>
      <c r="I446" s="252"/>
      <c r="J446" s="249"/>
      <c r="K446" s="249"/>
      <c r="L446" s="253"/>
      <c r="M446" s="254"/>
      <c r="N446" s="255"/>
      <c r="O446" s="255"/>
      <c r="P446" s="255"/>
      <c r="Q446" s="255"/>
      <c r="R446" s="255"/>
      <c r="S446" s="255"/>
      <c r="T446" s="256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7" t="s">
        <v>139</v>
      </c>
      <c r="AU446" s="257" t="s">
        <v>82</v>
      </c>
      <c r="AV446" s="15" t="s">
        <v>80</v>
      </c>
      <c r="AW446" s="15" t="s">
        <v>33</v>
      </c>
      <c r="AX446" s="15" t="s">
        <v>72</v>
      </c>
      <c r="AY446" s="257" t="s">
        <v>125</v>
      </c>
    </row>
    <row r="447" s="13" customFormat="1">
      <c r="A447" s="13"/>
      <c r="B447" s="226"/>
      <c r="C447" s="227"/>
      <c r="D447" s="219" t="s">
        <v>139</v>
      </c>
      <c r="E447" s="228" t="s">
        <v>19</v>
      </c>
      <c r="F447" s="229" t="s">
        <v>807</v>
      </c>
      <c r="G447" s="227"/>
      <c r="H447" s="230">
        <v>153.59999999999999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139</v>
      </c>
      <c r="AU447" s="236" t="s">
        <v>82</v>
      </c>
      <c r="AV447" s="13" t="s">
        <v>82</v>
      </c>
      <c r="AW447" s="13" t="s">
        <v>33</v>
      </c>
      <c r="AX447" s="13" t="s">
        <v>72</v>
      </c>
      <c r="AY447" s="236" t="s">
        <v>125</v>
      </c>
    </row>
    <row r="448" s="14" customFormat="1">
      <c r="A448" s="14"/>
      <c r="B448" s="237"/>
      <c r="C448" s="238"/>
      <c r="D448" s="219" t="s">
        <v>139</v>
      </c>
      <c r="E448" s="239" t="s">
        <v>19</v>
      </c>
      <c r="F448" s="240" t="s">
        <v>155</v>
      </c>
      <c r="G448" s="238"/>
      <c r="H448" s="241">
        <v>153.59999999999999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139</v>
      </c>
      <c r="AU448" s="247" t="s">
        <v>82</v>
      </c>
      <c r="AV448" s="14" t="s">
        <v>133</v>
      </c>
      <c r="AW448" s="14" t="s">
        <v>33</v>
      </c>
      <c r="AX448" s="14" t="s">
        <v>80</v>
      </c>
      <c r="AY448" s="247" t="s">
        <v>125</v>
      </c>
    </row>
    <row r="449" s="2" customFormat="1" ht="24.15" customHeight="1">
      <c r="A449" s="40"/>
      <c r="B449" s="41"/>
      <c r="C449" s="206" t="s">
        <v>668</v>
      </c>
      <c r="D449" s="206" t="s">
        <v>128</v>
      </c>
      <c r="E449" s="207" t="s">
        <v>682</v>
      </c>
      <c r="F449" s="208" t="s">
        <v>683</v>
      </c>
      <c r="G449" s="209" t="s">
        <v>150</v>
      </c>
      <c r="H449" s="210">
        <v>153.59999999999999</v>
      </c>
      <c r="I449" s="211"/>
      <c r="J449" s="212">
        <f>ROUND(I449*H449,2)</f>
        <v>0</v>
      </c>
      <c r="K449" s="208" t="s">
        <v>132</v>
      </c>
      <c r="L449" s="46"/>
      <c r="M449" s="213" t="s">
        <v>19</v>
      </c>
      <c r="N449" s="214" t="s">
        <v>43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240</v>
      </c>
      <c r="AT449" s="217" t="s">
        <v>128</v>
      </c>
      <c r="AU449" s="217" t="s">
        <v>82</v>
      </c>
      <c r="AY449" s="19" t="s">
        <v>125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80</v>
      </c>
      <c r="BK449" s="218">
        <f>ROUND(I449*H449,2)</f>
        <v>0</v>
      </c>
      <c r="BL449" s="19" t="s">
        <v>240</v>
      </c>
      <c r="BM449" s="217" t="s">
        <v>841</v>
      </c>
    </row>
    <row r="450" s="2" customFormat="1">
      <c r="A450" s="40"/>
      <c r="B450" s="41"/>
      <c r="C450" s="42"/>
      <c r="D450" s="219" t="s">
        <v>135</v>
      </c>
      <c r="E450" s="42"/>
      <c r="F450" s="220" t="s">
        <v>685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135</v>
      </c>
      <c r="AU450" s="19" t="s">
        <v>82</v>
      </c>
    </row>
    <row r="451" s="2" customFormat="1">
      <c r="A451" s="40"/>
      <c r="B451" s="41"/>
      <c r="C451" s="42"/>
      <c r="D451" s="224" t="s">
        <v>137</v>
      </c>
      <c r="E451" s="42"/>
      <c r="F451" s="225" t="s">
        <v>686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137</v>
      </c>
      <c r="AU451" s="19" t="s">
        <v>82</v>
      </c>
    </row>
    <row r="452" s="15" customFormat="1">
      <c r="A452" s="15"/>
      <c r="B452" s="248"/>
      <c r="C452" s="249"/>
      <c r="D452" s="219" t="s">
        <v>139</v>
      </c>
      <c r="E452" s="250" t="s">
        <v>19</v>
      </c>
      <c r="F452" s="251" t="s">
        <v>687</v>
      </c>
      <c r="G452" s="249"/>
      <c r="H452" s="250" t="s">
        <v>19</v>
      </c>
      <c r="I452" s="252"/>
      <c r="J452" s="249"/>
      <c r="K452" s="249"/>
      <c r="L452" s="253"/>
      <c r="M452" s="254"/>
      <c r="N452" s="255"/>
      <c r="O452" s="255"/>
      <c r="P452" s="255"/>
      <c r="Q452" s="255"/>
      <c r="R452" s="255"/>
      <c r="S452" s="255"/>
      <c r="T452" s="256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7" t="s">
        <v>139</v>
      </c>
      <c r="AU452" s="257" t="s">
        <v>82</v>
      </c>
      <c r="AV452" s="15" t="s">
        <v>80</v>
      </c>
      <c r="AW452" s="15" t="s">
        <v>33</v>
      </c>
      <c r="AX452" s="15" t="s">
        <v>72</v>
      </c>
      <c r="AY452" s="257" t="s">
        <v>125</v>
      </c>
    </row>
    <row r="453" s="13" customFormat="1">
      <c r="A453" s="13"/>
      <c r="B453" s="226"/>
      <c r="C453" s="227"/>
      <c r="D453" s="219" t="s">
        <v>139</v>
      </c>
      <c r="E453" s="228" t="s">
        <v>19</v>
      </c>
      <c r="F453" s="229" t="s">
        <v>807</v>
      </c>
      <c r="G453" s="227"/>
      <c r="H453" s="230">
        <v>153.59999999999999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139</v>
      </c>
      <c r="AU453" s="236" t="s">
        <v>82</v>
      </c>
      <c r="AV453" s="13" t="s">
        <v>82</v>
      </c>
      <c r="AW453" s="13" t="s">
        <v>33</v>
      </c>
      <c r="AX453" s="13" t="s">
        <v>72</v>
      </c>
      <c r="AY453" s="236" t="s">
        <v>125</v>
      </c>
    </row>
    <row r="454" s="14" customFormat="1">
      <c r="A454" s="14"/>
      <c r="B454" s="237"/>
      <c r="C454" s="238"/>
      <c r="D454" s="219" t="s">
        <v>139</v>
      </c>
      <c r="E454" s="239" t="s">
        <v>19</v>
      </c>
      <c r="F454" s="240" t="s">
        <v>155</v>
      </c>
      <c r="G454" s="238"/>
      <c r="H454" s="241">
        <v>153.59999999999999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139</v>
      </c>
      <c r="AU454" s="247" t="s">
        <v>82</v>
      </c>
      <c r="AV454" s="14" t="s">
        <v>133</v>
      </c>
      <c r="AW454" s="14" t="s">
        <v>33</v>
      </c>
      <c r="AX454" s="14" t="s">
        <v>80</v>
      </c>
      <c r="AY454" s="247" t="s">
        <v>125</v>
      </c>
    </row>
    <row r="455" s="2" customFormat="1" ht="24.15" customHeight="1">
      <c r="A455" s="40"/>
      <c r="B455" s="41"/>
      <c r="C455" s="258" t="s">
        <v>674</v>
      </c>
      <c r="D455" s="258" t="s">
        <v>385</v>
      </c>
      <c r="E455" s="259" t="s">
        <v>689</v>
      </c>
      <c r="F455" s="260" t="s">
        <v>690</v>
      </c>
      <c r="G455" s="261" t="s">
        <v>150</v>
      </c>
      <c r="H455" s="262">
        <v>161.28</v>
      </c>
      <c r="I455" s="263"/>
      <c r="J455" s="264">
        <f>ROUND(I455*H455,2)</f>
        <v>0</v>
      </c>
      <c r="K455" s="260" t="s">
        <v>132</v>
      </c>
      <c r="L455" s="265"/>
      <c r="M455" s="266" t="s">
        <v>19</v>
      </c>
      <c r="N455" s="267" t="s">
        <v>43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346</v>
      </c>
      <c r="AT455" s="217" t="s">
        <v>385</v>
      </c>
      <c r="AU455" s="217" t="s">
        <v>82</v>
      </c>
      <c r="AY455" s="19" t="s">
        <v>125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80</v>
      </c>
      <c r="BK455" s="218">
        <f>ROUND(I455*H455,2)</f>
        <v>0</v>
      </c>
      <c r="BL455" s="19" t="s">
        <v>240</v>
      </c>
      <c r="BM455" s="217" t="s">
        <v>842</v>
      </c>
    </row>
    <row r="456" s="2" customFormat="1">
      <c r="A456" s="40"/>
      <c r="B456" s="41"/>
      <c r="C456" s="42"/>
      <c r="D456" s="219" t="s">
        <v>135</v>
      </c>
      <c r="E456" s="42"/>
      <c r="F456" s="220" t="s">
        <v>690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135</v>
      </c>
      <c r="AU456" s="19" t="s">
        <v>82</v>
      </c>
    </row>
    <row r="457" s="13" customFormat="1">
      <c r="A457" s="13"/>
      <c r="B457" s="226"/>
      <c r="C457" s="227"/>
      <c r="D457" s="219" t="s">
        <v>139</v>
      </c>
      <c r="E457" s="228" t="s">
        <v>19</v>
      </c>
      <c r="F457" s="229" t="s">
        <v>843</v>
      </c>
      <c r="G457" s="227"/>
      <c r="H457" s="230">
        <v>153.59999999999999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139</v>
      </c>
      <c r="AU457" s="236" t="s">
        <v>82</v>
      </c>
      <c r="AV457" s="13" t="s">
        <v>82</v>
      </c>
      <c r="AW457" s="13" t="s">
        <v>33</v>
      </c>
      <c r="AX457" s="13" t="s">
        <v>80</v>
      </c>
      <c r="AY457" s="236" t="s">
        <v>125</v>
      </c>
    </row>
    <row r="458" s="13" customFormat="1">
      <c r="A458" s="13"/>
      <c r="B458" s="226"/>
      <c r="C458" s="227"/>
      <c r="D458" s="219" t="s">
        <v>139</v>
      </c>
      <c r="E458" s="227"/>
      <c r="F458" s="229" t="s">
        <v>844</v>
      </c>
      <c r="G458" s="227"/>
      <c r="H458" s="230">
        <v>161.28</v>
      </c>
      <c r="I458" s="231"/>
      <c r="J458" s="227"/>
      <c r="K458" s="227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139</v>
      </c>
      <c r="AU458" s="236" t="s">
        <v>82</v>
      </c>
      <c r="AV458" s="13" t="s">
        <v>82</v>
      </c>
      <c r="AW458" s="13" t="s">
        <v>4</v>
      </c>
      <c r="AX458" s="13" t="s">
        <v>80</v>
      </c>
      <c r="AY458" s="236" t="s">
        <v>125</v>
      </c>
    </row>
    <row r="459" s="2" customFormat="1" ht="16.5" customHeight="1">
      <c r="A459" s="40"/>
      <c r="B459" s="41"/>
      <c r="C459" s="206" t="s">
        <v>681</v>
      </c>
      <c r="D459" s="206" t="s">
        <v>128</v>
      </c>
      <c r="E459" s="207" t="s">
        <v>695</v>
      </c>
      <c r="F459" s="208" t="s">
        <v>696</v>
      </c>
      <c r="G459" s="209" t="s">
        <v>131</v>
      </c>
      <c r="H459" s="210">
        <v>80</v>
      </c>
      <c r="I459" s="211"/>
      <c r="J459" s="212">
        <f>ROUND(I459*H459,2)</f>
        <v>0</v>
      </c>
      <c r="K459" s="208" t="s">
        <v>132</v>
      </c>
      <c r="L459" s="46"/>
      <c r="M459" s="213" t="s">
        <v>19</v>
      </c>
      <c r="N459" s="214" t="s">
        <v>43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3.0000000000000001E-05</v>
      </c>
      <c r="T459" s="216">
        <f>S459*H459</f>
        <v>0.0024000000000000002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240</v>
      </c>
      <c r="AT459" s="217" t="s">
        <v>128</v>
      </c>
      <c r="AU459" s="217" t="s">
        <v>82</v>
      </c>
      <c r="AY459" s="19" t="s">
        <v>125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80</v>
      </c>
      <c r="BK459" s="218">
        <f>ROUND(I459*H459,2)</f>
        <v>0</v>
      </c>
      <c r="BL459" s="19" t="s">
        <v>240</v>
      </c>
      <c r="BM459" s="217" t="s">
        <v>845</v>
      </c>
    </row>
    <row r="460" s="2" customFormat="1">
      <c r="A460" s="40"/>
      <c r="B460" s="41"/>
      <c r="C460" s="42"/>
      <c r="D460" s="219" t="s">
        <v>135</v>
      </c>
      <c r="E460" s="42"/>
      <c r="F460" s="220" t="s">
        <v>698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135</v>
      </c>
      <c r="AU460" s="19" t="s">
        <v>82</v>
      </c>
    </row>
    <row r="461" s="2" customFormat="1">
      <c r="A461" s="40"/>
      <c r="B461" s="41"/>
      <c r="C461" s="42"/>
      <c r="D461" s="224" t="s">
        <v>137</v>
      </c>
      <c r="E461" s="42"/>
      <c r="F461" s="225" t="s">
        <v>699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137</v>
      </c>
      <c r="AU461" s="19" t="s">
        <v>82</v>
      </c>
    </row>
    <row r="462" s="13" customFormat="1">
      <c r="A462" s="13"/>
      <c r="B462" s="226"/>
      <c r="C462" s="227"/>
      <c r="D462" s="219" t="s">
        <v>139</v>
      </c>
      <c r="E462" s="228" t="s">
        <v>19</v>
      </c>
      <c r="F462" s="229" t="s">
        <v>749</v>
      </c>
      <c r="G462" s="227"/>
      <c r="H462" s="230">
        <v>80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139</v>
      </c>
      <c r="AU462" s="236" t="s">
        <v>82</v>
      </c>
      <c r="AV462" s="13" t="s">
        <v>82</v>
      </c>
      <c r="AW462" s="13" t="s">
        <v>33</v>
      </c>
      <c r="AX462" s="13" t="s">
        <v>80</v>
      </c>
      <c r="AY462" s="236" t="s">
        <v>125</v>
      </c>
    </row>
    <row r="463" s="2" customFormat="1" ht="16.5" customHeight="1">
      <c r="A463" s="40"/>
      <c r="B463" s="41"/>
      <c r="C463" s="258" t="s">
        <v>688</v>
      </c>
      <c r="D463" s="258" t="s">
        <v>385</v>
      </c>
      <c r="E463" s="259" t="s">
        <v>701</v>
      </c>
      <c r="F463" s="260" t="s">
        <v>702</v>
      </c>
      <c r="G463" s="261" t="s">
        <v>131</v>
      </c>
      <c r="H463" s="262">
        <v>84</v>
      </c>
      <c r="I463" s="263"/>
      <c r="J463" s="264">
        <f>ROUND(I463*H463,2)</f>
        <v>0</v>
      </c>
      <c r="K463" s="260" t="s">
        <v>132</v>
      </c>
      <c r="L463" s="265"/>
      <c r="M463" s="266" t="s">
        <v>19</v>
      </c>
      <c r="N463" s="267" t="s">
        <v>43</v>
      </c>
      <c r="O463" s="86"/>
      <c r="P463" s="215">
        <f>O463*H463</f>
        <v>0</v>
      </c>
      <c r="Q463" s="215">
        <v>2.0000000000000002E-05</v>
      </c>
      <c r="R463" s="215">
        <f>Q463*H463</f>
        <v>0.0016800000000000001</v>
      </c>
      <c r="S463" s="215">
        <v>0</v>
      </c>
      <c r="T463" s="216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346</v>
      </c>
      <c r="AT463" s="217" t="s">
        <v>385</v>
      </c>
      <c r="AU463" s="217" t="s">
        <v>82</v>
      </c>
      <c r="AY463" s="19" t="s">
        <v>125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80</v>
      </c>
      <c r="BK463" s="218">
        <f>ROUND(I463*H463,2)</f>
        <v>0</v>
      </c>
      <c r="BL463" s="19" t="s">
        <v>240</v>
      </c>
      <c r="BM463" s="217" t="s">
        <v>846</v>
      </c>
    </row>
    <row r="464" s="2" customFormat="1">
      <c r="A464" s="40"/>
      <c r="B464" s="41"/>
      <c r="C464" s="42"/>
      <c r="D464" s="219" t="s">
        <v>135</v>
      </c>
      <c r="E464" s="42"/>
      <c r="F464" s="220" t="s">
        <v>702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135</v>
      </c>
      <c r="AU464" s="19" t="s">
        <v>82</v>
      </c>
    </row>
    <row r="465" s="13" customFormat="1">
      <c r="A465" s="13"/>
      <c r="B465" s="226"/>
      <c r="C465" s="227"/>
      <c r="D465" s="219" t="s">
        <v>139</v>
      </c>
      <c r="E465" s="228" t="s">
        <v>19</v>
      </c>
      <c r="F465" s="229" t="s">
        <v>637</v>
      </c>
      <c r="G465" s="227"/>
      <c r="H465" s="230">
        <v>80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139</v>
      </c>
      <c r="AU465" s="236" t="s">
        <v>82</v>
      </c>
      <c r="AV465" s="13" t="s">
        <v>82</v>
      </c>
      <c r="AW465" s="13" t="s">
        <v>33</v>
      </c>
      <c r="AX465" s="13" t="s">
        <v>80</v>
      </c>
      <c r="AY465" s="236" t="s">
        <v>125</v>
      </c>
    </row>
    <row r="466" s="13" customFormat="1">
      <c r="A466" s="13"/>
      <c r="B466" s="226"/>
      <c r="C466" s="227"/>
      <c r="D466" s="219" t="s">
        <v>139</v>
      </c>
      <c r="E466" s="227"/>
      <c r="F466" s="229" t="s">
        <v>847</v>
      </c>
      <c r="G466" s="227"/>
      <c r="H466" s="230">
        <v>84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139</v>
      </c>
      <c r="AU466" s="236" t="s">
        <v>82</v>
      </c>
      <c r="AV466" s="13" t="s">
        <v>82</v>
      </c>
      <c r="AW466" s="13" t="s">
        <v>4</v>
      </c>
      <c r="AX466" s="13" t="s">
        <v>80</v>
      </c>
      <c r="AY466" s="236" t="s">
        <v>125</v>
      </c>
    </row>
    <row r="467" s="2" customFormat="1" ht="24.15" customHeight="1">
      <c r="A467" s="40"/>
      <c r="B467" s="41"/>
      <c r="C467" s="206" t="s">
        <v>694</v>
      </c>
      <c r="D467" s="206" t="s">
        <v>128</v>
      </c>
      <c r="E467" s="207" t="s">
        <v>707</v>
      </c>
      <c r="F467" s="208" t="s">
        <v>708</v>
      </c>
      <c r="G467" s="209" t="s">
        <v>131</v>
      </c>
      <c r="H467" s="210">
        <v>38.399999999999999</v>
      </c>
      <c r="I467" s="211"/>
      <c r="J467" s="212">
        <f>ROUND(I467*H467,2)</f>
        <v>0</v>
      </c>
      <c r="K467" s="208" t="s">
        <v>132</v>
      </c>
      <c r="L467" s="46"/>
      <c r="M467" s="213" t="s">
        <v>19</v>
      </c>
      <c r="N467" s="214" t="s">
        <v>43</v>
      </c>
      <c r="O467" s="86"/>
      <c r="P467" s="215">
        <f>O467*H467</f>
        <v>0</v>
      </c>
      <c r="Q467" s="215">
        <v>0.00020000000000000001</v>
      </c>
      <c r="R467" s="215">
        <f>Q467*H467</f>
        <v>0.0076800000000000002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240</v>
      </c>
      <c r="AT467" s="217" t="s">
        <v>128</v>
      </c>
      <c r="AU467" s="217" t="s">
        <v>82</v>
      </c>
      <c r="AY467" s="19" t="s">
        <v>125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80</v>
      </c>
      <c r="BK467" s="218">
        <f>ROUND(I467*H467,2)</f>
        <v>0</v>
      </c>
      <c r="BL467" s="19" t="s">
        <v>240</v>
      </c>
      <c r="BM467" s="217" t="s">
        <v>848</v>
      </c>
    </row>
    <row r="468" s="2" customFormat="1">
      <c r="A468" s="40"/>
      <c r="B468" s="41"/>
      <c r="C468" s="42"/>
      <c r="D468" s="219" t="s">
        <v>135</v>
      </c>
      <c r="E468" s="42"/>
      <c r="F468" s="220" t="s">
        <v>710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135</v>
      </c>
      <c r="AU468" s="19" t="s">
        <v>82</v>
      </c>
    </row>
    <row r="469" s="2" customFormat="1">
      <c r="A469" s="40"/>
      <c r="B469" s="41"/>
      <c r="C469" s="42"/>
      <c r="D469" s="224" t="s">
        <v>137</v>
      </c>
      <c r="E469" s="42"/>
      <c r="F469" s="225" t="s">
        <v>711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137</v>
      </c>
      <c r="AU469" s="19" t="s">
        <v>82</v>
      </c>
    </row>
    <row r="470" s="2" customFormat="1" ht="33" customHeight="1">
      <c r="A470" s="40"/>
      <c r="B470" s="41"/>
      <c r="C470" s="206" t="s">
        <v>700</v>
      </c>
      <c r="D470" s="206" t="s">
        <v>128</v>
      </c>
      <c r="E470" s="207" t="s">
        <v>713</v>
      </c>
      <c r="F470" s="208" t="s">
        <v>714</v>
      </c>
      <c r="G470" s="209" t="s">
        <v>131</v>
      </c>
      <c r="H470" s="210">
        <v>38.399999999999999</v>
      </c>
      <c r="I470" s="211"/>
      <c r="J470" s="212">
        <f>ROUND(I470*H470,2)</f>
        <v>0</v>
      </c>
      <c r="K470" s="208" t="s">
        <v>132</v>
      </c>
      <c r="L470" s="46"/>
      <c r="M470" s="213" t="s">
        <v>19</v>
      </c>
      <c r="N470" s="214" t="s">
        <v>43</v>
      </c>
      <c r="O470" s="86"/>
      <c r="P470" s="215">
        <f>O470*H470</f>
        <v>0</v>
      </c>
      <c r="Q470" s="215">
        <v>0.00029999999999999997</v>
      </c>
      <c r="R470" s="215">
        <f>Q470*H470</f>
        <v>0.011519999999999999</v>
      </c>
      <c r="S470" s="215">
        <v>0</v>
      </c>
      <c r="T470" s="216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7" t="s">
        <v>240</v>
      </c>
      <c r="AT470" s="217" t="s">
        <v>128</v>
      </c>
      <c r="AU470" s="217" t="s">
        <v>82</v>
      </c>
      <c r="AY470" s="19" t="s">
        <v>125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9" t="s">
        <v>80</v>
      </c>
      <c r="BK470" s="218">
        <f>ROUND(I470*H470,2)</f>
        <v>0</v>
      </c>
      <c r="BL470" s="19" t="s">
        <v>240</v>
      </c>
      <c r="BM470" s="217" t="s">
        <v>849</v>
      </c>
    </row>
    <row r="471" s="2" customFormat="1">
      <c r="A471" s="40"/>
      <c r="B471" s="41"/>
      <c r="C471" s="42"/>
      <c r="D471" s="219" t="s">
        <v>135</v>
      </c>
      <c r="E471" s="42"/>
      <c r="F471" s="220" t="s">
        <v>716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135</v>
      </c>
      <c r="AU471" s="19" t="s">
        <v>82</v>
      </c>
    </row>
    <row r="472" s="2" customFormat="1">
      <c r="A472" s="40"/>
      <c r="B472" s="41"/>
      <c r="C472" s="42"/>
      <c r="D472" s="224" t="s">
        <v>137</v>
      </c>
      <c r="E472" s="42"/>
      <c r="F472" s="225" t="s">
        <v>717</v>
      </c>
      <c r="G472" s="42"/>
      <c r="H472" s="42"/>
      <c r="I472" s="221"/>
      <c r="J472" s="42"/>
      <c r="K472" s="42"/>
      <c r="L472" s="46"/>
      <c r="M472" s="268"/>
      <c r="N472" s="269"/>
      <c r="O472" s="270"/>
      <c r="P472" s="270"/>
      <c r="Q472" s="270"/>
      <c r="R472" s="270"/>
      <c r="S472" s="270"/>
      <c r="T472" s="271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137</v>
      </c>
      <c r="AU472" s="19" t="s">
        <v>82</v>
      </c>
    </row>
    <row r="473" s="2" customFormat="1" ht="6.96" customHeight="1">
      <c r="A473" s="40"/>
      <c r="B473" s="61"/>
      <c r="C473" s="62"/>
      <c r="D473" s="62"/>
      <c r="E473" s="62"/>
      <c r="F473" s="62"/>
      <c r="G473" s="62"/>
      <c r="H473" s="62"/>
      <c r="I473" s="62"/>
      <c r="J473" s="62"/>
      <c r="K473" s="62"/>
      <c r="L473" s="46"/>
      <c r="M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</row>
  </sheetData>
  <sheetProtection sheet="1" autoFilter="0" formatColumns="0" formatRows="0" objects="1" scenarios="1" spinCount="100000" saltValue="f+LQgjkYSc4ILPGe7yk908qQW+cMl27epzyOqxcgpjCOJAjoxYF0bu/pirncGMIdPL37kknb9XwW+xirCeoe8A==" hashValue="RgiBRjAukpjddE+kjsZJEHZuWB00owQ8wRb40+p3+JGu/AkWSZtJnhK2nJQ2BuIRXo3vniueQRlFc9K0qsNnMQ==" algorithmName="SHA-512" password="CC35"/>
  <autoFilter ref="C89:K472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619991001"/>
    <hyperlink ref="F99" r:id="rId2" display="https://podminky.urs.cz/item/CS_URS_2025_01/619991005"/>
    <hyperlink ref="F103" r:id="rId3" display="https://podminky.urs.cz/item/CS_URS_2025_01/619995001"/>
    <hyperlink ref="F108" r:id="rId4" display="https://podminky.urs.cz/item/CS_URS_2025_01/629135101"/>
    <hyperlink ref="F115" r:id="rId5" display="https://podminky.urs.cz/item/CS_URS_2025_01/629991011"/>
    <hyperlink ref="F121" r:id="rId6" display="https://podminky.urs.cz/item/CS_URS_2025_01/631351101"/>
    <hyperlink ref="F127" r:id="rId7" display="https://podminky.urs.cz/item/CS_URS_2025_01/631351102"/>
    <hyperlink ref="F135" r:id="rId8" display="https://podminky.urs.cz/item/CS_URS_2025_01/634112112"/>
    <hyperlink ref="F141" r:id="rId9" display="https://podminky.urs.cz/item/CS_URS_2025_01/941111122"/>
    <hyperlink ref="F145" r:id="rId10" display="https://podminky.urs.cz/item/CS_URS_2025_01/941111222"/>
    <hyperlink ref="F149" r:id="rId11" display="https://podminky.urs.cz/item/CS_URS_2025_01/941111312"/>
    <hyperlink ref="F152" r:id="rId12" display="https://podminky.urs.cz/item/CS_URS_2025_01/941111822"/>
    <hyperlink ref="F155" r:id="rId13" display="https://podminky.urs.cz/item/CS_URS_2025_01/944511111"/>
    <hyperlink ref="F158" r:id="rId14" display="https://podminky.urs.cz/item/CS_URS_2025_01/944511211"/>
    <hyperlink ref="F162" r:id="rId15" display="https://podminky.urs.cz/item/CS_URS_2025_01/944511811"/>
    <hyperlink ref="F165" r:id="rId16" display="https://podminky.urs.cz/item/CS_URS_2025_01/949101111"/>
    <hyperlink ref="F169" r:id="rId17" display="https://podminky.urs.cz/item/CS_URS_2025_01/952901111"/>
    <hyperlink ref="F172" r:id="rId18" display="https://podminky.urs.cz/item/CS_URS_2025_01/965042141"/>
    <hyperlink ref="F178" r:id="rId19" display="https://podminky.urs.cz/item/CS_URS_2025_01/968062456"/>
    <hyperlink ref="F184" r:id="rId20" display="https://podminky.urs.cz/item/CS_URS_2025_01/985131111"/>
    <hyperlink ref="F190" r:id="rId21" display="https://podminky.urs.cz/item/CS_URS_2025_01/985131311"/>
    <hyperlink ref="F196" r:id="rId22" display="https://podminky.urs.cz/item/CS_URS_2025_01/985323111"/>
    <hyperlink ref="F202" r:id="rId23" display="https://podminky.urs.cz/item/CS_URS_2025_01/993111111"/>
    <hyperlink ref="F206" r:id="rId24" display="https://podminky.urs.cz/item/CS_URS_2025_01/997013216"/>
    <hyperlink ref="F209" r:id="rId25" display="https://podminky.urs.cz/item/CS_URS_2025_01/997013219"/>
    <hyperlink ref="F212" r:id="rId26" display="https://podminky.urs.cz/item/CS_URS_2025_01/997013313"/>
    <hyperlink ref="F215" r:id="rId27" display="https://podminky.urs.cz/item/CS_URS_2025_01/997013323"/>
    <hyperlink ref="F219" r:id="rId28" display="https://podminky.urs.cz/item/CS_URS_2025_01/997013501"/>
    <hyperlink ref="F222" r:id="rId29" display="https://podminky.urs.cz/item/CS_URS_2025_01/997013509"/>
    <hyperlink ref="F228" r:id="rId30" display="https://podminky.urs.cz/item/CS_URS_2025_01/997013631"/>
    <hyperlink ref="F234" r:id="rId31" display="https://podminky.urs.cz/item/CS_URS_2025_01/998018003"/>
    <hyperlink ref="F239" r:id="rId32" display="https://podminky.urs.cz/item/CS_URS_2025_01/764002851"/>
    <hyperlink ref="F243" r:id="rId33" display="https://podminky.urs.cz/item/CS_URS_2025_01/764202134"/>
    <hyperlink ref="F268" r:id="rId34" display="https://podminky.urs.cz/item/CS_URS_2025_01/998764123"/>
    <hyperlink ref="F271" r:id="rId35" display="https://podminky.urs.cz/item/CS_URS_2025_01/998764129"/>
    <hyperlink ref="F275" r:id="rId36" display="https://podminky.urs.cz/item/CS_URS_2025_01/766622132"/>
    <hyperlink ref="F284" r:id="rId37" display="https://podminky.urs.cz/item/CS_URS_2025_01/766641131"/>
    <hyperlink ref="F291" r:id="rId38" display="https://podminky.urs.cz/item/CS_URS_2025_01/766691811"/>
    <hyperlink ref="F294" r:id="rId39" display="https://podminky.urs.cz/item/CS_URS_2025_01/766694116"/>
    <hyperlink ref="F304" r:id="rId40" display="https://podminky.urs.cz/item/CS_URS_2025_01/766695213"/>
    <hyperlink ref="F311" r:id="rId41" display="https://podminky.urs.cz/item/CS_URS_2025_01/998766123"/>
    <hyperlink ref="F314" r:id="rId42" display="https://podminky.urs.cz/item/CS_URS_2025_01/998766129"/>
    <hyperlink ref="F318" r:id="rId43" display="https://podminky.urs.cz/item/CS_URS_2025_01/767161814"/>
    <hyperlink ref="F323" r:id="rId44" display="https://podminky.urs.cz/item/CS_URS_2025_01/767163223"/>
    <hyperlink ref="F332" r:id="rId45" display="https://podminky.urs.cz/item/CS_URS_2025_01/767627306"/>
    <hyperlink ref="F337" r:id="rId46" display="https://podminky.urs.cz/item/CS_URS_2025_01/767627307"/>
    <hyperlink ref="F342" r:id="rId47" display="https://podminky.urs.cz/item/CS_URS_2025_01/998767123"/>
    <hyperlink ref="F345" r:id="rId48" display="https://podminky.urs.cz/item/CS_URS_2025_01/998767129"/>
    <hyperlink ref="F349" r:id="rId49" display="https://podminky.urs.cz/item/CS_URS_2025_01/771111011"/>
    <hyperlink ref="F355" r:id="rId50" display="https://podminky.urs.cz/item/CS_URS_2025_01/771121011"/>
    <hyperlink ref="F362" r:id="rId51" display="https://podminky.urs.cz/item/CS_URS_2025_01/771473810"/>
    <hyperlink ref="F367" r:id="rId52" display="https://podminky.urs.cz/item/CS_URS_2025_01/771474113"/>
    <hyperlink ref="F376" r:id="rId53" display="https://podminky.urs.cz/item/CS_URS_2025_01/771573810"/>
    <hyperlink ref="F379" r:id="rId54" display="https://podminky.urs.cz/item/CS_URS_2025_01/771574436"/>
    <hyperlink ref="F386" r:id="rId55" display="https://podminky.urs.cz/item/CS_URS_2025_01/771591112"/>
    <hyperlink ref="F397" r:id="rId56" display="https://podminky.urs.cz/item/CS_URS_2025_01/771591122"/>
    <hyperlink ref="F402" r:id="rId57" display="https://podminky.urs.cz/item/CS_URS_2025_01/771591241"/>
    <hyperlink ref="F407" r:id="rId58" display="https://podminky.urs.cz/item/CS_URS_2025_01/771591242"/>
    <hyperlink ref="F412" r:id="rId59" display="https://podminky.urs.cz/item/CS_URS_2025_01/771591264"/>
    <hyperlink ref="F417" r:id="rId60" display="https://podminky.urs.cz/item/CS_URS_2025_01/771591266"/>
    <hyperlink ref="F423" r:id="rId61" display="https://podminky.urs.cz/item/CS_URS_2025_01/771595222"/>
    <hyperlink ref="F429" r:id="rId62" display="https://podminky.urs.cz/item/CS_URS_2025_01/998771123"/>
    <hyperlink ref="F432" r:id="rId63" display="https://podminky.urs.cz/item/CS_URS_2025_01/998771129"/>
    <hyperlink ref="F436" r:id="rId64" display="https://podminky.urs.cz/item/CS_URS_2025_01/784111001"/>
    <hyperlink ref="F442" r:id="rId65" display="https://podminky.urs.cz/item/CS_URS_2025_01/784111011"/>
    <hyperlink ref="F445" r:id="rId66" display="https://podminky.urs.cz/item/CS_URS_2025_01/784161001"/>
    <hyperlink ref="F451" r:id="rId67" display="https://podminky.urs.cz/item/CS_URS_2025_01/784171001"/>
    <hyperlink ref="F461" r:id="rId68" display="https://podminky.urs.cz/item/CS_URS_2025_01/784171101"/>
    <hyperlink ref="F469" r:id="rId69" display="https://podminky.urs.cz/item/CS_URS_2025_01/784181121"/>
    <hyperlink ref="F472" r:id="rId70" display="https://podminky.urs.cz/item/CS_URS_2025_01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Domov mládeže a školní jídelna,p.o.,Lidická 590/38,36001,K.Vary - výměna otvor.výplní a balkonových sestav - další 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850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ROUND((SUM(BE90:BE331)),  2)</f>
        <v>0</v>
      </c>
      <c r="G33" s="40"/>
      <c r="H33" s="40"/>
      <c r="I33" s="150">
        <v>0.20999999999999999</v>
      </c>
      <c r="J33" s="149">
        <f>ROUND(((SUM(BE90:BE331))*I33),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ROUND((SUM(BF90:BF331)),  2)</f>
        <v>0</v>
      </c>
      <c r="G34" s="40"/>
      <c r="H34" s="40"/>
      <c r="I34" s="150">
        <v>0.12</v>
      </c>
      <c r="J34" s="149">
        <f>ROUND(((SUM(BF90:BF331))*I34),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ROUND((SUM(BG90:BG331)),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ROUND((SUM(BH90:BH331)),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ROUND((SUM(BI90:BI331)),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Domov mládeže a školní jídelna,p.o.,Lidická 590/38,36001,K.Vary - výměna otvor.výplní a balkonových sestav - další 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Objekt 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Lidická 590/38, Karlovy Vary</v>
      </c>
      <c r="G52" s="42"/>
      <c r="H52" s="42"/>
      <c r="I52" s="34" t="s">
        <v>23</v>
      </c>
      <c r="J52" s="74" t="str">
        <f>IF(J12="","",J12)</f>
        <v>21. 1. 2025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Domov mládeže a školní jídelna,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J134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J157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J161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J162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J174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J205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851</v>
      </c>
      <c r="E69" s="176"/>
      <c r="F69" s="176"/>
      <c r="G69" s="176"/>
      <c r="H69" s="176"/>
      <c r="I69" s="176"/>
      <c r="J69" s="177">
        <f>J255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J286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Domov mládeže a školní jídelna,p.o.,Lidická 590/38,36001,K.Vary - výměna otvor.výplní a balkonových sestav - další etapa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03 - Objekt D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Lidická 590/38, Karlovy Vary</v>
      </c>
      <c r="G84" s="42"/>
      <c r="H84" s="42"/>
      <c r="I84" s="34" t="s">
        <v>23</v>
      </c>
      <c r="J84" s="74" t="str">
        <f>IF(J12="","",J12)</f>
        <v>21. 1. 2025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Domov mládeže a školní jídelna, p.o.</v>
      </c>
      <c r="G86" s="42"/>
      <c r="H86" s="42"/>
      <c r="I86" s="34" t="s">
        <v>31</v>
      </c>
      <c r="J86" s="38" t="str">
        <f>E21</f>
        <v>Ing. Roman Gajdoš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Bc. Martin Frous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57</v>
      </c>
      <c r="E89" s="182" t="s">
        <v>53</v>
      </c>
      <c r="F89" s="182" t="s">
        <v>54</v>
      </c>
      <c r="G89" s="182" t="s">
        <v>112</v>
      </c>
      <c r="H89" s="182" t="s">
        <v>113</v>
      </c>
      <c r="I89" s="182" t="s">
        <v>114</v>
      </c>
      <c r="J89" s="182" t="s">
        <v>97</v>
      </c>
      <c r="K89" s="183" t="s">
        <v>115</v>
      </c>
      <c r="L89" s="184"/>
      <c r="M89" s="94" t="s">
        <v>19</v>
      </c>
      <c r="N89" s="95" t="s">
        <v>42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P91+P161</f>
        <v>0</v>
      </c>
      <c r="Q90" s="98"/>
      <c r="R90" s="187">
        <f>R91+R161</f>
        <v>4.7369500000000002</v>
      </c>
      <c r="S90" s="98"/>
      <c r="T90" s="188">
        <f>T91+T161</f>
        <v>4.4171130100000005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98</v>
      </c>
      <c r="BK90" s="189">
        <f>BK91+BK161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123</v>
      </c>
      <c r="F91" s="193" t="s">
        <v>124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P92+P119+P134+P157</f>
        <v>0</v>
      </c>
      <c r="Q91" s="198"/>
      <c r="R91" s="199">
        <f>R92+R119+R134+R157</f>
        <v>0.49875212000000002</v>
      </c>
      <c r="S91" s="198"/>
      <c r="T91" s="200">
        <f>T92+T119+T134+T157</f>
        <v>4.4094700600000003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125</v>
      </c>
      <c r="BK91" s="203">
        <f>BK92+BK119+BK134+BK157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126</v>
      </c>
      <c r="F92" s="204" t="s">
        <v>127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SUM(P93:P118)</f>
        <v>0</v>
      </c>
      <c r="Q92" s="198"/>
      <c r="R92" s="199">
        <f>SUM(R93:R118)</f>
        <v>0.49675212000000002</v>
      </c>
      <c r="S92" s="198"/>
      <c r="T92" s="200">
        <f>SUM(T93:T118)</f>
        <v>0.0076610599999999999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125</v>
      </c>
      <c r="BK92" s="203">
        <f>SUM(BK93:BK118)</f>
        <v>0</v>
      </c>
    </row>
    <row r="93" s="2" customFormat="1" ht="16.5" customHeight="1">
      <c r="A93" s="40"/>
      <c r="B93" s="41"/>
      <c r="C93" s="206" t="s">
        <v>80</v>
      </c>
      <c r="D93" s="206" t="s">
        <v>128</v>
      </c>
      <c r="E93" s="207" t="s">
        <v>129</v>
      </c>
      <c r="F93" s="208" t="s">
        <v>130</v>
      </c>
      <c r="G93" s="209" t="s">
        <v>131</v>
      </c>
      <c r="H93" s="210">
        <v>50</v>
      </c>
      <c r="I93" s="211"/>
      <c r="J93" s="212">
        <f>ROUND(I93*H93,2)</f>
        <v>0</v>
      </c>
      <c r="K93" s="208" t="s">
        <v>132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4.0000000000000003E-05</v>
      </c>
      <c r="R93" s="215">
        <f>Q93*H93</f>
        <v>0.002</v>
      </c>
      <c r="S93" s="215">
        <v>6.0000000000000002E-05</v>
      </c>
      <c r="T93" s="216">
        <f>S93*H93</f>
        <v>0.0030000000000000001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133</v>
      </c>
      <c r="AT93" s="217" t="s">
        <v>128</v>
      </c>
      <c r="AU93" s="217" t="s">
        <v>82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133</v>
      </c>
      <c r="BM93" s="217" t="s">
        <v>852</v>
      </c>
    </row>
    <row r="94" s="2" customFormat="1">
      <c r="A94" s="40"/>
      <c r="B94" s="41"/>
      <c r="C94" s="42"/>
      <c r="D94" s="219" t="s">
        <v>135</v>
      </c>
      <c r="E94" s="42"/>
      <c r="F94" s="220" t="s">
        <v>136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135</v>
      </c>
      <c r="AU94" s="19" t="s">
        <v>82</v>
      </c>
    </row>
    <row r="95" s="2" customFormat="1">
      <c r="A95" s="40"/>
      <c r="B95" s="41"/>
      <c r="C95" s="42"/>
      <c r="D95" s="224" t="s">
        <v>137</v>
      </c>
      <c r="E95" s="42"/>
      <c r="F95" s="225" t="s">
        <v>138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</v>
      </c>
      <c r="AU95" s="19" t="s">
        <v>82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853</v>
      </c>
      <c r="G96" s="227"/>
      <c r="H96" s="230">
        <v>50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139</v>
      </c>
      <c r="AU96" s="236" t="s">
        <v>82</v>
      </c>
      <c r="AV96" s="13" t="s">
        <v>82</v>
      </c>
      <c r="AW96" s="13" t="s">
        <v>33</v>
      </c>
      <c r="AX96" s="13" t="s">
        <v>80</v>
      </c>
      <c r="AY96" s="236" t="s">
        <v>125</v>
      </c>
    </row>
    <row r="97" s="2" customFormat="1" ht="24.15" customHeight="1">
      <c r="A97" s="40"/>
      <c r="B97" s="41"/>
      <c r="C97" s="206" t="s">
        <v>82</v>
      </c>
      <c r="D97" s="206" t="s">
        <v>128</v>
      </c>
      <c r="E97" s="207" t="s">
        <v>148</v>
      </c>
      <c r="F97" s="208" t="s">
        <v>149</v>
      </c>
      <c r="G97" s="209" t="s">
        <v>150</v>
      </c>
      <c r="H97" s="210">
        <v>327.62</v>
      </c>
      <c r="I97" s="211"/>
      <c r="J97" s="212">
        <f>ROUND(I97*H97,2)</f>
        <v>0</v>
      </c>
      <c r="K97" s="208" t="s">
        <v>132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0.0015</v>
      </c>
      <c r="R97" s="215">
        <f>Q97*H97</f>
        <v>0.49143000000000003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133</v>
      </c>
      <c r="AT97" s="217" t="s">
        <v>128</v>
      </c>
      <c r="AU97" s="217" t="s">
        <v>82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133</v>
      </c>
      <c r="BM97" s="217" t="s">
        <v>854</v>
      </c>
    </row>
    <row r="98" s="2" customFormat="1">
      <c r="A98" s="40"/>
      <c r="B98" s="41"/>
      <c r="C98" s="42"/>
      <c r="D98" s="219" t="s">
        <v>135</v>
      </c>
      <c r="E98" s="42"/>
      <c r="F98" s="220" t="s">
        <v>152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135</v>
      </c>
      <c r="AU98" s="19" t="s">
        <v>82</v>
      </c>
    </row>
    <row r="99" s="2" customFormat="1">
      <c r="A99" s="40"/>
      <c r="B99" s="41"/>
      <c r="C99" s="42"/>
      <c r="D99" s="224" t="s">
        <v>137</v>
      </c>
      <c r="E99" s="42"/>
      <c r="F99" s="225" t="s">
        <v>153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137</v>
      </c>
      <c r="AU99" s="19" t="s">
        <v>82</v>
      </c>
    </row>
    <row r="100" s="13" customFormat="1">
      <c r="A100" s="13"/>
      <c r="B100" s="226"/>
      <c r="C100" s="227"/>
      <c r="D100" s="219" t="s">
        <v>139</v>
      </c>
      <c r="E100" s="228" t="s">
        <v>19</v>
      </c>
      <c r="F100" s="229" t="s">
        <v>855</v>
      </c>
      <c r="G100" s="227"/>
      <c r="H100" s="230">
        <v>106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139</v>
      </c>
      <c r="AU100" s="236" t="s">
        <v>82</v>
      </c>
      <c r="AV100" s="13" t="s">
        <v>82</v>
      </c>
      <c r="AW100" s="13" t="s">
        <v>33</v>
      </c>
      <c r="AX100" s="13" t="s">
        <v>72</v>
      </c>
      <c r="AY100" s="236" t="s">
        <v>125</v>
      </c>
    </row>
    <row r="101" s="13" customFormat="1">
      <c r="A101" s="13"/>
      <c r="B101" s="226"/>
      <c r="C101" s="227"/>
      <c r="D101" s="219" t="s">
        <v>139</v>
      </c>
      <c r="E101" s="228" t="s">
        <v>19</v>
      </c>
      <c r="F101" s="229" t="s">
        <v>856</v>
      </c>
      <c r="G101" s="227"/>
      <c r="H101" s="230">
        <v>27.699999999999999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139</v>
      </c>
      <c r="AU101" s="236" t="s">
        <v>82</v>
      </c>
      <c r="AV101" s="13" t="s">
        <v>82</v>
      </c>
      <c r="AW101" s="13" t="s">
        <v>33</v>
      </c>
      <c r="AX101" s="13" t="s">
        <v>72</v>
      </c>
      <c r="AY101" s="236" t="s">
        <v>125</v>
      </c>
    </row>
    <row r="102" s="13" customFormat="1">
      <c r="A102" s="13"/>
      <c r="B102" s="226"/>
      <c r="C102" s="227"/>
      <c r="D102" s="219" t="s">
        <v>139</v>
      </c>
      <c r="E102" s="228" t="s">
        <v>19</v>
      </c>
      <c r="F102" s="229" t="s">
        <v>857</v>
      </c>
      <c r="G102" s="227"/>
      <c r="H102" s="230">
        <v>193.91999999999999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139</v>
      </c>
      <c r="AU102" s="236" t="s">
        <v>82</v>
      </c>
      <c r="AV102" s="13" t="s">
        <v>82</v>
      </c>
      <c r="AW102" s="13" t="s">
        <v>33</v>
      </c>
      <c r="AX102" s="13" t="s">
        <v>72</v>
      </c>
      <c r="AY102" s="236" t="s">
        <v>125</v>
      </c>
    </row>
    <row r="103" s="14" customFormat="1">
      <c r="A103" s="14"/>
      <c r="B103" s="237"/>
      <c r="C103" s="238"/>
      <c r="D103" s="219" t="s">
        <v>139</v>
      </c>
      <c r="E103" s="239" t="s">
        <v>19</v>
      </c>
      <c r="F103" s="240" t="s">
        <v>155</v>
      </c>
      <c r="G103" s="238"/>
      <c r="H103" s="241">
        <v>327.62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139</v>
      </c>
      <c r="AU103" s="247" t="s">
        <v>82</v>
      </c>
      <c r="AV103" s="14" t="s">
        <v>133</v>
      </c>
      <c r="AW103" s="14" t="s">
        <v>33</v>
      </c>
      <c r="AX103" s="14" t="s">
        <v>80</v>
      </c>
      <c r="AY103" s="247" t="s">
        <v>125</v>
      </c>
    </row>
    <row r="104" s="2" customFormat="1" ht="21.75" customHeight="1">
      <c r="A104" s="40"/>
      <c r="B104" s="41"/>
      <c r="C104" s="206" t="s">
        <v>147</v>
      </c>
      <c r="D104" s="206" t="s">
        <v>128</v>
      </c>
      <c r="E104" s="207" t="s">
        <v>163</v>
      </c>
      <c r="F104" s="208" t="s">
        <v>164</v>
      </c>
      <c r="G104" s="209" t="s">
        <v>131</v>
      </c>
      <c r="H104" s="210">
        <v>50</v>
      </c>
      <c r="I104" s="211"/>
      <c r="J104" s="212">
        <f>ROUND(I104*H104,2)</f>
        <v>0</v>
      </c>
      <c r="K104" s="208" t="s">
        <v>165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6.0000000000000002E-05</v>
      </c>
      <c r="T104" s="216">
        <f>S104*H104</f>
        <v>0.0030000000000000001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133</v>
      </c>
      <c r="AT104" s="217" t="s">
        <v>128</v>
      </c>
      <c r="AU104" s="217" t="s">
        <v>82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133</v>
      </c>
      <c r="BM104" s="217" t="s">
        <v>858</v>
      </c>
    </row>
    <row r="105" s="2" customFormat="1">
      <c r="A105" s="40"/>
      <c r="B105" s="41"/>
      <c r="C105" s="42"/>
      <c r="D105" s="219" t="s">
        <v>135</v>
      </c>
      <c r="E105" s="42"/>
      <c r="F105" s="220" t="s">
        <v>167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135</v>
      </c>
      <c r="AU105" s="19" t="s">
        <v>82</v>
      </c>
    </row>
    <row r="106" s="13" customFormat="1">
      <c r="A106" s="13"/>
      <c r="B106" s="226"/>
      <c r="C106" s="227"/>
      <c r="D106" s="219" t="s">
        <v>139</v>
      </c>
      <c r="E106" s="228" t="s">
        <v>19</v>
      </c>
      <c r="F106" s="229" t="s">
        <v>853</v>
      </c>
      <c r="G106" s="227"/>
      <c r="H106" s="230">
        <v>50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139</v>
      </c>
      <c r="AU106" s="236" t="s">
        <v>82</v>
      </c>
      <c r="AV106" s="13" t="s">
        <v>82</v>
      </c>
      <c r="AW106" s="13" t="s">
        <v>33</v>
      </c>
      <c r="AX106" s="13" t="s">
        <v>80</v>
      </c>
      <c r="AY106" s="236" t="s">
        <v>125</v>
      </c>
    </row>
    <row r="107" s="2" customFormat="1" ht="24.15" customHeight="1">
      <c r="A107" s="40"/>
      <c r="B107" s="41"/>
      <c r="C107" s="206" t="s">
        <v>133</v>
      </c>
      <c r="D107" s="206" t="s">
        <v>128</v>
      </c>
      <c r="E107" s="207" t="s">
        <v>169</v>
      </c>
      <c r="F107" s="208" t="s">
        <v>170</v>
      </c>
      <c r="G107" s="209" t="s">
        <v>131</v>
      </c>
      <c r="H107" s="210">
        <v>166.106</v>
      </c>
      <c r="I107" s="211"/>
      <c r="J107" s="212">
        <f>ROUND(I107*H107,2)</f>
        <v>0</v>
      </c>
      <c r="K107" s="208" t="s">
        <v>132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2.0000000000000002E-05</v>
      </c>
      <c r="R107" s="215">
        <f>Q107*H107</f>
        <v>0.00332212</v>
      </c>
      <c r="S107" s="215">
        <v>1.0000000000000001E-05</v>
      </c>
      <c r="T107" s="216">
        <f>S107*H107</f>
        <v>0.00166106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133</v>
      </c>
      <c r="AT107" s="217" t="s">
        <v>128</v>
      </c>
      <c r="AU107" s="217" t="s">
        <v>82</v>
      </c>
      <c r="AY107" s="19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133</v>
      </c>
      <c r="BM107" s="217" t="s">
        <v>859</v>
      </c>
    </row>
    <row r="108" s="2" customFormat="1">
      <c r="A108" s="40"/>
      <c r="B108" s="41"/>
      <c r="C108" s="42"/>
      <c r="D108" s="219" t="s">
        <v>135</v>
      </c>
      <c r="E108" s="42"/>
      <c r="F108" s="220" t="s">
        <v>172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135</v>
      </c>
      <c r="AU108" s="19" t="s">
        <v>82</v>
      </c>
    </row>
    <row r="109" s="2" customFormat="1">
      <c r="A109" s="40"/>
      <c r="B109" s="41"/>
      <c r="C109" s="42"/>
      <c r="D109" s="224" t="s">
        <v>137</v>
      </c>
      <c r="E109" s="42"/>
      <c r="F109" s="225" t="s">
        <v>173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137</v>
      </c>
      <c r="AU109" s="19" t="s">
        <v>82</v>
      </c>
    </row>
    <row r="110" s="13" customFormat="1">
      <c r="A110" s="13"/>
      <c r="B110" s="226"/>
      <c r="C110" s="227"/>
      <c r="D110" s="219" t="s">
        <v>139</v>
      </c>
      <c r="E110" s="228" t="s">
        <v>19</v>
      </c>
      <c r="F110" s="229" t="s">
        <v>860</v>
      </c>
      <c r="G110" s="227"/>
      <c r="H110" s="230">
        <v>76.722999999999999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139</v>
      </c>
      <c r="AU110" s="236" t="s">
        <v>82</v>
      </c>
      <c r="AV110" s="13" t="s">
        <v>82</v>
      </c>
      <c r="AW110" s="13" t="s">
        <v>33</v>
      </c>
      <c r="AX110" s="13" t="s">
        <v>72</v>
      </c>
      <c r="AY110" s="236" t="s">
        <v>125</v>
      </c>
    </row>
    <row r="111" s="13" customFormat="1">
      <c r="A111" s="13"/>
      <c r="B111" s="226"/>
      <c r="C111" s="227"/>
      <c r="D111" s="219" t="s">
        <v>139</v>
      </c>
      <c r="E111" s="228" t="s">
        <v>19</v>
      </c>
      <c r="F111" s="229" t="s">
        <v>861</v>
      </c>
      <c r="G111" s="227"/>
      <c r="H111" s="230">
        <v>82.819999999999993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139</v>
      </c>
      <c r="AU111" s="236" t="s">
        <v>82</v>
      </c>
      <c r="AV111" s="13" t="s">
        <v>82</v>
      </c>
      <c r="AW111" s="13" t="s">
        <v>33</v>
      </c>
      <c r="AX111" s="13" t="s">
        <v>72</v>
      </c>
      <c r="AY111" s="236" t="s">
        <v>125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862</v>
      </c>
      <c r="G112" s="227"/>
      <c r="H112" s="230">
        <v>6.5629999999999997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139</v>
      </c>
      <c r="AU112" s="236" t="s">
        <v>82</v>
      </c>
      <c r="AV112" s="13" t="s">
        <v>82</v>
      </c>
      <c r="AW112" s="13" t="s">
        <v>33</v>
      </c>
      <c r="AX112" s="13" t="s">
        <v>72</v>
      </c>
      <c r="AY112" s="236" t="s">
        <v>125</v>
      </c>
    </row>
    <row r="113" s="14" customFormat="1">
      <c r="A113" s="14"/>
      <c r="B113" s="237"/>
      <c r="C113" s="238"/>
      <c r="D113" s="219" t="s">
        <v>139</v>
      </c>
      <c r="E113" s="239" t="s">
        <v>19</v>
      </c>
      <c r="F113" s="240" t="s">
        <v>155</v>
      </c>
      <c r="G113" s="238"/>
      <c r="H113" s="241">
        <v>166.106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139</v>
      </c>
      <c r="AU113" s="247" t="s">
        <v>82</v>
      </c>
      <c r="AV113" s="14" t="s">
        <v>133</v>
      </c>
      <c r="AW113" s="14" t="s">
        <v>33</v>
      </c>
      <c r="AX113" s="14" t="s">
        <v>80</v>
      </c>
      <c r="AY113" s="247" t="s">
        <v>125</v>
      </c>
    </row>
    <row r="114" s="2" customFormat="1" ht="16.5" customHeight="1">
      <c r="A114" s="40"/>
      <c r="B114" s="41"/>
      <c r="C114" s="206" t="s">
        <v>162</v>
      </c>
      <c r="D114" s="206" t="s">
        <v>128</v>
      </c>
      <c r="E114" s="207" t="s">
        <v>863</v>
      </c>
      <c r="F114" s="208" t="s">
        <v>864</v>
      </c>
      <c r="G114" s="209" t="s">
        <v>131</v>
      </c>
      <c r="H114" s="210">
        <v>25.199999999999999</v>
      </c>
      <c r="I114" s="211"/>
      <c r="J114" s="212">
        <f>ROUND(I114*H114,2)</f>
        <v>0</v>
      </c>
      <c r="K114" s="208" t="s">
        <v>132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133</v>
      </c>
      <c r="AT114" s="217" t="s">
        <v>128</v>
      </c>
      <c r="AU114" s="217" t="s">
        <v>82</v>
      </c>
      <c r="AY114" s="19" t="s">
        <v>125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133</v>
      </c>
      <c r="BM114" s="217" t="s">
        <v>865</v>
      </c>
    </row>
    <row r="115" s="2" customFormat="1">
      <c r="A115" s="40"/>
      <c r="B115" s="41"/>
      <c r="C115" s="42"/>
      <c r="D115" s="219" t="s">
        <v>135</v>
      </c>
      <c r="E115" s="42"/>
      <c r="F115" s="220" t="s">
        <v>866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135</v>
      </c>
      <c r="AU115" s="19" t="s">
        <v>82</v>
      </c>
    </row>
    <row r="116" s="2" customFormat="1">
      <c r="A116" s="40"/>
      <c r="B116" s="41"/>
      <c r="C116" s="42"/>
      <c r="D116" s="224" t="s">
        <v>137</v>
      </c>
      <c r="E116" s="42"/>
      <c r="F116" s="225" t="s">
        <v>867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137</v>
      </c>
      <c r="AU116" s="19" t="s">
        <v>82</v>
      </c>
    </row>
    <row r="117" s="15" customFormat="1">
      <c r="A117" s="15"/>
      <c r="B117" s="248"/>
      <c r="C117" s="249"/>
      <c r="D117" s="219" t="s">
        <v>139</v>
      </c>
      <c r="E117" s="250" t="s">
        <v>19</v>
      </c>
      <c r="F117" s="251" t="s">
        <v>868</v>
      </c>
      <c r="G117" s="249"/>
      <c r="H117" s="250" t="s">
        <v>19</v>
      </c>
      <c r="I117" s="252"/>
      <c r="J117" s="249"/>
      <c r="K117" s="249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139</v>
      </c>
      <c r="AU117" s="257" t="s">
        <v>82</v>
      </c>
      <c r="AV117" s="15" t="s">
        <v>80</v>
      </c>
      <c r="AW117" s="15" t="s">
        <v>33</v>
      </c>
      <c r="AX117" s="15" t="s">
        <v>72</v>
      </c>
      <c r="AY117" s="257" t="s">
        <v>125</v>
      </c>
    </row>
    <row r="118" s="13" customFormat="1">
      <c r="A118" s="13"/>
      <c r="B118" s="226"/>
      <c r="C118" s="227"/>
      <c r="D118" s="219" t="s">
        <v>139</v>
      </c>
      <c r="E118" s="228" t="s">
        <v>19</v>
      </c>
      <c r="F118" s="229" t="s">
        <v>869</v>
      </c>
      <c r="G118" s="227"/>
      <c r="H118" s="230">
        <v>25.199999999999999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139</v>
      </c>
      <c r="AU118" s="236" t="s">
        <v>82</v>
      </c>
      <c r="AV118" s="13" t="s">
        <v>82</v>
      </c>
      <c r="AW118" s="13" t="s">
        <v>33</v>
      </c>
      <c r="AX118" s="13" t="s">
        <v>80</v>
      </c>
      <c r="AY118" s="236" t="s">
        <v>125</v>
      </c>
    </row>
    <row r="119" s="12" customFormat="1" ht="22.8" customHeight="1">
      <c r="A119" s="12"/>
      <c r="B119" s="190"/>
      <c r="C119" s="191"/>
      <c r="D119" s="192" t="s">
        <v>71</v>
      </c>
      <c r="E119" s="204" t="s">
        <v>191</v>
      </c>
      <c r="F119" s="204" t="s">
        <v>207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SUM(P120:P133)</f>
        <v>0</v>
      </c>
      <c r="Q119" s="198"/>
      <c r="R119" s="199">
        <f>SUM(R120:R133)</f>
        <v>0.002</v>
      </c>
      <c r="S119" s="198"/>
      <c r="T119" s="200">
        <f>SUM(T120:T133)</f>
        <v>4.4018090000000001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80</v>
      </c>
      <c r="AT119" s="202" t="s">
        <v>71</v>
      </c>
      <c r="AU119" s="202" t="s">
        <v>80</v>
      </c>
      <c r="AY119" s="201" t="s">
        <v>125</v>
      </c>
      <c r="BK119" s="203">
        <f>SUM(BK120:BK133)</f>
        <v>0</v>
      </c>
    </row>
    <row r="120" s="2" customFormat="1" ht="37.8" customHeight="1">
      <c r="A120" s="40"/>
      <c r="B120" s="41"/>
      <c r="C120" s="206" t="s">
        <v>126</v>
      </c>
      <c r="D120" s="206" t="s">
        <v>128</v>
      </c>
      <c r="E120" s="207" t="s">
        <v>870</v>
      </c>
      <c r="F120" s="208" t="s">
        <v>871</v>
      </c>
      <c r="G120" s="209" t="s">
        <v>131</v>
      </c>
      <c r="H120" s="210">
        <v>50</v>
      </c>
      <c r="I120" s="211"/>
      <c r="J120" s="212">
        <f>ROUND(I120*H120,2)</f>
        <v>0</v>
      </c>
      <c r="K120" s="208" t="s">
        <v>132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133</v>
      </c>
      <c r="AT120" s="217" t="s">
        <v>128</v>
      </c>
      <c r="AU120" s="217" t="s">
        <v>82</v>
      </c>
      <c r="AY120" s="19" t="s">
        <v>125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133</v>
      </c>
      <c r="BM120" s="217" t="s">
        <v>872</v>
      </c>
    </row>
    <row r="121" s="2" customFormat="1">
      <c r="A121" s="40"/>
      <c r="B121" s="41"/>
      <c r="C121" s="42"/>
      <c r="D121" s="219" t="s">
        <v>135</v>
      </c>
      <c r="E121" s="42"/>
      <c r="F121" s="220" t="s">
        <v>873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135</v>
      </c>
      <c r="AU121" s="19" t="s">
        <v>82</v>
      </c>
    </row>
    <row r="122" s="2" customFormat="1">
      <c r="A122" s="40"/>
      <c r="B122" s="41"/>
      <c r="C122" s="42"/>
      <c r="D122" s="224" t="s">
        <v>137</v>
      </c>
      <c r="E122" s="42"/>
      <c r="F122" s="225" t="s">
        <v>874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137</v>
      </c>
      <c r="AU122" s="19" t="s">
        <v>82</v>
      </c>
    </row>
    <row r="123" s="13" customFormat="1">
      <c r="A123" s="13"/>
      <c r="B123" s="226"/>
      <c r="C123" s="227"/>
      <c r="D123" s="219" t="s">
        <v>139</v>
      </c>
      <c r="E123" s="228" t="s">
        <v>19</v>
      </c>
      <c r="F123" s="229" t="s">
        <v>853</v>
      </c>
      <c r="G123" s="227"/>
      <c r="H123" s="230">
        <v>50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139</v>
      </c>
      <c r="AU123" s="236" t="s">
        <v>82</v>
      </c>
      <c r="AV123" s="13" t="s">
        <v>82</v>
      </c>
      <c r="AW123" s="13" t="s">
        <v>33</v>
      </c>
      <c r="AX123" s="13" t="s">
        <v>80</v>
      </c>
      <c r="AY123" s="236" t="s">
        <v>125</v>
      </c>
    </row>
    <row r="124" s="2" customFormat="1" ht="24.15" customHeight="1">
      <c r="A124" s="40"/>
      <c r="B124" s="41"/>
      <c r="C124" s="206" t="s">
        <v>176</v>
      </c>
      <c r="D124" s="206" t="s">
        <v>128</v>
      </c>
      <c r="E124" s="207" t="s">
        <v>260</v>
      </c>
      <c r="F124" s="208" t="s">
        <v>261</v>
      </c>
      <c r="G124" s="209" t="s">
        <v>131</v>
      </c>
      <c r="H124" s="210">
        <v>50</v>
      </c>
      <c r="I124" s="211"/>
      <c r="J124" s="212">
        <f>ROUND(I124*H124,2)</f>
        <v>0</v>
      </c>
      <c r="K124" s="208" t="s">
        <v>132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4.0000000000000003E-05</v>
      </c>
      <c r="R124" s="215">
        <f>Q124*H124</f>
        <v>0.002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133</v>
      </c>
      <c r="AT124" s="217" t="s">
        <v>128</v>
      </c>
      <c r="AU124" s="217" t="s">
        <v>82</v>
      </c>
      <c r="AY124" s="19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133</v>
      </c>
      <c r="BM124" s="217" t="s">
        <v>875</v>
      </c>
    </row>
    <row r="125" s="2" customFormat="1">
      <c r="A125" s="40"/>
      <c r="B125" s="41"/>
      <c r="C125" s="42"/>
      <c r="D125" s="219" t="s">
        <v>135</v>
      </c>
      <c r="E125" s="42"/>
      <c r="F125" s="220" t="s">
        <v>263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135</v>
      </c>
      <c r="AU125" s="19" t="s">
        <v>82</v>
      </c>
    </row>
    <row r="126" s="2" customFormat="1">
      <c r="A126" s="40"/>
      <c r="B126" s="41"/>
      <c r="C126" s="42"/>
      <c r="D126" s="224" t="s">
        <v>137</v>
      </c>
      <c r="E126" s="42"/>
      <c r="F126" s="225" t="s">
        <v>264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137</v>
      </c>
      <c r="AU126" s="19" t="s">
        <v>82</v>
      </c>
    </row>
    <row r="127" s="2" customFormat="1" ht="24.15" customHeight="1">
      <c r="A127" s="40"/>
      <c r="B127" s="41"/>
      <c r="C127" s="206" t="s">
        <v>185</v>
      </c>
      <c r="D127" s="206" t="s">
        <v>128</v>
      </c>
      <c r="E127" s="207" t="s">
        <v>876</v>
      </c>
      <c r="F127" s="208" t="s">
        <v>877</v>
      </c>
      <c r="G127" s="209" t="s">
        <v>131</v>
      </c>
      <c r="H127" s="210">
        <v>83.052999999999997</v>
      </c>
      <c r="I127" s="211"/>
      <c r="J127" s="212">
        <f>ROUND(I127*H127,2)</f>
        <v>0</v>
      </c>
      <c r="K127" s="208" t="s">
        <v>132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0.052999999999999998</v>
      </c>
      <c r="T127" s="216">
        <f>S127*H127</f>
        <v>4.4018090000000001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133</v>
      </c>
      <c r="AT127" s="217" t="s">
        <v>128</v>
      </c>
      <c r="AU127" s="217" t="s">
        <v>82</v>
      </c>
      <c r="AY127" s="19" t="s">
        <v>125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133</v>
      </c>
      <c r="BM127" s="217" t="s">
        <v>878</v>
      </c>
    </row>
    <row r="128" s="2" customFormat="1">
      <c r="A128" s="40"/>
      <c r="B128" s="41"/>
      <c r="C128" s="42"/>
      <c r="D128" s="219" t="s">
        <v>135</v>
      </c>
      <c r="E128" s="42"/>
      <c r="F128" s="220" t="s">
        <v>879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135</v>
      </c>
      <c r="AU128" s="19" t="s">
        <v>82</v>
      </c>
    </row>
    <row r="129" s="2" customFormat="1">
      <c r="A129" s="40"/>
      <c r="B129" s="41"/>
      <c r="C129" s="42"/>
      <c r="D129" s="224" t="s">
        <v>137</v>
      </c>
      <c r="E129" s="42"/>
      <c r="F129" s="225" t="s">
        <v>880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137</v>
      </c>
      <c r="AU129" s="19" t="s">
        <v>82</v>
      </c>
    </row>
    <row r="130" s="13" customFormat="1">
      <c r="A130" s="13"/>
      <c r="B130" s="226"/>
      <c r="C130" s="227"/>
      <c r="D130" s="219" t="s">
        <v>139</v>
      </c>
      <c r="E130" s="228" t="s">
        <v>19</v>
      </c>
      <c r="F130" s="229" t="s">
        <v>881</v>
      </c>
      <c r="G130" s="227"/>
      <c r="H130" s="230">
        <v>38.362000000000002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139</v>
      </c>
      <c r="AU130" s="236" t="s">
        <v>82</v>
      </c>
      <c r="AV130" s="13" t="s">
        <v>82</v>
      </c>
      <c r="AW130" s="13" t="s">
        <v>33</v>
      </c>
      <c r="AX130" s="13" t="s">
        <v>72</v>
      </c>
      <c r="AY130" s="236" t="s">
        <v>125</v>
      </c>
    </row>
    <row r="131" s="13" customFormat="1">
      <c r="A131" s="13"/>
      <c r="B131" s="226"/>
      <c r="C131" s="227"/>
      <c r="D131" s="219" t="s">
        <v>139</v>
      </c>
      <c r="E131" s="228" t="s">
        <v>19</v>
      </c>
      <c r="F131" s="229" t="s">
        <v>882</v>
      </c>
      <c r="G131" s="227"/>
      <c r="H131" s="230">
        <v>41.409999999999997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139</v>
      </c>
      <c r="AU131" s="236" t="s">
        <v>82</v>
      </c>
      <c r="AV131" s="13" t="s">
        <v>82</v>
      </c>
      <c r="AW131" s="13" t="s">
        <v>33</v>
      </c>
      <c r="AX131" s="13" t="s">
        <v>72</v>
      </c>
      <c r="AY131" s="236" t="s">
        <v>125</v>
      </c>
    </row>
    <row r="132" s="13" customFormat="1">
      <c r="A132" s="13"/>
      <c r="B132" s="226"/>
      <c r="C132" s="227"/>
      <c r="D132" s="219" t="s">
        <v>139</v>
      </c>
      <c r="E132" s="228" t="s">
        <v>19</v>
      </c>
      <c r="F132" s="229" t="s">
        <v>883</v>
      </c>
      <c r="G132" s="227"/>
      <c r="H132" s="230">
        <v>3.2810000000000001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139</v>
      </c>
      <c r="AU132" s="236" t="s">
        <v>82</v>
      </c>
      <c r="AV132" s="13" t="s">
        <v>82</v>
      </c>
      <c r="AW132" s="13" t="s">
        <v>33</v>
      </c>
      <c r="AX132" s="13" t="s">
        <v>72</v>
      </c>
      <c r="AY132" s="236" t="s">
        <v>125</v>
      </c>
    </row>
    <row r="133" s="14" customFormat="1">
      <c r="A133" s="14"/>
      <c r="B133" s="237"/>
      <c r="C133" s="238"/>
      <c r="D133" s="219" t="s">
        <v>139</v>
      </c>
      <c r="E133" s="239" t="s">
        <v>19</v>
      </c>
      <c r="F133" s="240" t="s">
        <v>155</v>
      </c>
      <c r="G133" s="238"/>
      <c r="H133" s="241">
        <v>83.052999999999997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139</v>
      </c>
      <c r="AU133" s="247" t="s">
        <v>82</v>
      </c>
      <c r="AV133" s="14" t="s">
        <v>133</v>
      </c>
      <c r="AW133" s="14" t="s">
        <v>33</v>
      </c>
      <c r="AX133" s="14" t="s">
        <v>80</v>
      </c>
      <c r="AY133" s="247" t="s">
        <v>125</v>
      </c>
    </row>
    <row r="134" s="12" customFormat="1" ht="22.8" customHeight="1">
      <c r="A134" s="12"/>
      <c r="B134" s="190"/>
      <c r="C134" s="191"/>
      <c r="D134" s="192" t="s">
        <v>71</v>
      </c>
      <c r="E134" s="204" t="s">
        <v>305</v>
      </c>
      <c r="F134" s="204" t="s">
        <v>306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SUM(P135:P156)</f>
        <v>0</v>
      </c>
      <c r="Q134" s="198"/>
      <c r="R134" s="199">
        <f>SUM(R135:R156)</f>
        <v>0</v>
      </c>
      <c r="S134" s="198"/>
      <c r="T134" s="200">
        <f>SUM(T135:T156)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80</v>
      </c>
      <c r="AT134" s="202" t="s">
        <v>71</v>
      </c>
      <c r="AU134" s="202" t="s">
        <v>80</v>
      </c>
      <c r="AY134" s="201" t="s">
        <v>125</v>
      </c>
      <c r="BK134" s="203">
        <f>SUM(BK135:BK156)</f>
        <v>0</v>
      </c>
    </row>
    <row r="135" s="2" customFormat="1" ht="24.15" customHeight="1">
      <c r="A135" s="40"/>
      <c r="B135" s="41"/>
      <c r="C135" s="206" t="s">
        <v>191</v>
      </c>
      <c r="D135" s="206" t="s">
        <v>128</v>
      </c>
      <c r="E135" s="207" t="s">
        <v>884</v>
      </c>
      <c r="F135" s="208" t="s">
        <v>885</v>
      </c>
      <c r="G135" s="209" t="s">
        <v>310</v>
      </c>
      <c r="H135" s="210">
        <v>4.4169999999999998</v>
      </c>
      <c r="I135" s="211"/>
      <c r="J135" s="212">
        <f>ROUND(I135*H135,2)</f>
        <v>0</v>
      </c>
      <c r="K135" s="208" t="s">
        <v>132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133</v>
      </c>
      <c r="AT135" s="217" t="s">
        <v>128</v>
      </c>
      <c r="AU135" s="217" t="s">
        <v>82</v>
      </c>
      <c r="AY135" s="19" t="s">
        <v>125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133</v>
      </c>
      <c r="BM135" s="217" t="s">
        <v>886</v>
      </c>
    </row>
    <row r="136" s="2" customFormat="1">
      <c r="A136" s="40"/>
      <c r="B136" s="41"/>
      <c r="C136" s="42"/>
      <c r="D136" s="219" t="s">
        <v>135</v>
      </c>
      <c r="E136" s="42"/>
      <c r="F136" s="220" t="s">
        <v>887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135</v>
      </c>
      <c r="AU136" s="19" t="s">
        <v>82</v>
      </c>
    </row>
    <row r="137" s="2" customFormat="1">
      <c r="A137" s="40"/>
      <c r="B137" s="41"/>
      <c r="C137" s="42"/>
      <c r="D137" s="224" t="s">
        <v>137</v>
      </c>
      <c r="E137" s="42"/>
      <c r="F137" s="225" t="s">
        <v>888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</v>
      </c>
      <c r="AU137" s="19" t="s">
        <v>82</v>
      </c>
    </row>
    <row r="138" s="2" customFormat="1" ht="33" customHeight="1">
      <c r="A138" s="40"/>
      <c r="B138" s="41"/>
      <c r="C138" s="206" t="s">
        <v>199</v>
      </c>
      <c r="D138" s="206" t="s">
        <v>128</v>
      </c>
      <c r="E138" s="207" t="s">
        <v>315</v>
      </c>
      <c r="F138" s="208" t="s">
        <v>316</v>
      </c>
      <c r="G138" s="209" t="s">
        <v>310</v>
      </c>
      <c r="H138" s="210">
        <v>4.4169999999999998</v>
      </c>
      <c r="I138" s="211"/>
      <c r="J138" s="212">
        <f>ROUND(I138*H138,2)</f>
        <v>0</v>
      </c>
      <c r="K138" s="208" t="s">
        <v>132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133</v>
      </c>
      <c r="AT138" s="217" t="s">
        <v>128</v>
      </c>
      <c r="AU138" s="217" t="s">
        <v>82</v>
      </c>
      <c r="AY138" s="19" t="s">
        <v>125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133</v>
      </c>
      <c r="BM138" s="217" t="s">
        <v>889</v>
      </c>
    </row>
    <row r="139" s="2" customFormat="1">
      <c r="A139" s="40"/>
      <c r="B139" s="41"/>
      <c r="C139" s="42"/>
      <c r="D139" s="219" t="s">
        <v>135</v>
      </c>
      <c r="E139" s="42"/>
      <c r="F139" s="220" t="s">
        <v>318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135</v>
      </c>
      <c r="AU139" s="19" t="s">
        <v>82</v>
      </c>
    </row>
    <row r="140" s="2" customFormat="1">
      <c r="A140" s="40"/>
      <c r="B140" s="41"/>
      <c r="C140" s="42"/>
      <c r="D140" s="224" t="s">
        <v>137</v>
      </c>
      <c r="E140" s="42"/>
      <c r="F140" s="225" t="s">
        <v>319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137</v>
      </c>
      <c r="AU140" s="19" t="s">
        <v>82</v>
      </c>
    </row>
    <row r="141" s="2" customFormat="1" ht="24.15" customHeight="1">
      <c r="A141" s="40"/>
      <c r="B141" s="41"/>
      <c r="C141" s="206" t="s">
        <v>208</v>
      </c>
      <c r="D141" s="206" t="s">
        <v>128</v>
      </c>
      <c r="E141" s="207" t="s">
        <v>334</v>
      </c>
      <c r="F141" s="208" t="s">
        <v>335</v>
      </c>
      <c r="G141" s="209" t="s">
        <v>310</v>
      </c>
      <c r="H141" s="210">
        <v>4.4169999999999998</v>
      </c>
      <c r="I141" s="211"/>
      <c r="J141" s="212">
        <f>ROUND(I141*H141,2)</f>
        <v>0</v>
      </c>
      <c r="K141" s="208" t="s">
        <v>132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133</v>
      </c>
      <c r="AT141" s="217" t="s">
        <v>128</v>
      </c>
      <c r="AU141" s="217" t="s">
        <v>82</v>
      </c>
      <c r="AY141" s="19" t="s">
        <v>125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133</v>
      </c>
      <c r="BM141" s="217" t="s">
        <v>890</v>
      </c>
    </row>
    <row r="142" s="2" customFormat="1">
      <c r="A142" s="40"/>
      <c r="B142" s="41"/>
      <c r="C142" s="42"/>
      <c r="D142" s="219" t="s">
        <v>135</v>
      </c>
      <c r="E142" s="42"/>
      <c r="F142" s="220" t="s">
        <v>337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135</v>
      </c>
      <c r="AU142" s="19" t="s">
        <v>82</v>
      </c>
    </row>
    <row r="143" s="2" customFormat="1">
      <c r="A143" s="40"/>
      <c r="B143" s="41"/>
      <c r="C143" s="42"/>
      <c r="D143" s="224" t="s">
        <v>137</v>
      </c>
      <c r="E143" s="42"/>
      <c r="F143" s="225" t="s">
        <v>338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137</v>
      </c>
      <c r="AU143" s="19" t="s">
        <v>82</v>
      </c>
    </row>
    <row r="144" s="2" customFormat="1" ht="24.15" customHeight="1">
      <c r="A144" s="40"/>
      <c r="B144" s="41"/>
      <c r="C144" s="206" t="s">
        <v>8</v>
      </c>
      <c r="D144" s="206" t="s">
        <v>128</v>
      </c>
      <c r="E144" s="207" t="s">
        <v>340</v>
      </c>
      <c r="F144" s="208" t="s">
        <v>341</v>
      </c>
      <c r="G144" s="209" t="s">
        <v>310</v>
      </c>
      <c r="H144" s="210">
        <v>128.09299999999999</v>
      </c>
      <c r="I144" s="211"/>
      <c r="J144" s="212">
        <f>ROUND(I144*H144,2)</f>
        <v>0</v>
      </c>
      <c r="K144" s="208" t="s">
        <v>132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133</v>
      </c>
      <c r="AT144" s="217" t="s">
        <v>128</v>
      </c>
      <c r="AU144" s="217" t="s">
        <v>82</v>
      </c>
      <c r="AY144" s="19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133</v>
      </c>
      <c r="BM144" s="217" t="s">
        <v>891</v>
      </c>
    </row>
    <row r="145" s="2" customFormat="1">
      <c r="A145" s="40"/>
      <c r="B145" s="41"/>
      <c r="C145" s="42"/>
      <c r="D145" s="219" t="s">
        <v>135</v>
      </c>
      <c r="E145" s="42"/>
      <c r="F145" s="220" t="s">
        <v>343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135</v>
      </c>
      <c r="AU145" s="19" t="s">
        <v>82</v>
      </c>
    </row>
    <row r="146" s="2" customFormat="1">
      <c r="A146" s="40"/>
      <c r="B146" s="41"/>
      <c r="C146" s="42"/>
      <c r="D146" s="224" t="s">
        <v>137</v>
      </c>
      <c r="E146" s="42"/>
      <c r="F146" s="225" t="s">
        <v>344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137</v>
      </c>
      <c r="AU146" s="19" t="s">
        <v>82</v>
      </c>
    </row>
    <row r="147" s="13" customFormat="1">
      <c r="A147" s="13"/>
      <c r="B147" s="226"/>
      <c r="C147" s="227"/>
      <c r="D147" s="219" t="s">
        <v>139</v>
      </c>
      <c r="E147" s="228" t="s">
        <v>19</v>
      </c>
      <c r="F147" s="229" t="s">
        <v>892</v>
      </c>
      <c r="G147" s="227"/>
      <c r="H147" s="230">
        <v>128.09299999999999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139</v>
      </c>
      <c r="AU147" s="236" t="s">
        <v>82</v>
      </c>
      <c r="AV147" s="13" t="s">
        <v>82</v>
      </c>
      <c r="AW147" s="13" t="s">
        <v>33</v>
      </c>
      <c r="AX147" s="13" t="s">
        <v>80</v>
      </c>
      <c r="AY147" s="236" t="s">
        <v>125</v>
      </c>
    </row>
    <row r="148" s="2" customFormat="1" ht="21.75" customHeight="1">
      <c r="A148" s="40"/>
      <c r="B148" s="41"/>
      <c r="C148" s="206" t="s">
        <v>221</v>
      </c>
      <c r="D148" s="206" t="s">
        <v>128</v>
      </c>
      <c r="E148" s="207" t="s">
        <v>347</v>
      </c>
      <c r="F148" s="208" t="s">
        <v>348</v>
      </c>
      <c r="G148" s="209" t="s">
        <v>310</v>
      </c>
      <c r="H148" s="210">
        <v>-4.4020000000000001</v>
      </c>
      <c r="I148" s="211"/>
      <c r="J148" s="212">
        <f>ROUND(I148*H148,2)</f>
        <v>0</v>
      </c>
      <c r="K148" s="208" t="s">
        <v>165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133</v>
      </c>
      <c r="AT148" s="217" t="s">
        <v>128</v>
      </c>
      <c r="AU148" s="217" t="s">
        <v>82</v>
      </c>
      <c r="AY148" s="19" t="s">
        <v>125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133</v>
      </c>
      <c r="BM148" s="217" t="s">
        <v>893</v>
      </c>
    </row>
    <row r="149" s="2" customFormat="1">
      <c r="A149" s="40"/>
      <c r="B149" s="41"/>
      <c r="C149" s="42"/>
      <c r="D149" s="219" t="s">
        <v>135</v>
      </c>
      <c r="E149" s="42"/>
      <c r="F149" s="220" t="s">
        <v>348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135</v>
      </c>
      <c r="AU149" s="19" t="s">
        <v>82</v>
      </c>
    </row>
    <row r="150" s="15" customFormat="1">
      <c r="A150" s="15"/>
      <c r="B150" s="248"/>
      <c r="C150" s="249"/>
      <c r="D150" s="219" t="s">
        <v>139</v>
      </c>
      <c r="E150" s="250" t="s">
        <v>19</v>
      </c>
      <c r="F150" s="251" t="s">
        <v>894</v>
      </c>
      <c r="G150" s="249"/>
      <c r="H150" s="250" t="s">
        <v>19</v>
      </c>
      <c r="I150" s="252"/>
      <c r="J150" s="249"/>
      <c r="K150" s="249"/>
      <c r="L150" s="253"/>
      <c r="M150" s="254"/>
      <c r="N150" s="255"/>
      <c r="O150" s="255"/>
      <c r="P150" s="255"/>
      <c r="Q150" s="255"/>
      <c r="R150" s="255"/>
      <c r="S150" s="255"/>
      <c r="T150" s="25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7" t="s">
        <v>139</v>
      </c>
      <c r="AU150" s="257" t="s">
        <v>82</v>
      </c>
      <c r="AV150" s="15" t="s">
        <v>80</v>
      </c>
      <c r="AW150" s="15" t="s">
        <v>33</v>
      </c>
      <c r="AX150" s="15" t="s">
        <v>72</v>
      </c>
      <c r="AY150" s="257" t="s">
        <v>125</v>
      </c>
    </row>
    <row r="151" s="13" customFormat="1">
      <c r="A151" s="13"/>
      <c r="B151" s="226"/>
      <c r="C151" s="227"/>
      <c r="D151" s="219" t="s">
        <v>139</v>
      </c>
      <c r="E151" s="228" t="s">
        <v>19</v>
      </c>
      <c r="F151" s="229" t="s">
        <v>895</v>
      </c>
      <c r="G151" s="227"/>
      <c r="H151" s="230">
        <v>-4.4020000000000001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139</v>
      </c>
      <c r="AU151" s="236" t="s">
        <v>82</v>
      </c>
      <c r="AV151" s="13" t="s">
        <v>82</v>
      </c>
      <c r="AW151" s="13" t="s">
        <v>33</v>
      </c>
      <c r="AX151" s="13" t="s">
        <v>80</v>
      </c>
      <c r="AY151" s="236" t="s">
        <v>125</v>
      </c>
    </row>
    <row r="152" s="2" customFormat="1" ht="33" customHeight="1">
      <c r="A152" s="40"/>
      <c r="B152" s="41"/>
      <c r="C152" s="206" t="s">
        <v>228</v>
      </c>
      <c r="D152" s="206" t="s">
        <v>128</v>
      </c>
      <c r="E152" s="207" t="s">
        <v>351</v>
      </c>
      <c r="F152" s="208" t="s">
        <v>352</v>
      </c>
      <c r="G152" s="209" t="s">
        <v>310</v>
      </c>
      <c r="H152" s="210">
        <v>0.014999999999999999</v>
      </c>
      <c r="I152" s="211"/>
      <c r="J152" s="212">
        <f>ROUND(I152*H152,2)</f>
        <v>0</v>
      </c>
      <c r="K152" s="208" t="s">
        <v>132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133</v>
      </c>
      <c r="AT152" s="217" t="s">
        <v>128</v>
      </c>
      <c r="AU152" s="217" t="s">
        <v>82</v>
      </c>
      <c r="AY152" s="19" t="s">
        <v>125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133</v>
      </c>
      <c r="BM152" s="217" t="s">
        <v>896</v>
      </c>
    </row>
    <row r="153" s="2" customFormat="1">
      <c r="A153" s="40"/>
      <c r="B153" s="41"/>
      <c r="C153" s="42"/>
      <c r="D153" s="219" t="s">
        <v>135</v>
      </c>
      <c r="E153" s="42"/>
      <c r="F153" s="220" t="s">
        <v>354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135</v>
      </c>
      <c r="AU153" s="19" t="s">
        <v>82</v>
      </c>
    </row>
    <row r="154" s="2" customFormat="1">
      <c r="A154" s="40"/>
      <c r="B154" s="41"/>
      <c r="C154" s="42"/>
      <c r="D154" s="224" t="s">
        <v>137</v>
      </c>
      <c r="E154" s="42"/>
      <c r="F154" s="225" t="s">
        <v>355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</v>
      </c>
      <c r="AU154" s="19" t="s">
        <v>82</v>
      </c>
    </row>
    <row r="155" s="13" customFormat="1">
      <c r="A155" s="13"/>
      <c r="B155" s="226"/>
      <c r="C155" s="227"/>
      <c r="D155" s="219" t="s">
        <v>139</v>
      </c>
      <c r="E155" s="228" t="s">
        <v>19</v>
      </c>
      <c r="F155" s="229" t="s">
        <v>897</v>
      </c>
      <c r="G155" s="227"/>
      <c r="H155" s="230">
        <v>0.014999999999999999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139</v>
      </c>
      <c r="AU155" s="236" t="s">
        <v>82</v>
      </c>
      <c r="AV155" s="13" t="s">
        <v>82</v>
      </c>
      <c r="AW155" s="13" t="s">
        <v>33</v>
      </c>
      <c r="AX155" s="13" t="s">
        <v>72</v>
      </c>
      <c r="AY155" s="236" t="s">
        <v>125</v>
      </c>
    </row>
    <row r="156" s="14" customFormat="1">
      <c r="A156" s="14"/>
      <c r="B156" s="237"/>
      <c r="C156" s="238"/>
      <c r="D156" s="219" t="s">
        <v>139</v>
      </c>
      <c r="E156" s="239" t="s">
        <v>19</v>
      </c>
      <c r="F156" s="240" t="s">
        <v>155</v>
      </c>
      <c r="G156" s="238"/>
      <c r="H156" s="241">
        <v>0.014999999999999999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139</v>
      </c>
      <c r="AU156" s="247" t="s">
        <v>82</v>
      </c>
      <c r="AV156" s="14" t="s">
        <v>133</v>
      </c>
      <c r="AW156" s="14" t="s">
        <v>33</v>
      </c>
      <c r="AX156" s="14" t="s">
        <v>80</v>
      </c>
      <c r="AY156" s="247" t="s">
        <v>125</v>
      </c>
    </row>
    <row r="157" s="12" customFormat="1" ht="22.8" customHeight="1">
      <c r="A157" s="12"/>
      <c r="B157" s="190"/>
      <c r="C157" s="191"/>
      <c r="D157" s="192" t="s">
        <v>71</v>
      </c>
      <c r="E157" s="204" t="s">
        <v>357</v>
      </c>
      <c r="F157" s="204" t="s">
        <v>358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SUM(P158:P160)</f>
        <v>0</v>
      </c>
      <c r="Q157" s="198"/>
      <c r="R157" s="199">
        <f>SUM(R158:R160)</f>
        <v>0</v>
      </c>
      <c r="S157" s="198"/>
      <c r="T157" s="200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80</v>
      </c>
      <c r="AT157" s="202" t="s">
        <v>71</v>
      </c>
      <c r="AU157" s="202" t="s">
        <v>80</v>
      </c>
      <c r="AY157" s="201" t="s">
        <v>125</v>
      </c>
      <c r="BK157" s="203">
        <f>SUM(BK158:BK160)</f>
        <v>0</v>
      </c>
    </row>
    <row r="158" s="2" customFormat="1" ht="21.75" customHeight="1">
      <c r="A158" s="40"/>
      <c r="B158" s="41"/>
      <c r="C158" s="206" t="s">
        <v>234</v>
      </c>
      <c r="D158" s="206" t="s">
        <v>128</v>
      </c>
      <c r="E158" s="207" t="s">
        <v>898</v>
      </c>
      <c r="F158" s="208" t="s">
        <v>899</v>
      </c>
      <c r="G158" s="209" t="s">
        <v>310</v>
      </c>
      <c r="H158" s="210">
        <v>0.499</v>
      </c>
      <c r="I158" s="211"/>
      <c r="J158" s="212">
        <f>ROUND(I158*H158,2)</f>
        <v>0</v>
      </c>
      <c r="K158" s="208" t="s">
        <v>132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133</v>
      </c>
      <c r="AT158" s="217" t="s">
        <v>128</v>
      </c>
      <c r="AU158" s="217" t="s">
        <v>82</v>
      </c>
      <c r="AY158" s="19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133</v>
      </c>
      <c r="BM158" s="217" t="s">
        <v>900</v>
      </c>
    </row>
    <row r="159" s="2" customFormat="1">
      <c r="A159" s="40"/>
      <c r="B159" s="41"/>
      <c r="C159" s="42"/>
      <c r="D159" s="219" t="s">
        <v>135</v>
      </c>
      <c r="E159" s="42"/>
      <c r="F159" s="220" t="s">
        <v>901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135</v>
      </c>
      <c r="AU159" s="19" t="s">
        <v>82</v>
      </c>
    </row>
    <row r="160" s="2" customFormat="1">
      <c r="A160" s="40"/>
      <c r="B160" s="41"/>
      <c r="C160" s="42"/>
      <c r="D160" s="224" t="s">
        <v>137</v>
      </c>
      <c r="E160" s="42"/>
      <c r="F160" s="225" t="s">
        <v>902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137</v>
      </c>
      <c r="AU160" s="19" t="s">
        <v>82</v>
      </c>
    </row>
    <row r="161" s="12" customFormat="1" ht="25.92" customHeight="1">
      <c r="A161" s="12"/>
      <c r="B161" s="190"/>
      <c r="C161" s="191"/>
      <c r="D161" s="192" t="s">
        <v>71</v>
      </c>
      <c r="E161" s="193" t="s">
        <v>365</v>
      </c>
      <c r="F161" s="193" t="s">
        <v>366</v>
      </c>
      <c r="G161" s="191"/>
      <c r="H161" s="191"/>
      <c r="I161" s="194"/>
      <c r="J161" s="195">
        <f>BK161</f>
        <v>0</v>
      </c>
      <c r="K161" s="191"/>
      <c r="L161" s="196"/>
      <c r="M161" s="197"/>
      <c r="N161" s="198"/>
      <c r="O161" s="198"/>
      <c r="P161" s="199">
        <f>P162+P174+P205+P255+P286</f>
        <v>0</v>
      </c>
      <c r="Q161" s="198"/>
      <c r="R161" s="199">
        <f>R162+R174+R205+R255+R286</f>
        <v>4.2381978800000004</v>
      </c>
      <c r="S161" s="198"/>
      <c r="T161" s="200">
        <f>T162+T174+T205+T255+T286</f>
        <v>0.0076429500000000008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82</v>
      </c>
      <c r="AT161" s="202" t="s">
        <v>71</v>
      </c>
      <c r="AU161" s="202" t="s">
        <v>72</v>
      </c>
      <c r="AY161" s="201" t="s">
        <v>125</v>
      </c>
      <c r="BK161" s="203">
        <f>BK162+BK174+BK205+BK255+BK286</f>
        <v>0</v>
      </c>
    </row>
    <row r="162" s="12" customFormat="1" ht="22.8" customHeight="1">
      <c r="A162" s="12"/>
      <c r="B162" s="190"/>
      <c r="C162" s="191"/>
      <c r="D162" s="192" t="s">
        <v>71</v>
      </c>
      <c r="E162" s="204" t="s">
        <v>367</v>
      </c>
      <c r="F162" s="204" t="s">
        <v>368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SUM(P163:P173)</f>
        <v>0</v>
      </c>
      <c r="Q162" s="198"/>
      <c r="R162" s="199">
        <f>SUM(R163:R173)</f>
        <v>0.14195579999999999</v>
      </c>
      <c r="S162" s="198"/>
      <c r="T162" s="200">
        <f>SUM(T163:T173)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71</v>
      </c>
      <c r="AU162" s="202" t="s">
        <v>80</v>
      </c>
      <c r="AY162" s="201" t="s">
        <v>125</v>
      </c>
      <c r="BK162" s="203">
        <f>SUM(BK163:BK173)</f>
        <v>0</v>
      </c>
    </row>
    <row r="163" s="2" customFormat="1" ht="16.5" customHeight="1">
      <c r="A163" s="40"/>
      <c r="B163" s="41"/>
      <c r="C163" s="206" t="s">
        <v>240</v>
      </c>
      <c r="D163" s="206" t="s">
        <v>128</v>
      </c>
      <c r="E163" s="207" t="s">
        <v>903</v>
      </c>
      <c r="F163" s="208" t="s">
        <v>904</v>
      </c>
      <c r="G163" s="209" t="s">
        <v>150</v>
      </c>
      <c r="H163" s="210">
        <v>32.409999999999997</v>
      </c>
      <c r="I163" s="211"/>
      <c r="J163" s="212">
        <f>ROUND(I163*H163,2)</f>
        <v>0</v>
      </c>
      <c r="K163" s="208" t="s">
        <v>165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0.0043800000000000002</v>
      </c>
      <c r="R163" s="215">
        <f>Q163*H163</f>
        <v>0.14195579999999999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240</v>
      </c>
      <c r="AT163" s="217" t="s">
        <v>128</v>
      </c>
      <c r="AU163" s="217" t="s">
        <v>82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240</v>
      </c>
      <c r="BM163" s="217" t="s">
        <v>905</v>
      </c>
    </row>
    <row r="164" s="2" customFormat="1">
      <c r="A164" s="40"/>
      <c r="B164" s="41"/>
      <c r="C164" s="42"/>
      <c r="D164" s="219" t="s">
        <v>135</v>
      </c>
      <c r="E164" s="42"/>
      <c r="F164" s="220" t="s">
        <v>904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135</v>
      </c>
      <c r="AU164" s="19" t="s">
        <v>82</v>
      </c>
    </row>
    <row r="165" s="13" customFormat="1">
      <c r="A165" s="13"/>
      <c r="B165" s="226"/>
      <c r="C165" s="227"/>
      <c r="D165" s="219" t="s">
        <v>139</v>
      </c>
      <c r="E165" s="228" t="s">
        <v>19</v>
      </c>
      <c r="F165" s="229" t="s">
        <v>906</v>
      </c>
      <c r="G165" s="227"/>
      <c r="H165" s="230">
        <v>12.960000000000001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139</v>
      </c>
      <c r="AU165" s="236" t="s">
        <v>82</v>
      </c>
      <c r="AV165" s="13" t="s">
        <v>82</v>
      </c>
      <c r="AW165" s="13" t="s">
        <v>33</v>
      </c>
      <c r="AX165" s="13" t="s">
        <v>72</v>
      </c>
      <c r="AY165" s="236" t="s">
        <v>125</v>
      </c>
    </row>
    <row r="166" s="13" customFormat="1">
      <c r="A166" s="13"/>
      <c r="B166" s="226"/>
      <c r="C166" s="227"/>
      <c r="D166" s="219" t="s">
        <v>139</v>
      </c>
      <c r="E166" s="228" t="s">
        <v>19</v>
      </c>
      <c r="F166" s="229" t="s">
        <v>907</v>
      </c>
      <c r="G166" s="227"/>
      <c r="H166" s="230">
        <v>19.449999999999999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139</v>
      </c>
      <c r="AU166" s="236" t="s">
        <v>82</v>
      </c>
      <c r="AV166" s="13" t="s">
        <v>82</v>
      </c>
      <c r="AW166" s="13" t="s">
        <v>33</v>
      </c>
      <c r="AX166" s="13" t="s">
        <v>72</v>
      </c>
      <c r="AY166" s="236" t="s">
        <v>125</v>
      </c>
    </row>
    <row r="167" s="14" customFormat="1">
      <c r="A167" s="14"/>
      <c r="B167" s="237"/>
      <c r="C167" s="238"/>
      <c r="D167" s="219" t="s">
        <v>139</v>
      </c>
      <c r="E167" s="239" t="s">
        <v>19</v>
      </c>
      <c r="F167" s="240" t="s">
        <v>155</v>
      </c>
      <c r="G167" s="238"/>
      <c r="H167" s="241">
        <v>32.409999999999997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139</v>
      </c>
      <c r="AU167" s="247" t="s">
        <v>82</v>
      </c>
      <c r="AV167" s="14" t="s">
        <v>133</v>
      </c>
      <c r="AW167" s="14" t="s">
        <v>33</v>
      </c>
      <c r="AX167" s="14" t="s">
        <v>80</v>
      </c>
      <c r="AY167" s="247" t="s">
        <v>125</v>
      </c>
    </row>
    <row r="168" s="2" customFormat="1" ht="24.15" customHeight="1">
      <c r="A168" s="40"/>
      <c r="B168" s="41"/>
      <c r="C168" s="206" t="s">
        <v>246</v>
      </c>
      <c r="D168" s="206" t="s">
        <v>128</v>
      </c>
      <c r="E168" s="207" t="s">
        <v>908</v>
      </c>
      <c r="F168" s="208" t="s">
        <v>909</v>
      </c>
      <c r="G168" s="209" t="s">
        <v>310</v>
      </c>
      <c r="H168" s="210">
        <v>0.14199999999999999</v>
      </c>
      <c r="I168" s="211"/>
      <c r="J168" s="212">
        <f>ROUND(I168*H168,2)</f>
        <v>0</v>
      </c>
      <c r="K168" s="208" t="s">
        <v>132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240</v>
      </c>
      <c r="AT168" s="217" t="s">
        <v>128</v>
      </c>
      <c r="AU168" s="217" t="s">
        <v>82</v>
      </c>
      <c r="AY168" s="19" t="s">
        <v>125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240</v>
      </c>
      <c r="BM168" s="217" t="s">
        <v>910</v>
      </c>
    </row>
    <row r="169" s="2" customFormat="1">
      <c r="A169" s="40"/>
      <c r="B169" s="41"/>
      <c r="C169" s="42"/>
      <c r="D169" s="219" t="s">
        <v>135</v>
      </c>
      <c r="E169" s="42"/>
      <c r="F169" s="220" t="s">
        <v>911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135</v>
      </c>
      <c r="AU169" s="19" t="s">
        <v>82</v>
      </c>
    </row>
    <row r="170" s="2" customFormat="1">
      <c r="A170" s="40"/>
      <c r="B170" s="41"/>
      <c r="C170" s="42"/>
      <c r="D170" s="224" t="s">
        <v>137</v>
      </c>
      <c r="E170" s="42"/>
      <c r="F170" s="225" t="s">
        <v>912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137</v>
      </c>
      <c r="AU170" s="19" t="s">
        <v>82</v>
      </c>
    </row>
    <row r="171" s="2" customFormat="1" ht="33" customHeight="1">
      <c r="A171" s="40"/>
      <c r="B171" s="41"/>
      <c r="C171" s="206" t="s">
        <v>252</v>
      </c>
      <c r="D171" s="206" t="s">
        <v>128</v>
      </c>
      <c r="E171" s="207" t="s">
        <v>417</v>
      </c>
      <c r="F171" s="208" t="s">
        <v>418</v>
      </c>
      <c r="G171" s="209" t="s">
        <v>310</v>
      </c>
      <c r="H171" s="210">
        <v>0.14199999999999999</v>
      </c>
      <c r="I171" s="211"/>
      <c r="J171" s="212">
        <f>ROUND(I171*H171,2)</f>
        <v>0</v>
      </c>
      <c r="K171" s="208" t="s">
        <v>132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240</v>
      </c>
      <c r="AT171" s="217" t="s">
        <v>128</v>
      </c>
      <c r="AU171" s="217" t="s">
        <v>82</v>
      </c>
      <c r="AY171" s="19" t="s">
        <v>125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240</v>
      </c>
      <c r="BM171" s="217" t="s">
        <v>913</v>
      </c>
    </row>
    <row r="172" s="2" customFormat="1">
      <c r="A172" s="40"/>
      <c r="B172" s="41"/>
      <c r="C172" s="42"/>
      <c r="D172" s="219" t="s">
        <v>135</v>
      </c>
      <c r="E172" s="42"/>
      <c r="F172" s="220" t="s">
        <v>420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135</v>
      </c>
      <c r="AU172" s="19" t="s">
        <v>82</v>
      </c>
    </row>
    <row r="173" s="2" customFormat="1">
      <c r="A173" s="40"/>
      <c r="B173" s="41"/>
      <c r="C173" s="42"/>
      <c r="D173" s="224" t="s">
        <v>137</v>
      </c>
      <c r="E173" s="42"/>
      <c r="F173" s="225" t="s">
        <v>421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137</v>
      </c>
      <c r="AU173" s="19" t="s">
        <v>82</v>
      </c>
    </row>
    <row r="174" s="12" customFormat="1" ht="22.8" customHeight="1">
      <c r="A174" s="12"/>
      <c r="B174" s="190"/>
      <c r="C174" s="191"/>
      <c r="D174" s="192" t="s">
        <v>71</v>
      </c>
      <c r="E174" s="204" t="s">
        <v>422</v>
      </c>
      <c r="F174" s="204" t="s">
        <v>423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SUM(P175:P204)</f>
        <v>0</v>
      </c>
      <c r="Q174" s="198"/>
      <c r="R174" s="199">
        <f>SUM(R175:R204)</f>
        <v>3.3017176600000004</v>
      </c>
      <c r="S174" s="198"/>
      <c r="T174" s="200">
        <f>SUM(T175:T204)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82</v>
      </c>
      <c r="AT174" s="202" t="s">
        <v>71</v>
      </c>
      <c r="AU174" s="202" t="s">
        <v>80</v>
      </c>
      <c r="AY174" s="201" t="s">
        <v>125</v>
      </c>
      <c r="BK174" s="203">
        <f>SUM(BK175:BK204)</f>
        <v>0</v>
      </c>
    </row>
    <row r="175" s="2" customFormat="1" ht="24.15" customHeight="1">
      <c r="A175" s="40"/>
      <c r="B175" s="41"/>
      <c r="C175" s="206" t="s">
        <v>259</v>
      </c>
      <c r="D175" s="206" t="s">
        <v>128</v>
      </c>
      <c r="E175" s="207" t="s">
        <v>914</v>
      </c>
      <c r="F175" s="208" t="s">
        <v>915</v>
      </c>
      <c r="G175" s="209" t="s">
        <v>131</v>
      </c>
      <c r="H175" s="210">
        <v>49.110999999999997</v>
      </c>
      <c r="I175" s="211"/>
      <c r="J175" s="212">
        <f>ROUND(I175*H175,2)</f>
        <v>0</v>
      </c>
      <c r="K175" s="208" t="s">
        <v>132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0.00025000000000000001</v>
      </c>
      <c r="R175" s="215">
        <f>Q175*H175</f>
        <v>0.012277749999999999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240</v>
      </c>
      <c r="AT175" s="217" t="s">
        <v>128</v>
      </c>
      <c r="AU175" s="217" t="s">
        <v>82</v>
      </c>
      <c r="AY175" s="19" t="s">
        <v>125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240</v>
      </c>
      <c r="BM175" s="217" t="s">
        <v>916</v>
      </c>
    </row>
    <row r="176" s="2" customFormat="1">
      <c r="A176" s="40"/>
      <c r="B176" s="41"/>
      <c r="C176" s="42"/>
      <c r="D176" s="219" t="s">
        <v>135</v>
      </c>
      <c r="E176" s="42"/>
      <c r="F176" s="220" t="s">
        <v>917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135</v>
      </c>
      <c r="AU176" s="19" t="s">
        <v>82</v>
      </c>
    </row>
    <row r="177" s="2" customFormat="1">
      <c r="A177" s="40"/>
      <c r="B177" s="41"/>
      <c r="C177" s="42"/>
      <c r="D177" s="224" t="s">
        <v>137</v>
      </c>
      <c r="E177" s="42"/>
      <c r="F177" s="225" t="s">
        <v>918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137</v>
      </c>
      <c r="AU177" s="19" t="s">
        <v>82</v>
      </c>
    </row>
    <row r="178" s="13" customFormat="1">
      <c r="A178" s="13"/>
      <c r="B178" s="226"/>
      <c r="C178" s="227"/>
      <c r="D178" s="219" t="s">
        <v>139</v>
      </c>
      <c r="E178" s="228" t="s">
        <v>19</v>
      </c>
      <c r="F178" s="229" t="s">
        <v>882</v>
      </c>
      <c r="G178" s="227"/>
      <c r="H178" s="230">
        <v>41.409999999999997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139</v>
      </c>
      <c r="AU178" s="236" t="s">
        <v>82</v>
      </c>
      <c r="AV178" s="13" t="s">
        <v>82</v>
      </c>
      <c r="AW178" s="13" t="s">
        <v>33</v>
      </c>
      <c r="AX178" s="13" t="s">
        <v>72</v>
      </c>
      <c r="AY178" s="236" t="s">
        <v>125</v>
      </c>
    </row>
    <row r="179" s="13" customFormat="1">
      <c r="A179" s="13"/>
      <c r="B179" s="226"/>
      <c r="C179" s="227"/>
      <c r="D179" s="219" t="s">
        <v>139</v>
      </c>
      <c r="E179" s="228" t="s">
        <v>19</v>
      </c>
      <c r="F179" s="229" t="s">
        <v>919</v>
      </c>
      <c r="G179" s="227"/>
      <c r="H179" s="230">
        <v>7.7009999999999996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139</v>
      </c>
      <c r="AU179" s="236" t="s">
        <v>82</v>
      </c>
      <c r="AV179" s="13" t="s">
        <v>82</v>
      </c>
      <c r="AW179" s="13" t="s">
        <v>33</v>
      </c>
      <c r="AX179" s="13" t="s">
        <v>72</v>
      </c>
      <c r="AY179" s="236" t="s">
        <v>125</v>
      </c>
    </row>
    <row r="180" s="14" customFormat="1">
      <c r="A180" s="14"/>
      <c r="B180" s="237"/>
      <c r="C180" s="238"/>
      <c r="D180" s="219" t="s">
        <v>139</v>
      </c>
      <c r="E180" s="239" t="s">
        <v>19</v>
      </c>
      <c r="F180" s="240" t="s">
        <v>155</v>
      </c>
      <c r="G180" s="238"/>
      <c r="H180" s="241">
        <v>49.110999999999997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139</v>
      </c>
      <c r="AU180" s="247" t="s">
        <v>82</v>
      </c>
      <c r="AV180" s="14" t="s">
        <v>133</v>
      </c>
      <c r="AW180" s="14" t="s">
        <v>33</v>
      </c>
      <c r="AX180" s="14" t="s">
        <v>80</v>
      </c>
      <c r="AY180" s="247" t="s">
        <v>125</v>
      </c>
    </row>
    <row r="181" s="2" customFormat="1" ht="24.15" customHeight="1">
      <c r="A181" s="40"/>
      <c r="B181" s="41"/>
      <c r="C181" s="258" t="s">
        <v>265</v>
      </c>
      <c r="D181" s="258" t="s">
        <v>385</v>
      </c>
      <c r="E181" s="259" t="s">
        <v>920</v>
      </c>
      <c r="F181" s="260" t="s">
        <v>921</v>
      </c>
      <c r="G181" s="261" t="s">
        <v>131</v>
      </c>
      <c r="H181" s="262">
        <v>49.110999999999997</v>
      </c>
      <c r="I181" s="263"/>
      <c r="J181" s="264">
        <f>ROUND(I181*H181,2)</f>
        <v>0</v>
      </c>
      <c r="K181" s="260" t="s">
        <v>132</v>
      </c>
      <c r="L181" s="265"/>
      <c r="M181" s="266" t="s">
        <v>19</v>
      </c>
      <c r="N181" s="267" t="s">
        <v>43</v>
      </c>
      <c r="O181" s="86"/>
      <c r="P181" s="215">
        <f>O181*H181</f>
        <v>0</v>
      </c>
      <c r="Q181" s="215">
        <v>0.036110000000000003</v>
      </c>
      <c r="R181" s="215">
        <f>Q181*H181</f>
        <v>1.7733982100000001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346</v>
      </c>
      <c r="AT181" s="217" t="s">
        <v>385</v>
      </c>
      <c r="AU181" s="217" t="s">
        <v>82</v>
      </c>
      <c r="AY181" s="19" t="s">
        <v>125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240</v>
      </c>
      <c r="BM181" s="217" t="s">
        <v>922</v>
      </c>
    </row>
    <row r="182" s="2" customFormat="1">
      <c r="A182" s="40"/>
      <c r="B182" s="41"/>
      <c r="C182" s="42"/>
      <c r="D182" s="219" t="s">
        <v>135</v>
      </c>
      <c r="E182" s="42"/>
      <c r="F182" s="220" t="s">
        <v>921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135</v>
      </c>
      <c r="AU182" s="19" t="s">
        <v>82</v>
      </c>
    </row>
    <row r="183" s="15" customFormat="1">
      <c r="A183" s="15"/>
      <c r="B183" s="248"/>
      <c r="C183" s="249"/>
      <c r="D183" s="219" t="s">
        <v>139</v>
      </c>
      <c r="E183" s="250" t="s">
        <v>19</v>
      </c>
      <c r="F183" s="251" t="s">
        <v>923</v>
      </c>
      <c r="G183" s="249"/>
      <c r="H183" s="250" t="s">
        <v>19</v>
      </c>
      <c r="I183" s="252"/>
      <c r="J183" s="249"/>
      <c r="K183" s="249"/>
      <c r="L183" s="253"/>
      <c r="M183" s="254"/>
      <c r="N183" s="255"/>
      <c r="O183" s="255"/>
      <c r="P183" s="255"/>
      <c r="Q183" s="255"/>
      <c r="R183" s="255"/>
      <c r="S183" s="255"/>
      <c r="T183" s="25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7" t="s">
        <v>139</v>
      </c>
      <c r="AU183" s="257" t="s">
        <v>82</v>
      </c>
      <c r="AV183" s="15" t="s">
        <v>80</v>
      </c>
      <c r="AW183" s="15" t="s">
        <v>33</v>
      </c>
      <c r="AX183" s="15" t="s">
        <v>72</v>
      </c>
      <c r="AY183" s="257" t="s">
        <v>125</v>
      </c>
    </row>
    <row r="184" s="13" customFormat="1">
      <c r="A184" s="13"/>
      <c r="B184" s="226"/>
      <c r="C184" s="227"/>
      <c r="D184" s="219" t="s">
        <v>139</v>
      </c>
      <c r="E184" s="228" t="s">
        <v>19</v>
      </c>
      <c r="F184" s="229" t="s">
        <v>924</v>
      </c>
      <c r="G184" s="227"/>
      <c r="H184" s="230">
        <v>49.110999999999997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139</v>
      </c>
      <c r="AU184" s="236" t="s">
        <v>82</v>
      </c>
      <c r="AV184" s="13" t="s">
        <v>82</v>
      </c>
      <c r="AW184" s="13" t="s">
        <v>33</v>
      </c>
      <c r="AX184" s="13" t="s">
        <v>80</v>
      </c>
      <c r="AY184" s="236" t="s">
        <v>125</v>
      </c>
    </row>
    <row r="185" s="2" customFormat="1" ht="33" customHeight="1">
      <c r="A185" s="40"/>
      <c r="B185" s="41"/>
      <c r="C185" s="206" t="s">
        <v>7</v>
      </c>
      <c r="D185" s="206" t="s">
        <v>128</v>
      </c>
      <c r="E185" s="207" t="s">
        <v>925</v>
      </c>
      <c r="F185" s="208" t="s">
        <v>926</v>
      </c>
      <c r="G185" s="209" t="s">
        <v>131</v>
      </c>
      <c r="H185" s="210">
        <v>38.362000000000002</v>
      </c>
      <c r="I185" s="211"/>
      <c r="J185" s="212">
        <f>ROUND(I185*H185,2)</f>
        <v>0</v>
      </c>
      <c r="K185" s="208" t="s">
        <v>132</v>
      </c>
      <c r="L185" s="46"/>
      <c r="M185" s="213" t="s">
        <v>19</v>
      </c>
      <c r="N185" s="214" t="s">
        <v>43</v>
      </c>
      <c r="O185" s="86"/>
      <c r="P185" s="215">
        <f>O185*H185</f>
        <v>0</v>
      </c>
      <c r="Q185" s="215">
        <v>0.00025999999999999998</v>
      </c>
      <c r="R185" s="215">
        <f>Q185*H185</f>
        <v>0.0099741199999999995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240</v>
      </c>
      <c r="AT185" s="217" t="s">
        <v>128</v>
      </c>
      <c r="AU185" s="217" t="s">
        <v>82</v>
      </c>
      <c r="AY185" s="19" t="s">
        <v>125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240</v>
      </c>
      <c r="BM185" s="217" t="s">
        <v>927</v>
      </c>
    </row>
    <row r="186" s="2" customFormat="1">
      <c r="A186" s="40"/>
      <c r="B186" s="41"/>
      <c r="C186" s="42"/>
      <c r="D186" s="219" t="s">
        <v>135</v>
      </c>
      <c r="E186" s="42"/>
      <c r="F186" s="220" t="s">
        <v>928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135</v>
      </c>
      <c r="AU186" s="19" t="s">
        <v>82</v>
      </c>
    </row>
    <row r="187" s="2" customFormat="1">
      <c r="A187" s="40"/>
      <c r="B187" s="41"/>
      <c r="C187" s="42"/>
      <c r="D187" s="224" t="s">
        <v>137</v>
      </c>
      <c r="E187" s="42"/>
      <c r="F187" s="225" t="s">
        <v>929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137</v>
      </c>
      <c r="AU187" s="19" t="s">
        <v>82</v>
      </c>
    </row>
    <row r="188" s="13" customFormat="1">
      <c r="A188" s="13"/>
      <c r="B188" s="226"/>
      <c r="C188" s="227"/>
      <c r="D188" s="219" t="s">
        <v>139</v>
      </c>
      <c r="E188" s="228" t="s">
        <v>19</v>
      </c>
      <c r="F188" s="229" t="s">
        <v>881</v>
      </c>
      <c r="G188" s="227"/>
      <c r="H188" s="230">
        <v>38.362000000000002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139</v>
      </c>
      <c r="AU188" s="236" t="s">
        <v>82</v>
      </c>
      <c r="AV188" s="13" t="s">
        <v>82</v>
      </c>
      <c r="AW188" s="13" t="s">
        <v>33</v>
      </c>
      <c r="AX188" s="13" t="s">
        <v>80</v>
      </c>
      <c r="AY188" s="236" t="s">
        <v>125</v>
      </c>
    </row>
    <row r="189" s="2" customFormat="1" ht="24.15" customHeight="1">
      <c r="A189" s="40"/>
      <c r="B189" s="41"/>
      <c r="C189" s="258" t="s">
        <v>282</v>
      </c>
      <c r="D189" s="258" t="s">
        <v>385</v>
      </c>
      <c r="E189" s="259" t="s">
        <v>920</v>
      </c>
      <c r="F189" s="260" t="s">
        <v>921</v>
      </c>
      <c r="G189" s="261" t="s">
        <v>131</v>
      </c>
      <c r="H189" s="262">
        <v>38.362000000000002</v>
      </c>
      <c r="I189" s="263"/>
      <c r="J189" s="264">
        <f>ROUND(I189*H189,2)</f>
        <v>0</v>
      </c>
      <c r="K189" s="260" t="s">
        <v>132</v>
      </c>
      <c r="L189" s="265"/>
      <c r="M189" s="266" t="s">
        <v>19</v>
      </c>
      <c r="N189" s="267" t="s">
        <v>43</v>
      </c>
      <c r="O189" s="86"/>
      <c r="P189" s="215">
        <f>O189*H189</f>
        <v>0</v>
      </c>
      <c r="Q189" s="215">
        <v>0.036110000000000003</v>
      </c>
      <c r="R189" s="215">
        <f>Q189*H189</f>
        <v>1.3852518200000001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346</v>
      </c>
      <c r="AT189" s="217" t="s">
        <v>385</v>
      </c>
      <c r="AU189" s="217" t="s">
        <v>82</v>
      </c>
      <c r="AY189" s="19" t="s">
        <v>125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240</v>
      </c>
      <c r="BM189" s="217" t="s">
        <v>930</v>
      </c>
    </row>
    <row r="190" s="2" customFormat="1">
      <c r="A190" s="40"/>
      <c r="B190" s="41"/>
      <c r="C190" s="42"/>
      <c r="D190" s="219" t="s">
        <v>135</v>
      </c>
      <c r="E190" s="42"/>
      <c r="F190" s="220" t="s">
        <v>921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135</v>
      </c>
      <c r="AU190" s="19" t="s">
        <v>82</v>
      </c>
    </row>
    <row r="191" s="15" customFormat="1">
      <c r="A191" s="15"/>
      <c r="B191" s="248"/>
      <c r="C191" s="249"/>
      <c r="D191" s="219" t="s">
        <v>139</v>
      </c>
      <c r="E191" s="250" t="s">
        <v>19</v>
      </c>
      <c r="F191" s="251" t="s">
        <v>923</v>
      </c>
      <c r="G191" s="249"/>
      <c r="H191" s="250" t="s">
        <v>19</v>
      </c>
      <c r="I191" s="252"/>
      <c r="J191" s="249"/>
      <c r="K191" s="249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139</v>
      </c>
      <c r="AU191" s="257" t="s">
        <v>82</v>
      </c>
      <c r="AV191" s="15" t="s">
        <v>80</v>
      </c>
      <c r="AW191" s="15" t="s">
        <v>33</v>
      </c>
      <c r="AX191" s="15" t="s">
        <v>72</v>
      </c>
      <c r="AY191" s="257" t="s">
        <v>125</v>
      </c>
    </row>
    <row r="192" s="13" customFormat="1">
      <c r="A192" s="13"/>
      <c r="B192" s="226"/>
      <c r="C192" s="227"/>
      <c r="D192" s="219" t="s">
        <v>139</v>
      </c>
      <c r="E192" s="228" t="s">
        <v>19</v>
      </c>
      <c r="F192" s="229" t="s">
        <v>931</v>
      </c>
      <c r="G192" s="227"/>
      <c r="H192" s="230">
        <v>38.362000000000002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139</v>
      </c>
      <c r="AU192" s="236" t="s">
        <v>82</v>
      </c>
      <c r="AV192" s="13" t="s">
        <v>82</v>
      </c>
      <c r="AW192" s="13" t="s">
        <v>33</v>
      </c>
      <c r="AX192" s="13" t="s">
        <v>80</v>
      </c>
      <c r="AY192" s="236" t="s">
        <v>125</v>
      </c>
    </row>
    <row r="193" s="2" customFormat="1" ht="24.15" customHeight="1">
      <c r="A193" s="40"/>
      <c r="B193" s="41"/>
      <c r="C193" s="206" t="s">
        <v>287</v>
      </c>
      <c r="D193" s="206" t="s">
        <v>128</v>
      </c>
      <c r="E193" s="207" t="s">
        <v>932</v>
      </c>
      <c r="F193" s="208" t="s">
        <v>933</v>
      </c>
      <c r="G193" s="209" t="s">
        <v>224</v>
      </c>
      <c r="H193" s="210">
        <v>1</v>
      </c>
      <c r="I193" s="211"/>
      <c r="J193" s="212">
        <f>ROUND(I193*H193,2)</f>
        <v>0</v>
      </c>
      <c r="K193" s="208" t="s">
        <v>132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0.00088999999999999995</v>
      </c>
      <c r="R193" s="215">
        <f>Q193*H193</f>
        <v>0.00088999999999999995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240</v>
      </c>
      <c r="AT193" s="217" t="s">
        <v>128</v>
      </c>
      <c r="AU193" s="217" t="s">
        <v>82</v>
      </c>
      <c r="AY193" s="19" t="s">
        <v>125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240</v>
      </c>
      <c r="BM193" s="217" t="s">
        <v>934</v>
      </c>
    </row>
    <row r="194" s="2" customFormat="1">
      <c r="A194" s="40"/>
      <c r="B194" s="41"/>
      <c r="C194" s="42"/>
      <c r="D194" s="219" t="s">
        <v>135</v>
      </c>
      <c r="E194" s="42"/>
      <c r="F194" s="220" t="s">
        <v>935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135</v>
      </c>
      <c r="AU194" s="19" t="s">
        <v>82</v>
      </c>
    </row>
    <row r="195" s="2" customFormat="1">
      <c r="A195" s="40"/>
      <c r="B195" s="41"/>
      <c r="C195" s="42"/>
      <c r="D195" s="224" t="s">
        <v>137</v>
      </c>
      <c r="E195" s="42"/>
      <c r="F195" s="225" t="s">
        <v>936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137</v>
      </c>
      <c r="AU195" s="19" t="s">
        <v>82</v>
      </c>
    </row>
    <row r="196" s="2" customFormat="1" ht="24.15" customHeight="1">
      <c r="A196" s="40"/>
      <c r="B196" s="41"/>
      <c r="C196" s="258" t="s">
        <v>293</v>
      </c>
      <c r="D196" s="258" t="s">
        <v>385</v>
      </c>
      <c r="E196" s="259" t="s">
        <v>937</v>
      </c>
      <c r="F196" s="260" t="s">
        <v>938</v>
      </c>
      <c r="G196" s="261" t="s">
        <v>131</v>
      </c>
      <c r="H196" s="262">
        <v>3.1760000000000002</v>
      </c>
      <c r="I196" s="263"/>
      <c r="J196" s="264">
        <f>ROUND(I196*H196,2)</f>
        <v>0</v>
      </c>
      <c r="K196" s="260" t="s">
        <v>132</v>
      </c>
      <c r="L196" s="265"/>
      <c r="M196" s="266" t="s">
        <v>19</v>
      </c>
      <c r="N196" s="267" t="s">
        <v>43</v>
      </c>
      <c r="O196" s="86"/>
      <c r="P196" s="215">
        <f>O196*H196</f>
        <v>0</v>
      </c>
      <c r="Q196" s="215">
        <v>0.037760000000000002</v>
      </c>
      <c r="R196" s="215">
        <f>Q196*H196</f>
        <v>0.11992576000000001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346</v>
      </c>
      <c r="AT196" s="217" t="s">
        <v>385</v>
      </c>
      <c r="AU196" s="217" t="s">
        <v>82</v>
      </c>
      <c r="AY196" s="19" t="s">
        <v>125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240</v>
      </c>
      <c r="BM196" s="217" t="s">
        <v>939</v>
      </c>
    </row>
    <row r="197" s="2" customFormat="1">
      <c r="A197" s="40"/>
      <c r="B197" s="41"/>
      <c r="C197" s="42"/>
      <c r="D197" s="219" t="s">
        <v>135</v>
      </c>
      <c r="E197" s="42"/>
      <c r="F197" s="220" t="s">
        <v>938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135</v>
      </c>
      <c r="AU197" s="19" t="s">
        <v>82</v>
      </c>
    </row>
    <row r="198" s="13" customFormat="1">
      <c r="A198" s="13"/>
      <c r="B198" s="226"/>
      <c r="C198" s="227"/>
      <c r="D198" s="219" t="s">
        <v>139</v>
      </c>
      <c r="E198" s="228" t="s">
        <v>19</v>
      </c>
      <c r="F198" s="229" t="s">
        <v>940</v>
      </c>
      <c r="G198" s="227"/>
      <c r="H198" s="230">
        <v>3.1760000000000002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139</v>
      </c>
      <c r="AU198" s="236" t="s">
        <v>82</v>
      </c>
      <c r="AV198" s="13" t="s">
        <v>82</v>
      </c>
      <c r="AW198" s="13" t="s">
        <v>33</v>
      </c>
      <c r="AX198" s="13" t="s">
        <v>80</v>
      </c>
      <c r="AY198" s="236" t="s">
        <v>125</v>
      </c>
    </row>
    <row r="199" s="2" customFormat="1" ht="24.15" customHeight="1">
      <c r="A199" s="40"/>
      <c r="B199" s="41"/>
      <c r="C199" s="206" t="s">
        <v>299</v>
      </c>
      <c r="D199" s="206" t="s">
        <v>128</v>
      </c>
      <c r="E199" s="207" t="s">
        <v>941</v>
      </c>
      <c r="F199" s="208" t="s">
        <v>942</v>
      </c>
      <c r="G199" s="209" t="s">
        <v>310</v>
      </c>
      <c r="H199" s="210">
        <v>3.302</v>
      </c>
      <c r="I199" s="211"/>
      <c r="J199" s="212">
        <f>ROUND(I199*H199,2)</f>
        <v>0</v>
      </c>
      <c r="K199" s="208" t="s">
        <v>132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240</v>
      </c>
      <c r="AT199" s="217" t="s">
        <v>128</v>
      </c>
      <c r="AU199" s="217" t="s">
        <v>82</v>
      </c>
      <c r="AY199" s="19" t="s">
        <v>125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240</v>
      </c>
      <c r="BM199" s="217" t="s">
        <v>943</v>
      </c>
    </row>
    <row r="200" s="2" customFormat="1">
      <c r="A200" s="40"/>
      <c r="B200" s="41"/>
      <c r="C200" s="42"/>
      <c r="D200" s="219" t="s">
        <v>135</v>
      </c>
      <c r="E200" s="42"/>
      <c r="F200" s="220" t="s">
        <v>944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135</v>
      </c>
      <c r="AU200" s="19" t="s">
        <v>82</v>
      </c>
    </row>
    <row r="201" s="2" customFormat="1">
      <c r="A201" s="40"/>
      <c r="B201" s="41"/>
      <c r="C201" s="42"/>
      <c r="D201" s="224" t="s">
        <v>137</v>
      </c>
      <c r="E201" s="42"/>
      <c r="F201" s="225" t="s">
        <v>945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137</v>
      </c>
      <c r="AU201" s="19" t="s">
        <v>82</v>
      </c>
    </row>
    <row r="202" s="2" customFormat="1" ht="33" customHeight="1">
      <c r="A202" s="40"/>
      <c r="B202" s="41"/>
      <c r="C202" s="206" t="s">
        <v>307</v>
      </c>
      <c r="D202" s="206" t="s">
        <v>128</v>
      </c>
      <c r="E202" s="207" t="s">
        <v>483</v>
      </c>
      <c r="F202" s="208" t="s">
        <v>484</v>
      </c>
      <c r="G202" s="209" t="s">
        <v>310</v>
      </c>
      <c r="H202" s="210">
        <v>3.302</v>
      </c>
      <c r="I202" s="211"/>
      <c r="J202" s="212">
        <f>ROUND(I202*H202,2)</f>
        <v>0</v>
      </c>
      <c r="K202" s="208" t="s">
        <v>132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240</v>
      </c>
      <c r="AT202" s="217" t="s">
        <v>128</v>
      </c>
      <c r="AU202" s="217" t="s">
        <v>82</v>
      </c>
      <c r="AY202" s="19" t="s">
        <v>125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240</v>
      </c>
      <c r="BM202" s="217" t="s">
        <v>946</v>
      </c>
    </row>
    <row r="203" s="2" customFormat="1">
      <c r="A203" s="40"/>
      <c r="B203" s="41"/>
      <c r="C203" s="42"/>
      <c r="D203" s="219" t="s">
        <v>135</v>
      </c>
      <c r="E203" s="42"/>
      <c r="F203" s="220" t="s">
        <v>486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135</v>
      </c>
      <c r="AU203" s="19" t="s">
        <v>82</v>
      </c>
    </row>
    <row r="204" s="2" customFormat="1">
      <c r="A204" s="40"/>
      <c r="B204" s="41"/>
      <c r="C204" s="42"/>
      <c r="D204" s="224" t="s">
        <v>137</v>
      </c>
      <c r="E204" s="42"/>
      <c r="F204" s="225" t="s">
        <v>487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137</v>
      </c>
      <c r="AU204" s="19" t="s">
        <v>82</v>
      </c>
    </row>
    <row r="205" s="12" customFormat="1" ht="22.8" customHeight="1">
      <c r="A205" s="12"/>
      <c r="B205" s="190"/>
      <c r="C205" s="191"/>
      <c r="D205" s="192" t="s">
        <v>71</v>
      </c>
      <c r="E205" s="204" t="s">
        <v>488</v>
      </c>
      <c r="F205" s="204" t="s">
        <v>489</v>
      </c>
      <c r="G205" s="191"/>
      <c r="H205" s="191"/>
      <c r="I205" s="194"/>
      <c r="J205" s="205">
        <f>BK205</f>
        <v>0</v>
      </c>
      <c r="K205" s="191"/>
      <c r="L205" s="196"/>
      <c r="M205" s="197"/>
      <c r="N205" s="198"/>
      <c r="O205" s="198"/>
      <c r="P205" s="199">
        <f>SUM(P206:P254)</f>
        <v>0</v>
      </c>
      <c r="Q205" s="198"/>
      <c r="R205" s="199">
        <f>SUM(R206:R254)</f>
        <v>0.149676</v>
      </c>
      <c r="S205" s="198"/>
      <c r="T205" s="200">
        <f>SUM(T206:T254)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1" t="s">
        <v>82</v>
      </c>
      <c r="AT205" s="202" t="s">
        <v>71</v>
      </c>
      <c r="AU205" s="202" t="s">
        <v>80</v>
      </c>
      <c r="AY205" s="201" t="s">
        <v>125</v>
      </c>
      <c r="BK205" s="203">
        <f>SUM(BK206:BK254)</f>
        <v>0</v>
      </c>
    </row>
    <row r="206" s="2" customFormat="1" ht="37.8" customHeight="1">
      <c r="A206" s="40"/>
      <c r="B206" s="41"/>
      <c r="C206" s="206" t="s">
        <v>314</v>
      </c>
      <c r="D206" s="206" t="s">
        <v>128</v>
      </c>
      <c r="E206" s="207" t="s">
        <v>947</v>
      </c>
      <c r="F206" s="208" t="s">
        <v>948</v>
      </c>
      <c r="G206" s="209" t="s">
        <v>150</v>
      </c>
      <c r="H206" s="210">
        <v>14.4</v>
      </c>
      <c r="I206" s="211"/>
      <c r="J206" s="212">
        <f>ROUND(I206*H206,2)</f>
        <v>0</v>
      </c>
      <c r="K206" s="208" t="s">
        <v>132</v>
      </c>
      <c r="L206" s="46"/>
      <c r="M206" s="213" t="s">
        <v>19</v>
      </c>
      <c r="N206" s="214" t="s">
        <v>43</v>
      </c>
      <c r="O206" s="86"/>
      <c r="P206" s="215">
        <f>O206*H206</f>
        <v>0</v>
      </c>
      <c r="Q206" s="215">
        <v>0.00085999999999999998</v>
      </c>
      <c r="R206" s="215">
        <f>Q206*H206</f>
        <v>0.012383999999999999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240</v>
      </c>
      <c r="AT206" s="217" t="s">
        <v>128</v>
      </c>
      <c r="AU206" s="217" t="s">
        <v>82</v>
      </c>
      <c r="AY206" s="19" t="s">
        <v>125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80</v>
      </c>
      <c r="BK206" s="218">
        <f>ROUND(I206*H206,2)</f>
        <v>0</v>
      </c>
      <c r="BL206" s="19" t="s">
        <v>240</v>
      </c>
      <c r="BM206" s="217" t="s">
        <v>949</v>
      </c>
    </row>
    <row r="207" s="2" customFormat="1">
      <c r="A207" s="40"/>
      <c r="B207" s="41"/>
      <c r="C207" s="42"/>
      <c r="D207" s="219" t="s">
        <v>135</v>
      </c>
      <c r="E207" s="42"/>
      <c r="F207" s="220" t="s">
        <v>950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135</v>
      </c>
      <c r="AU207" s="19" t="s">
        <v>82</v>
      </c>
    </row>
    <row r="208" s="2" customFormat="1">
      <c r="A208" s="40"/>
      <c r="B208" s="41"/>
      <c r="C208" s="42"/>
      <c r="D208" s="224" t="s">
        <v>137</v>
      </c>
      <c r="E208" s="42"/>
      <c r="F208" s="225" t="s">
        <v>951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137</v>
      </c>
      <c r="AU208" s="19" t="s">
        <v>82</v>
      </c>
    </row>
    <row r="209" s="13" customFormat="1">
      <c r="A209" s="13"/>
      <c r="B209" s="226"/>
      <c r="C209" s="227"/>
      <c r="D209" s="219" t="s">
        <v>139</v>
      </c>
      <c r="E209" s="228" t="s">
        <v>19</v>
      </c>
      <c r="F209" s="229" t="s">
        <v>952</v>
      </c>
      <c r="G209" s="227"/>
      <c r="H209" s="230">
        <v>14.4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139</v>
      </c>
      <c r="AU209" s="236" t="s">
        <v>82</v>
      </c>
      <c r="AV209" s="13" t="s">
        <v>82</v>
      </c>
      <c r="AW209" s="13" t="s">
        <v>33</v>
      </c>
      <c r="AX209" s="13" t="s">
        <v>80</v>
      </c>
      <c r="AY209" s="236" t="s">
        <v>125</v>
      </c>
    </row>
    <row r="210" s="2" customFormat="1" ht="24.15" customHeight="1">
      <c r="A210" s="40"/>
      <c r="B210" s="41"/>
      <c r="C210" s="258" t="s">
        <v>320</v>
      </c>
      <c r="D210" s="258" t="s">
        <v>385</v>
      </c>
      <c r="E210" s="259" t="s">
        <v>953</v>
      </c>
      <c r="F210" s="260" t="s">
        <v>954</v>
      </c>
      <c r="G210" s="261" t="s">
        <v>150</v>
      </c>
      <c r="H210" s="262">
        <v>14.4</v>
      </c>
      <c r="I210" s="263"/>
      <c r="J210" s="264">
        <f>ROUND(I210*H210,2)</f>
        <v>0</v>
      </c>
      <c r="K210" s="260" t="s">
        <v>165</v>
      </c>
      <c r="L210" s="265"/>
      <c r="M210" s="266" t="s">
        <v>19</v>
      </c>
      <c r="N210" s="267" t="s">
        <v>43</v>
      </c>
      <c r="O210" s="86"/>
      <c r="P210" s="215">
        <f>O210*H210</f>
        <v>0</v>
      </c>
      <c r="Q210" s="215">
        <v>0.0037000000000000002</v>
      </c>
      <c r="R210" s="215">
        <f>Q210*H210</f>
        <v>0.053280000000000001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346</v>
      </c>
      <c r="AT210" s="217" t="s">
        <v>385</v>
      </c>
      <c r="AU210" s="217" t="s">
        <v>82</v>
      </c>
      <c r="AY210" s="19" t="s">
        <v>125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240</v>
      </c>
      <c r="BM210" s="217" t="s">
        <v>955</v>
      </c>
    </row>
    <row r="211" s="2" customFormat="1">
      <c r="A211" s="40"/>
      <c r="B211" s="41"/>
      <c r="C211" s="42"/>
      <c r="D211" s="219" t="s">
        <v>135</v>
      </c>
      <c r="E211" s="42"/>
      <c r="F211" s="220" t="s">
        <v>954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135</v>
      </c>
      <c r="AU211" s="19" t="s">
        <v>82</v>
      </c>
    </row>
    <row r="212" s="2" customFormat="1" ht="16.5" customHeight="1">
      <c r="A212" s="40"/>
      <c r="B212" s="41"/>
      <c r="C212" s="258" t="s">
        <v>326</v>
      </c>
      <c r="D212" s="258" t="s">
        <v>385</v>
      </c>
      <c r="E212" s="259" t="s">
        <v>956</v>
      </c>
      <c r="F212" s="260" t="s">
        <v>957</v>
      </c>
      <c r="G212" s="261" t="s">
        <v>224</v>
      </c>
      <c r="H212" s="262">
        <v>24</v>
      </c>
      <c r="I212" s="263"/>
      <c r="J212" s="264">
        <f>ROUND(I212*H212,2)</f>
        <v>0</v>
      </c>
      <c r="K212" s="260" t="s">
        <v>165</v>
      </c>
      <c r="L212" s="265"/>
      <c r="M212" s="266" t="s">
        <v>19</v>
      </c>
      <c r="N212" s="267" t="s">
        <v>43</v>
      </c>
      <c r="O212" s="86"/>
      <c r="P212" s="215">
        <f>O212*H212</f>
        <v>0</v>
      </c>
      <c r="Q212" s="215">
        <v>0.00010000000000000001</v>
      </c>
      <c r="R212" s="215">
        <f>Q212*H212</f>
        <v>0.0024000000000000002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346</v>
      </c>
      <c r="AT212" s="217" t="s">
        <v>385</v>
      </c>
      <c r="AU212" s="217" t="s">
        <v>82</v>
      </c>
      <c r="AY212" s="19" t="s">
        <v>125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240</v>
      </c>
      <c r="BM212" s="217" t="s">
        <v>958</v>
      </c>
    </row>
    <row r="213" s="2" customFormat="1">
      <c r="A213" s="40"/>
      <c r="B213" s="41"/>
      <c r="C213" s="42"/>
      <c r="D213" s="219" t="s">
        <v>135</v>
      </c>
      <c r="E213" s="42"/>
      <c r="F213" s="220" t="s">
        <v>957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135</v>
      </c>
      <c r="AU213" s="19" t="s">
        <v>82</v>
      </c>
    </row>
    <row r="214" s="13" customFormat="1">
      <c r="A214" s="13"/>
      <c r="B214" s="226"/>
      <c r="C214" s="227"/>
      <c r="D214" s="219" t="s">
        <v>139</v>
      </c>
      <c r="E214" s="228" t="s">
        <v>19</v>
      </c>
      <c r="F214" s="229" t="s">
        <v>959</v>
      </c>
      <c r="G214" s="227"/>
      <c r="H214" s="230">
        <v>24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139</v>
      </c>
      <c r="AU214" s="236" t="s">
        <v>82</v>
      </c>
      <c r="AV214" s="13" t="s">
        <v>82</v>
      </c>
      <c r="AW214" s="13" t="s">
        <v>33</v>
      </c>
      <c r="AX214" s="13" t="s">
        <v>80</v>
      </c>
      <c r="AY214" s="236" t="s">
        <v>125</v>
      </c>
    </row>
    <row r="215" s="2" customFormat="1" ht="33" customHeight="1">
      <c r="A215" s="40"/>
      <c r="B215" s="41"/>
      <c r="C215" s="206" t="s">
        <v>333</v>
      </c>
      <c r="D215" s="206" t="s">
        <v>128</v>
      </c>
      <c r="E215" s="207" t="s">
        <v>960</v>
      </c>
      <c r="F215" s="208" t="s">
        <v>961</v>
      </c>
      <c r="G215" s="209" t="s">
        <v>131</v>
      </c>
      <c r="H215" s="210">
        <v>11.67</v>
      </c>
      <c r="I215" s="211"/>
      <c r="J215" s="212">
        <f>ROUND(I215*H215,2)</f>
        <v>0</v>
      </c>
      <c r="K215" s="208" t="s">
        <v>132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1.0000000000000001E-05</v>
      </c>
      <c r="R215" s="215">
        <f>Q215*H215</f>
        <v>0.0001167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240</v>
      </c>
      <c r="AT215" s="217" t="s">
        <v>128</v>
      </c>
      <c r="AU215" s="217" t="s">
        <v>82</v>
      </c>
      <c r="AY215" s="19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240</v>
      </c>
      <c r="BM215" s="217" t="s">
        <v>962</v>
      </c>
    </row>
    <row r="216" s="2" customFormat="1">
      <c r="A216" s="40"/>
      <c r="B216" s="41"/>
      <c r="C216" s="42"/>
      <c r="D216" s="219" t="s">
        <v>135</v>
      </c>
      <c r="E216" s="42"/>
      <c r="F216" s="220" t="s">
        <v>963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135</v>
      </c>
      <c r="AU216" s="19" t="s">
        <v>82</v>
      </c>
    </row>
    <row r="217" s="2" customFormat="1">
      <c r="A217" s="40"/>
      <c r="B217" s="41"/>
      <c r="C217" s="42"/>
      <c r="D217" s="224" t="s">
        <v>137</v>
      </c>
      <c r="E217" s="42"/>
      <c r="F217" s="225" t="s">
        <v>964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137</v>
      </c>
      <c r="AU217" s="19" t="s">
        <v>82</v>
      </c>
    </row>
    <row r="218" s="15" customFormat="1">
      <c r="A218" s="15"/>
      <c r="B218" s="248"/>
      <c r="C218" s="249"/>
      <c r="D218" s="219" t="s">
        <v>139</v>
      </c>
      <c r="E218" s="250" t="s">
        <v>19</v>
      </c>
      <c r="F218" s="251" t="s">
        <v>965</v>
      </c>
      <c r="G218" s="249"/>
      <c r="H218" s="250" t="s">
        <v>19</v>
      </c>
      <c r="I218" s="252"/>
      <c r="J218" s="249"/>
      <c r="K218" s="249"/>
      <c r="L218" s="253"/>
      <c r="M218" s="254"/>
      <c r="N218" s="255"/>
      <c r="O218" s="255"/>
      <c r="P218" s="255"/>
      <c r="Q218" s="255"/>
      <c r="R218" s="255"/>
      <c r="S218" s="255"/>
      <c r="T218" s="25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7" t="s">
        <v>139</v>
      </c>
      <c r="AU218" s="257" t="s">
        <v>82</v>
      </c>
      <c r="AV218" s="15" t="s">
        <v>80</v>
      </c>
      <c r="AW218" s="15" t="s">
        <v>33</v>
      </c>
      <c r="AX218" s="15" t="s">
        <v>72</v>
      </c>
      <c r="AY218" s="257" t="s">
        <v>125</v>
      </c>
    </row>
    <row r="219" s="13" customFormat="1">
      <c r="A219" s="13"/>
      <c r="B219" s="226"/>
      <c r="C219" s="227"/>
      <c r="D219" s="219" t="s">
        <v>139</v>
      </c>
      <c r="E219" s="228" t="s">
        <v>19</v>
      </c>
      <c r="F219" s="229" t="s">
        <v>966</v>
      </c>
      <c r="G219" s="227"/>
      <c r="H219" s="230">
        <v>9.8399999999999999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139</v>
      </c>
      <c r="AU219" s="236" t="s">
        <v>82</v>
      </c>
      <c r="AV219" s="13" t="s">
        <v>82</v>
      </c>
      <c r="AW219" s="13" t="s">
        <v>33</v>
      </c>
      <c r="AX219" s="13" t="s">
        <v>72</v>
      </c>
      <c r="AY219" s="236" t="s">
        <v>125</v>
      </c>
    </row>
    <row r="220" s="13" customFormat="1">
      <c r="A220" s="13"/>
      <c r="B220" s="226"/>
      <c r="C220" s="227"/>
      <c r="D220" s="219" t="s">
        <v>139</v>
      </c>
      <c r="E220" s="228" t="s">
        <v>19</v>
      </c>
      <c r="F220" s="229" t="s">
        <v>967</v>
      </c>
      <c r="G220" s="227"/>
      <c r="H220" s="230">
        <v>1.8300000000000001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139</v>
      </c>
      <c r="AU220" s="236" t="s">
        <v>82</v>
      </c>
      <c r="AV220" s="13" t="s">
        <v>82</v>
      </c>
      <c r="AW220" s="13" t="s">
        <v>33</v>
      </c>
      <c r="AX220" s="13" t="s">
        <v>72</v>
      </c>
      <c r="AY220" s="236" t="s">
        <v>125</v>
      </c>
    </row>
    <row r="221" s="14" customFormat="1">
      <c r="A221" s="14"/>
      <c r="B221" s="237"/>
      <c r="C221" s="238"/>
      <c r="D221" s="219" t="s">
        <v>139</v>
      </c>
      <c r="E221" s="239" t="s">
        <v>19</v>
      </c>
      <c r="F221" s="240" t="s">
        <v>155</v>
      </c>
      <c r="G221" s="238"/>
      <c r="H221" s="241">
        <v>11.67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139</v>
      </c>
      <c r="AU221" s="247" t="s">
        <v>82</v>
      </c>
      <c r="AV221" s="14" t="s">
        <v>133</v>
      </c>
      <c r="AW221" s="14" t="s">
        <v>33</v>
      </c>
      <c r="AX221" s="14" t="s">
        <v>80</v>
      </c>
      <c r="AY221" s="247" t="s">
        <v>125</v>
      </c>
    </row>
    <row r="222" s="2" customFormat="1" ht="16.5" customHeight="1">
      <c r="A222" s="40"/>
      <c r="B222" s="41"/>
      <c r="C222" s="258" t="s">
        <v>339</v>
      </c>
      <c r="D222" s="258" t="s">
        <v>385</v>
      </c>
      <c r="E222" s="259" t="s">
        <v>968</v>
      </c>
      <c r="F222" s="260" t="s">
        <v>969</v>
      </c>
      <c r="G222" s="261" t="s">
        <v>970</v>
      </c>
      <c r="H222" s="262">
        <v>26.100000000000001</v>
      </c>
      <c r="I222" s="263"/>
      <c r="J222" s="264">
        <f>ROUND(I222*H222,2)</f>
        <v>0</v>
      </c>
      <c r="K222" s="260" t="s">
        <v>165</v>
      </c>
      <c r="L222" s="265"/>
      <c r="M222" s="266" t="s">
        <v>19</v>
      </c>
      <c r="N222" s="267" t="s">
        <v>43</v>
      </c>
      <c r="O222" s="86"/>
      <c r="P222" s="215">
        <f>O222*H222</f>
        <v>0</v>
      </c>
      <c r="Q222" s="215">
        <v>0.001</v>
      </c>
      <c r="R222" s="215">
        <f>Q222*H222</f>
        <v>0.026100000000000002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346</v>
      </c>
      <c r="AT222" s="217" t="s">
        <v>385</v>
      </c>
      <c r="AU222" s="217" t="s">
        <v>82</v>
      </c>
      <c r="AY222" s="19" t="s">
        <v>125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240</v>
      </c>
      <c r="BM222" s="217" t="s">
        <v>971</v>
      </c>
    </row>
    <row r="223" s="2" customFormat="1">
      <c r="A223" s="40"/>
      <c r="B223" s="41"/>
      <c r="C223" s="42"/>
      <c r="D223" s="219" t="s">
        <v>135</v>
      </c>
      <c r="E223" s="42"/>
      <c r="F223" s="220" t="s">
        <v>969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135</v>
      </c>
      <c r="AU223" s="19" t="s">
        <v>82</v>
      </c>
    </row>
    <row r="224" s="13" customFormat="1">
      <c r="A224" s="13"/>
      <c r="B224" s="226"/>
      <c r="C224" s="227"/>
      <c r="D224" s="219" t="s">
        <v>139</v>
      </c>
      <c r="E224" s="228" t="s">
        <v>19</v>
      </c>
      <c r="F224" s="229" t="s">
        <v>972</v>
      </c>
      <c r="G224" s="227"/>
      <c r="H224" s="230">
        <v>26.100000000000001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139</v>
      </c>
      <c r="AU224" s="236" t="s">
        <v>82</v>
      </c>
      <c r="AV224" s="13" t="s">
        <v>82</v>
      </c>
      <c r="AW224" s="13" t="s">
        <v>33</v>
      </c>
      <c r="AX224" s="13" t="s">
        <v>80</v>
      </c>
      <c r="AY224" s="236" t="s">
        <v>125</v>
      </c>
    </row>
    <row r="225" s="2" customFormat="1" ht="24.15" customHeight="1">
      <c r="A225" s="40"/>
      <c r="B225" s="41"/>
      <c r="C225" s="206" t="s">
        <v>346</v>
      </c>
      <c r="D225" s="206" t="s">
        <v>128</v>
      </c>
      <c r="E225" s="207" t="s">
        <v>973</v>
      </c>
      <c r="F225" s="208" t="s">
        <v>974</v>
      </c>
      <c r="G225" s="209" t="s">
        <v>150</v>
      </c>
      <c r="H225" s="210">
        <v>32.560000000000002</v>
      </c>
      <c r="I225" s="211"/>
      <c r="J225" s="212">
        <f>ROUND(I225*H225,2)</f>
        <v>0</v>
      </c>
      <c r="K225" s="208" t="s">
        <v>132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240</v>
      </c>
      <c r="AT225" s="217" t="s">
        <v>128</v>
      </c>
      <c r="AU225" s="217" t="s">
        <v>82</v>
      </c>
      <c r="AY225" s="19" t="s">
        <v>125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240</v>
      </c>
      <c r="BM225" s="217" t="s">
        <v>975</v>
      </c>
    </row>
    <row r="226" s="2" customFormat="1">
      <c r="A226" s="40"/>
      <c r="B226" s="41"/>
      <c r="C226" s="42"/>
      <c r="D226" s="219" t="s">
        <v>135</v>
      </c>
      <c r="E226" s="42"/>
      <c r="F226" s="220" t="s">
        <v>976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135</v>
      </c>
      <c r="AU226" s="19" t="s">
        <v>82</v>
      </c>
    </row>
    <row r="227" s="2" customFormat="1">
      <c r="A227" s="40"/>
      <c r="B227" s="41"/>
      <c r="C227" s="42"/>
      <c r="D227" s="224" t="s">
        <v>137</v>
      </c>
      <c r="E227" s="42"/>
      <c r="F227" s="225" t="s">
        <v>977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137</v>
      </c>
      <c r="AU227" s="19" t="s">
        <v>82</v>
      </c>
    </row>
    <row r="228" s="13" customFormat="1">
      <c r="A228" s="13"/>
      <c r="B228" s="226"/>
      <c r="C228" s="227"/>
      <c r="D228" s="219" t="s">
        <v>139</v>
      </c>
      <c r="E228" s="228" t="s">
        <v>19</v>
      </c>
      <c r="F228" s="229" t="s">
        <v>978</v>
      </c>
      <c r="G228" s="227"/>
      <c r="H228" s="230">
        <v>32.560000000000002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139</v>
      </c>
      <c r="AU228" s="236" t="s">
        <v>82</v>
      </c>
      <c r="AV228" s="13" t="s">
        <v>82</v>
      </c>
      <c r="AW228" s="13" t="s">
        <v>33</v>
      </c>
      <c r="AX228" s="13" t="s">
        <v>80</v>
      </c>
      <c r="AY228" s="236" t="s">
        <v>125</v>
      </c>
    </row>
    <row r="229" s="2" customFormat="1" ht="16.5" customHeight="1">
      <c r="A229" s="40"/>
      <c r="B229" s="41"/>
      <c r="C229" s="258" t="s">
        <v>350</v>
      </c>
      <c r="D229" s="258" t="s">
        <v>385</v>
      </c>
      <c r="E229" s="259" t="s">
        <v>979</v>
      </c>
      <c r="F229" s="260" t="s">
        <v>980</v>
      </c>
      <c r="G229" s="261" t="s">
        <v>224</v>
      </c>
      <c r="H229" s="262">
        <v>11</v>
      </c>
      <c r="I229" s="263"/>
      <c r="J229" s="264">
        <f>ROUND(I229*H229,2)</f>
        <v>0</v>
      </c>
      <c r="K229" s="260" t="s">
        <v>165</v>
      </c>
      <c r="L229" s="265"/>
      <c r="M229" s="266" t="s">
        <v>19</v>
      </c>
      <c r="N229" s="267" t="s">
        <v>43</v>
      </c>
      <c r="O229" s="86"/>
      <c r="P229" s="215">
        <f>O229*H229</f>
        <v>0</v>
      </c>
      <c r="Q229" s="215">
        <v>0.0020999999999999999</v>
      </c>
      <c r="R229" s="215">
        <f>Q229*H229</f>
        <v>0.023099999999999999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346</v>
      </c>
      <c r="AT229" s="217" t="s">
        <v>385</v>
      </c>
      <c r="AU229" s="217" t="s">
        <v>82</v>
      </c>
      <c r="AY229" s="19" t="s">
        <v>125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80</v>
      </c>
      <c r="BK229" s="218">
        <f>ROUND(I229*H229,2)</f>
        <v>0</v>
      </c>
      <c r="BL229" s="19" t="s">
        <v>240</v>
      </c>
      <c r="BM229" s="217" t="s">
        <v>981</v>
      </c>
    </row>
    <row r="230" s="2" customFormat="1">
      <c r="A230" s="40"/>
      <c r="B230" s="41"/>
      <c r="C230" s="42"/>
      <c r="D230" s="219" t="s">
        <v>135</v>
      </c>
      <c r="E230" s="42"/>
      <c r="F230" s="220" t="s">
        <v>980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135</v>
      </c>
      <c r="AU230" s="19" t="s">
        <v>82</v>
      </c>
    </row>
    <row r="231" s="2" customFormat="1" ht="16.5" customHeight="1">
      <c r="A231" s="40"/>
      <c r="B231" s="41"/>
      <c r="C231" s="206" t="s">
        <v>359</v>
      </c>
      <c r="D231" s="206" t="s">
        <v>128</v>
      </c>
      <c r="E231" s="207" t="s">
        <v>982</v>
      </c>
      <c r="F231" s="208" t="s">
        <v>983</v>
      </c>
      <c r="G231" s="209" t="s">
        <v>224</v>
      </c>
      <c r="H231" s="210">
        <v>11</v>
      </c>
      <c r="I231" s="211"/>
      <c r="J231" s="212">
        <f>ROUND(I231*H231,2)</f>
        <v>0</v>
      </c>
      <c r="K231" s="208" t="s">
        <v>165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240</v>
      </c>
      <c r="AT231" s="217" t="s">
        <v>128</v>
      </c>
      <c r="AU231" s="217" t="s">
        <v>82</v>
      </c>
      <c r="AY231" s="19" t="s">
        <v>125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80</v>
      </c>
      <c r="BK231" s="218">
        <f>ROUND(I231*H231,2)</f>
        <v>0</v>
      </c>
      <c r="BL231" s="19" t="s">
        <v>240</v>
      </c>
      <c r="BM231" s="217" t="s">
        <v>984</v>
      </c>
    </row>
    <row r="232" s="2" customFormat="1">
      <c r="A232" s="40"/>
      <c r="B232" s="41"/>
      <c r="C232" s="42"/>
      <c r="D232" s="219" t="s">
        <v>135</v>
      </c>
      <c r="E232" s="42"/>
      <c r="F232" s="220" t="s">
        <v>985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135</v>
      </c>
      <c r="AU232" s="19" t="s">
        <v>82</v>
      </c>
    </row>
    <row r="233" s="2" customFormat="1" ht="16.5" customHeight="1">
      <c r="A233" s="40"/>
      <c r="B233" s="41"/>
      <c r="C233" s="258" t="s">
        <v>369</v>
      </c>
      <c r="D233" s="258" t="s">
        <v>385</v>
      </c>
      <c r="E233" s="259" t="s">
        <v>986</v>
      </c>
      <c r="F233" s="260" t="s">
        <v>987</v>
      </c>
      <c r="G233" s="261" t="s">
        <v>224</v>
      </c>
      <c r="H233" s="262">
        <v>11</v>
      </c>
      <c r="I233" s="263"/>
      <c r="J233" s="264">
        <f>ROUND(I233*H233,2)</f>
        <v>0</v>
      </c>
      <c r="K233" s="260" t="s">
        <v>165</v>
      </c>
      <c r="L233" s="265"/>
      <c r="M233" s="266" t="s">
        <v>19</v>
      </c>
      <c r="N233" s="267" t="s">
        <v>43</v>
      </c>
      <c r="O233" s="86"/>
      <c r="P233" s="215">
        <f>O233*H233</f>
        <v>0</v>
      </c>
      <c r="Q233" s="215">
        <v>0.001</v>
      </c>
      <c r="R233" s="215">
        <f>Q233*H233</f>
        <v>0.010999999999999999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346</v>
      </c>
      <c r="AT233" s="217" t="s">
        <v>385</v>
      </c>
      <c r="AU233" s="217" t="s">
        <v>82</v>
      </c>
      <c r="AY233" s="19" t="s">
        <v>125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240</v>
      </c>
      <c r="BM233" s="217" t="s">
        <v>988</v>
      </c>
    </row>
    <row r="234" s="2" customFormat="1">
      <c r="A234" s="40"/>
      <c r="B234" s="41"/>
      <c r="C234" s="42"/>
      <c r="D234" s="219" t="s">
        <v>135</v>
      </c>
      <c r="E234" s="42"/>
      <c r="F234" s="220" t="s">
        <v>987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135</v>
      </c>
      <c r="AU234" s="19" t="s">
        <v>82</v>
      </c>
    </row>
    <row r="235" s="2" customFormat="1" ht="24.15" customHeight="1">
      <c r="A235" s="40"/>
      <c r="B235" s="41"/>
      <c r="C235" s="206" t="s">
        <v>375</v>
      </c>
      <c r="D235" s="206" t="s">
        <v>128</v>
      </c>
      <c r="E235" s="207" t="s">
        <v>511</v>
      </c>
      <c r="F235" s="208" t="s">
        <v>512</v>
      </c>
      <c r="G235" s="209" t="s">
        <v>150</v>
      </c>
      <c r="H235" s="210">
        <v>163.81</v>
      </c>
      <c r="I235" s="211"/>
      <c r="J235" s="212">
        <f>ROUND(I235*H235,2)</f>
        <v>0</v>
      </c>
      <c r="K235" s="208" t="s">
        <v>132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6.0000000000000002E-05</v>
      </c>
      <c r="R235" s="215">
        <f>Q235*H235</f>
        <v>0.0098285999999999998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240</v>
      </c>
      <c r="AT235" s="217" t="s">
        <v>128</v>
      </c>
      <c r="AU235" s="217" t="s">
        <v>82</v>
      </c>
      <c r="AY235" s="19" t="s">
        <v>125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240</v>
      </c>
      <c r="BM235" s="217" t="s">
        <v>989</v>
      </c>
    </row>
    <row r="236" s="2" customFormat="1">
      <c r="A236" s="40"/>
      <c r="B236" s="41"/>
      <c r="C236" s="42"/>
      <c r="D236" s="219" t="s">
        <v>135</v>
      </c>
      <c r="E236" s="42"/>
      <c r="F236" s="220" t="s">
        <v>514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135</v>
      </c>
      <c r="AU236" s="19" t="s">
        <v>82</v>
      </c>
    </row>
    <row r="237" s="2" customFormat="1">
      <c r="A237" s="40"/>
      <c r="B237" s="41"/>
      <c r="C237" s="42"/>
      <c r="D237" s="224" t="s">
        <v>137</v>
      </c>
      <c r="E237" s="42"/>
      <c r="F237" s="225" t="s">
        <v>515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137</v>
      </c>
      <c r="AU237" s="19" t="s">
        <v>82</v>
      </c>
    </row>
    <row r="238" s="13" customFormat="1">
      <c r="A238" s="13"/>
      <c r="B238" s="226"/>
      <c r="C238" s="227"/>
      <c r="D238" s="219" t="s">
        <v>139</v>
      </c>
      <c r="E238" s="228" t="s">
        <v>19</v>
      </c>
      <c r="F238" s="229" t="s">
        <v>990</v>
      </c>
      <c r="G238" s="227"/>
      <c r="H238" s="230">
        <v>53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139</v>
      </c>
      <c r="AU238" s="236" t="s">
        <v>82</v>
      </c>
      <c r="AV238" s="13" t="s">
        <v>82</v>
      </c>
      <c r="AW238" s="13" t="s">
        <v>33</v>
      </c>
      <c r="AX238" s="13" t="s">
        <v>72</v>
      </c>
      <c r="AY238" s="236" t="s">
        <v>125</v>
      </c>
    </row>
    <row r="239" s="13" customFormat="1">
      <c r="A239" s="13"/>
      <c r="B239" s="226"/>
      <c r="C239" s="227"/>
      <c r="D239" s="219" t="s">
        <v>139</v>
      </c>
      <c r="E239" s="228" t="s">
        <v>19</v>
      </c>
      <c r="F239" s="229" t="s">
        <v>991</v>
      </c>
      <c r="G239" s="227"/>
      <c r="H239" s="230">
        <v>13.85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139</v>
      </c>
      <c r="AU239" s="236" t="s">
        <v>82</v>
      </c>
      <c r="AV239" s="13" t="s">
        <v>82</v>
      </c>
      <c r="AW239" s="13" t="s">
        <v>33</v>
      </c>
      <c r="AX239" s="13" t="s">
        <v>72</v>
      </c>
      <c r="AY239" s="236" t="s">
        <v>125</v>
      </c>
    </row>
    <row r="240" s="13" customFormat="1">
      <c r="A240" s="13"/>
      <c r="B240" s="226"/>
      <c r="C240" s="227"/>
      <c r="D240" s="219" t="s">
        <v>139</v>
      </c>
      <c r="E240" s="228" t="s">
        <v>19</v>
      </c>
      <c r="F240" s="229" t="s">
        <v>992</v>
      </c>
      <c r="G240" s="227"/>
      <c r="H240" s="230">
        <v>96.959999999999994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139</v>
      </c>
      <c r="AU240" s="236" t="s">
        <v>82</v>
      </c>
      <c r="AV240" s="13" t="s">
        <v>82</v>
      </c>
      <c r="AW240" s="13" t="s">
        <v>33</v>
      </c>
      <c r="AX240" s="13" t="s">
        <v>72</v>
      </c>
      <c r="AY240" s="236" t="s">
        <v>125</v>
      </c>
    </row>
    <row r="241" s="14" customFormat="1">
      <c r="A241" s="14"/>
      <c r="B241" s="237"/>
      <c r="C241" s="238"/>
      <c r="D241" s="219" t="s">
        <v>139</v>
      </c>
      <c r="E241" s="239" t="s">
        <v>19</v>
      </c>
      <c r="F241" s="240" t="s">
        <v>155</v>
      </c>
      <c r="G241" s="238"/>
      <c r="H241" s="241">
        <v>163.81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139</v>
      </c>
      <c r="AU241" s="247" t="s">
        <v>82</v>
      </c>
      <c r="AV241" s="14" t="s">
        <v>133</v>
      </c>
      <c r="AW241" s="14" t="s">
        <v>33</v>
      </c>
      <c r="AX241" s="14" t="s">
        <v>80</v>
      </c>
      <c r="AY241" s="247" t="s">
        <v>125</v>
      </c>
    </row>
    <row r="242" s="2" customFormat="1" ht="24.15" customHeight="1">
      <c r="A242" s="40"/>
      <c r="B242" s="41"/>
      <c r="C242" s="206" t="s">
        <v>384</v>
      </c>
      <c r="D242" s="206" t="s">
        <v>128</v>
      </c>
      <c r="E242" s="207" t="s">
        <v>518</v>
      </c>
      <c r="F242" s="208" t="s">
        <v>519</v>
      </c>
      <c r="G242" s="209" t="s">
        <v>150</v>
      </c>
      <c r="H242" s="210">
        <v>163.81</v>
      </c>
      <c r="I242" s="211"/>
      <c r="J242" s="212">
        <f>ROUND(I242*H242,2)</f>
        <v>0</v>
      </c>
      <c r="K242" s="208" t="s">
        <v>132</v>
      </c>
      <c r="L242" s="46"/>
      <c r="M242" s="213" t="s">
        <v>19</v>
      </c>
      <c r="N242" s="214" t="s">
        <v>43</v>
      </c>
      <c r="O242" s="86"/>
      <c r="P242" s="215">
        <f>O242*H242</f>
        <v>0</v>
      </c>
      <c r="Q242" s="215">
        <v>6.9999999999999994E-05</v>
      </c>
      <c r="R242" s="215">
        <f>Q242*H242</f>
        <v>0.0114667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240</v>
      </c>
      <c r="AT242" s="217" t="s">
        <v>128</v>
      </c>
      <c r="AU242" s="217" t="s">
        <v>82</v>
      </c>
      <c r="AY242" s="19" t="s">
        <v>125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80</v>
      </c>
      <c r="BK242" s="218">
        <f>ROUND(I242*H242,2)</f>
        <v>0</v>
      </c>
      <c r="BL242" s="19" t="s">
        <v>240</v>
      </c>
      <c r="BM242" s="217" t="s">
        <v>993</v>
      </c>
    </row>
    <row r="243" s="2" customFormat="1">
      <c r="A243" s="40"/>
      <c r="B243" s="41"/>
      <c r="C243" s="42"/>
      <c r="D243" s="219" t="s">
        <v>135</v>
      </c>
      <c r="E243" s="42"/>
      <c r="F243" s="220" t="s">
        <v>521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135</v>
      </c>
      <c r="AU243" s="19" t="s">
        <v>82</v>
      </c>
    </row>
    <row r="244" s="2" customFormat="1">
      <c r="A244" s="40"/>
      <c r="B244" s="41"/>
      <c r="C244" s="42"/>
      <c r="D244" s="224" t="s">
        <v>137</v>
      </c>
      <c r="E244" s="42"/>
      <c r="F244" s="225" t="s">
        <v>522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137</v>
      </c>
      <c r="AU244" s="19" t="s">
        <v>82</v>
      </c>
    </row>
    <row r="245" s="13" customFormat="1">
      <c r="A245" s="13"/>
      <c r="B245" s="226"/>
      <c r="C245" s="227"/>
      <c r="D245" s="219" t="s">
        <v>139</v>
      </c>
      <c r="E245" s="228" t="s">
        <v>19</v>
      </c>
      <c r="F245" s="229" t="s">
        <v>990</v>
      </c>
      <c r="G245" s="227"/>
      <c r="H245" s="230">
        <v>53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139</v>
      </c>
      <c r="AU245" s="236" t="s">
        <v>82</v>
      </c>
      <c r="AV245" s="13" t="s">
        <v>82</v>
      </c>
      <c r="AW245" s="13" t="s">
        <v>33</v>
      </c>
      <c r="AX245" s="13" t="s">
        <v>72</v>
      </c>
      <c r="AY245" s="236" t="s">
        <v>125</v>
      </c>
    </row>
    <row r="246" s="13" customFormat="1">
      <c r="A246" s="13"/>
      <c r="B246" s="226"/>
      <c r="C246" s="227"/>
      <c r="D246" s="219" t="s">
        <v>139</v>
      </c>
      <c r="E246" s="228" t="s">
        <v>19</v>
      </c>
      <c r="F246" s="229" t="s">
        <v>991</v>
      </c>
      <c r="G246" s="227"/>
      <c r="H246" s="230">
        <v>13.85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139</v>
      </c>
      <c r="AU246" s="236" t="s">
        <v>82</v>
      </c>
      <c r="AV246" s="13" t="s">
        <v>82</v>
      </c>
      <c r="AW246" s="13" t="s">
        <v>33</v>
      </c>
      <c r="AX246" s="13" t="s">
        <v>72</v>
      </c>
      <c r="AY246" s="236" t="s">
        <v>125</v>
      </c>
    </row>
    <row r="247" s="13" customFormat="1">
      <c r="A247" s="13"/>
      <c r="B247" s="226"/>
      <c r="C247" s="227"/>
      <c r="D247" s="219" t="s">
        <v>139</v>
      </c>
      <c r="E247" s="228" t="s">
        <v>19</v>
      </c>
      <c r="F247" s="229" t="s">
        <v>992</v>
      </c>
      <c r="G247" s="227"/>
      <c r="H247" s="230">
        <v>96.959999999999994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139</v>
      </c>
      <c r="AU247" s="236" t="s">
        <v>82</v>
      </c>
      <c r="AV247" s="13" t="s">
        <v>82</v>
      </c>
      <c r="AW247" s="13" t="s">
        <v>33</v>
      </c>
      <c r="AX247" s="13" t="s">
        <v>72</v>
      </c>
      <c r="AY247" s="236" t="s">
        <v>125</v>
      </c>
    </row>
    <row r="248" s="14" customFormat="1">
      <c r="A248" s="14"/>
      <c r="B248" s="237"/>
      <c r="C248" s="238"/>
      <c r="D248" s="219" t="s">
        <v>139</v>
      </c>
      <c r="E248" s="239" t="s">
        <v>19</v>
      </c>
      <c r="F248" s="240" t="s">
        <v>155</v>
      </c>
      <c r="G248" s="238"/>
      <c r="H248" s="241">
        <v>163.81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139</v>
      </c>
      <c r="AU248" s="247" t="s">
        <v>82</v>
      </c>
      <c r="AV248" s="14" t="s">
        <v>133</v>
      </c>
      <c r="AW248" s="14" t="s">
        <v>33</v>
      </c>
      <c r="AX248" s="14" t="s">
        <v>80</v>
      </c>
      <c r="AY248" s="247" t="s">
        <v>125</v>
      </c>
    </row>
    <row r="249" s="2" customFormat="1" ht="24.15" customHeight="1">
      <c r="A249" s="40"/>
      <c r="B249" s="41"/>
      <c r="C249" s="206" t="s">
        <v>391</v>
      </c>
      <c r="D249" s="206" t="s">
        <v>128</v>
      </c>
      <c r="E249" s="207" t="s">
        <v>994</v>
      </c>
      <c r="F249" s="208" t="s">
        <v>995</v>
      </c>
      <c r="G249" s="209" t="s">
        <v>310</v>
      </c>
      <c r="H249" s="210">
        <v>0.14999999999999999</v>
      </c>
      <c r="I249" s="211"/>
      <c r="J249" s="212">
        <f>ROUND(I249*H249,2)</f>
        <v>0</v>
      </c>
      <c r="K249" s="208" t="s">
        <v>132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240</v>
      </c>
      <c r="AT249" s="217" t="s">
        <v>128</v>
      </c>
      <c r="AU249" s="217" t="s">
        <v>82</v>
      </c>
      <c r="AY249" s="19" t="s">
        <v>125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240</v>
      </c>
      <c r="BM249" s="217" t="s">
        <v>996</v>
      </c>
    </row>
    <row r="250" s="2" customFormat="1">
      <c r="A250" s="40"/>
      <c r="B250" s="41"/>
      <c r="C250" s="42"/>
      <c r="D250" s="219" t="s">
        <v>135</v>
      </c>
      <c r="E250" s="42"/>
      <c r="F250" s="220" t="s">
        <v>997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135</v>
      </c>
      <c r="AU250" s="19" t="s">
        <v>82</v>
      </c>
    </row>
    <row r="251" s="2" customFormat="1">
      <c r="A251" s="40"/>
      <c r="B251" s="41"/>
      <c r="C251" s="42"/>
      <c r="D251" s="224" t="s">
        <v>137</v>
      </c>
      <c r="E251" s="42"/>
      <c r="F251" s="225" t="s">
        <v>998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137</v>
      </c>
      <c r="AU251" s="19" t="s">
        <v>82</v>
      </c>
    </row>
    <row r="252" s="2" customFormat="1" ht="33" customHeight="1">
      <c r="A252" s="40"/>
      <c r="B252" s="41"/>
      <c r="C252" s="206" t="s">
        <v>397</v>
      </c>
      <c r="D252" s="206" t="s">
        <v>128</v>
      </c>
      <c r="E252" s="207" t="s">
        <v>530</v>
      </c>
      <c r="F252" s="208" t="s">
        <v>531</v>
      </c>
      <c r="G252" s="209" t="s">
        <v>310</v>
      </c>
      <c r="H252" s="210">
        <v>0.14999999999999999</v>
      </c>
      <c r="I252" s="211"/>
      <c r="J252" s="212">
        <f>ROUND(I252*H252,2)</f>
        <v>0</v>
      </c>
      <c r="K252" s="208" t="s">
        <v>132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240</v>
      </c>
      <c r="AT252" s="217" t="s">
        <v>128</v>
      </c>
      <c r="AU252" s="217" t="s">
        <v>82</v>
      </c>
      <c r="AY252" s="19" t="s">
        <v>125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240</v>
      </c>
      <c r="BM252" s="217" t="s">
        <v>999</v>
      </c>
    </row>
    <row r="253" s="2" customFormat="1">
      <c r="A253" s="40"/>
      <c r="B253" s="41"/>
      <c r="C253" s="42"/>
      <c r="D253" s="219" t="s">
        <v>135</v>
      </c>
      <c r="E253" s="42"/>
      <c r="F253" s="220" t="s">
        <v>533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135</v>
      </c>
      <c r="AU253" s="19" t="s">
        <v>82</v>
      </c>
    </row>
    <row r="254" s="2" customFormat="1">
      <c r="A254" s="40"/>
      <c r="B254" s="41"/>
      <c r="C254" s="42"/>
      <c r="D254" s="224" t="s">
        <v>137</v>
      </c>
      <c r="E254" s="42"/>
      <c r="F254" s="225" t="s">
        <v>534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137</v>
      </c>
      <c r="AU254" s="19" t="s">
        <v>82</v>
      </c>
    </row>
    <row r="255" s="12" customFormat="1" ht="22.8" customHeight="1">
      <c r="A255" s="12"/>
      <c r="B255" s="190"/>
      <c r="C255" s="191"/>
      <c r="D255" s="192" t="s">
        <v>71</v>
      </c>
      <c r="E255" s="204" t="s">
        <v>1000</v>
      </c>
      <c r="F255" s="204" t="s">
        <v>1001</v>
      </c>
      <c r="G255" s="191"/>
      <c r="H255" s="191"/>
      <c r="I255" s="194"/>
      <c r="J255" s="205">
        <f>BK255</f>
        <v>0</v>
      </c>
      <c r="K255" s="191"/>
      <c r="L255" s="196"/>
      <c r="M255" s="197"/>
      <c r="N255" s="198"/>
      <c r="O255" s="198"/>
      <c r="P255" s="199">
        <f>SUM(P256:P285)</f>
        <v>0</v>
      </c>
      <c r="Q255" s="198"/>
      <c r="R255" s="199">
        <f>SUM(R256:R285)</f>
        <v>0.62168382000000011</v>
      </c>
      <c r="S255" s="198"/>
      <c r="T255" s="200">
        <f>SUM(T256:T285)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82</v>
      </c>
      <c r="AT255" s="202" t="s">
        <v>71</v>
      </c>
      <c r="AU255" s="202" t="s">
        <v>80</v>
      </c>
      <c r="AY255" s="201" t="s">
        <v>125</v>
      </c>
      <c r="BK255" s="203">
        <f>SUM(BK256:BK285)</f>
        <v>0</v>
      </c>
    </row>
    <row r="256" s="2" customFormat="1" ht="24.15" customHeight="1">
      <c r="A256" s="40"/>
      <c r="B256" s="41"/>
      <c r="C256" s="206" t="s">
        <v>402</v>
      </c>
      <c r="D256" s="206" t="s">
        <v>128</v>
      </c>
      <c r="E256" s="207" t="s">
        <v>1002</v>
      </c>
      <c r="F256" s="208" t="s">
        <v>1003</v>
      </c>
      <c r="G256" s="209" t="s">
        <v>131</v>
      </c>
      <c r="H256" s="210">
        <v>6.4820000000000002</v>
      </c>
      <c r="I256" s="211"/>
      <c r="J256" s="212">
        <f>ROUND(I256*H256,2)</f>
        <v>0</v>
      </c>
      <c r="K256" s="208" t="s">
        <v>132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0.041000000000000002</v>
      </c>
      <c r="R256" s="215">
        <f>Q256*H256</f>
        <v>0.265762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240</v>
      </c>
      <c r="AT256" s="217" t="s">
        <v>128</v>
      </c>
      <c r="AU256" s="217" t="s">
        <v>82</v>
      </c>
      <c r="AY256" s="19" t="s">
        <v>125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240</v>
      </c>
      <c r="BM256" s="217" t="s">
        <v>1004</v>
      </c>
    </row>
    <row r="257" s="2" customFormat="1">
      <c r="A257" s="40"/>
      <c r="B257" s="41"/>
      <c r="C257" s="42"/>
      <c r="D257" s="219" t="s">
        <v>135</v>
      </c>
      <c r="E257" s="42"/>
      <c r="F257" s="220" t="s">
        <v>1005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135</v>
      </c>
      <c r="AU257" s="19" t="s">
        <v>82</v>
      </c>
    </row>
    <row r="258" s="2" customFormat="1">
      <c r="A258" s="40"/>
      <c r="B258" s="41"/>
      <c r="C258" s="42"/>
      <c r="D258" s="224" t="s">
        <v>137</v>
      </c>
      <c r="E258" s="42"/>
      <c r="F258" s="225" t="s">
        <v>1006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137</v>
      </c>
      <c r="AU258" s="19" t="s">
        <v>82</v>
      </c>
    </row>
    <row r="259" s="15" customFormat="1">
      <c r="A259" s="15"/>
      <c r="B259" s="248"/>
      <c r="C259" s="249"/>
      <c r="D259" s="219" t="s">
        <v>139</v>
      </c>
      <c r="E259" s="250" t="s">
        <v>19</v>
      </c>
      <c r="F259" s="251" t="s">
        <v>1007</v>
      </c>
      <c r="G259" s="249"/>
      <c r="H259" s="250" t="s">
        <v>19</v>
      </c>
      <c r="I259" s="252"/>
      <c r="J259" s="249"/>
      <c r="K259" s="249"/>
      <c r="L259" s="253"/>
      <c r="M259" s="254"/>
      <c r="N259" s="255"/>
      <c r="O259" s="255"/>
      <c r="P259" s="255"/>
      <c r="Q259" s="255"/>
      <c r="R259" s="255"/>
      <c r="S259" s="255"/>
      <c r="T259" s="25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7" t="s">
        <v>139</v>
      </c>
      <c r="AU259" s="257" t="s">
        <v>82</v>
      </c>
      <c r="AV259" s="15" t="s">
        <v>80</v>
      </c>
      <c r="AW259" s="15" t="s">
        <v>33</v>
      </c>
      <c r="AX259" s="15" t="s">
        <v>72</v>
      </c>
      <c r="AY259" s="257" t="s">
        <v>125</v>
      </c>
    </row>
    <row r="260" s="13" customFormat="1">
      <c r="A260" s="13"/>
      <c r="B260" s="226"/>
      <c r="C260" s="227"/>
      <c r="D260" s="219" t="s">
        <v>139</v>
      </c>
      <c r="E260" s="228" t="s">
        <v>19</v>
      </c>
      <c r="F260" s="229" t="s">
        <v>1008</v>
      </c>
      <c r="G260" s="227"/>
      <c r="H260" s="230">
        <v>2.5920000000000001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139</v>
      </c>
      <c r="AU260" s="236" t="s">
        <v>82</v>
      </c>
      <c r="AV260" s="13" t="s">
        <v>82</v>
      </c>
      <c r="AW260" s="13" t="s">
        <v>33</v>
      </c>
      <c r="AX260" s="13" t="s">
        <v>72</v>
      </c>
      <c r="AY260" s="236" t="s">
        <v>125</v>
      </c>
    </row>
    <row r="261" s="13" customFormat="1">
      <c r="A261" s="13"/>
      <c r="B261" s="226"/>
      <c r="C261" s="227"/>
      <c r="D261" s="219" t="s">
        <v>139</v>
      </c>
      <c r="E261" s="228" t="s">
        <v>19</v>
      </c>
      <c r="F261" s="229" t="s">
        <v>1009</v>
      </c>
      <c r="G261" s="227"/>
      <c r="H261" s="230">
        <v>3.8900000000000001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139</v>
      </c>
      <c r="AU261" s="236" t="s">
        <v>82</v>
      </c>
      <c r="AV261" s="13" t="s">
        <v>82</v>
      </c>
      <c r="AW261" s="13" t="s">
        <v>33</v>
      </c>
      <c r="AX261" s="13" t="s">
        <v>72</v>
      </c>
      <c r="AY261" s="236" t="s">
        <v>125</v>
      </c>
    </row>
    <row r="262" s="14" customFormat="1">
      <c r="A262" s="14"/>
      <c r="B262" s="237"/>
      <c r="C262" s="238"/>
      <c r="D262" s="219" t="s">
        <v>139</v>
      </c>
      <c r="E262" s="239" t="s">
        <v>19</v>
      </c>
      <c r="F262" s="240" t="s">
        <v>155</v>
      </c>
      <c r="G262" s="238"/>
      <c r="H262" s="241">
        <v>6.4820000000000002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139</v>
      </c>
      <c r="AU262" s="247" t="s">
        <v>82</v>
      </c>
      <c r="AV262" s="14" t="s">
        <v>133</v>
      </c>
      <c r="AW262" s="14" t="s">
        <v>33</v>
      </c>
      <c r="AX262" s="14" t="s">
        <v>80</v>
      </c>
      <c r="AY262" s="247" t="s">
        <v>125</v>
      </c>
    </row>
    <row r="263" s="2" customFormat="1" ht="21.75" customHeight="1">
      <c r="A263" s="40"/>
      <c r="B263" s="41"/>
      <c r="C263" s="258" t="s">
        <v>406</v>
      </c>
      <c r="D263" s="258" t="s">
        <v>385</v>
      </c>
      <c r="E263" s="259" t="s">
        <v>1010</v>
      </c>
      <c r="F263" s="260" t="s">
        <v>1011</v>
      </c>
      <c r="G263" s="261" t="s">
        <v>131</v>
      </c>
      <c r="H263" s="262">
        <v>6.806</v>
      </c>
      <c r="I263" s="263"/>
      <c r="J263" s="264">
        <f>ROUND(I263*H263,2)</f>
        <v>0</v>
      </c>
      <c r="K263" s="260" t="s">
        <v>132</v>
      </c>
      <c r="L263" s="265"/>
      <c r="M263" s="266" t="s">
        <v>19</v>
      </c>
      <c r="N263" s="267" t="s">
        <v>43</v>
      </c>
      <c r="O263" s="86"/>
      <c r="P263" s="215">
        <f>O263*H263</f>
        <v>0</v>
      </c>
      <c r="Q263" s="215">
        <v>0.048000000000000001</v>
      </c>
      <c r="R263" s="215">
        <f>Q263*H263</f>
        <v>0.32668800000000003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346</v>
      </c>
      <c r="AT263" s="217" t="s">
        <v>385</v>
      </c>
      <c r="AU263" s="217" t="s">
        <v>82</v>
      </c>
      <c r="AY263" s="19" t="s">
        <v>125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240</v>
      </c>
      <c r="BM263" s="217" t="s">
        <v>1012</v>
      </c>
    </row>
    <row r="264" s="2" customFormat="1">
      <c r="A264" s="40"/>
      <c r="B264" s="41"/>
      <c r="C264" s="42"/>
      <c r="D264" s="219" t="s">
        <v>135</v>
      </c>
      <c r="E264" s="42"/>
      <c r="F264" s="220" t="s">
        <v>1011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135</v>
      </c>
      <c r="AU264" s="19" t="s">
        <v>82</v>
      </c>
    </row>
    <row r="265" s="13" customFormat="1">
      <c r="A265" s="13"/>
      <c r="B265" s="226"/>
      <c r="C265" s="227"/>
      <c r="D265" s="219" t="s">
        <v>139</v>
      </c>
      <c r="E265" s="228" t="s">
        <v>19</v>
      </c>
      <c r="F265" s="229" t="s">
        <v>1013</v>
      </c>
      <c r="G265" s="227"/>
      <c r="H265" s="230">
        <v>6.4820000000000002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139</v>
      </c>
      <c r="AU265" s="236" t="s">
        <v>82</v>
      </c>
      <c r="AV265" s="13" t="s">
        <v>82</v>
      </c>
      <c r="AW265" s="13" t="s">
        <v>33</v>
      </c>
      <c r="AX265" s="13" t="s">
        <v>80</v>
      </c>
      <c r="AY265" s="236" t="s">
        <v>125</v>
      </c>
    </row>
    <row r="266" s="13" customFormat="1">
      <c r="A266" s="13"/>
      <c r="B266" s="226"/>
      <c r="C266" s="227"/>
      <c r="D266" s="219" t="s">
        <v>139</v>
      </c>
      <c r="E266" s="227"/>
      <c r="F266" s="229" t="s">
        <v>1014</v>
      </c>
      <c r="G266" s="227"/>
      <c r="H266" s="230">
        <v>6.806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139</v>
      </c>
      <c r="AU266" s="236" t="s">
        <v>82</v>
      </c>
      <c r="AV266" s="13" t="s">
        <v>82</v>
      </c>
      <c r="AW266" s="13" t="s">
        <v>4</v>
      </c>
      <c r="AX266" s="13" t="s">
        <v>80</v>
      </c>
      <c r="AY266" s="236" t="s">
        <v>125</v>
      </c>
    </row>
    <row r="267" s="2" customFormat="1" ht="16.5" customHeight="1">
      <c r="A267" s="40"/>
      <c r="B267" s="41"/>
      <c r="C267" s="206" t="s">
        <v>410</v>
      </c>
      <c r="D267" s="206" t="s">
        <v>128</v>
      </c>
      <c r="E267" s="207" t="s">
        <v>1015</v>
      </c>
      <c r="F267" s="208" t="s">
        <v>1016</v>
      </c>
      <c r="G267" s="209" t="s">
        <v>131</v>
      </c>
      <c r="H267" s="210">
        <v>6.4820000000000002</v>
      </c>
      <c r="I267" s="211"/>
      <c r="J267" s="212">
        <f>ROUND(I267*H267,2)</f>
        <v>0</v>
      </c>
      <c r="K267" s="208" t="s">
        <v>132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0.00040000000000000002</v>
      </c>
      <c r="R267" s="215">
        <f>Q267*H267</f>
        <v>0.0025928000000000001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240</v>
      </c>
      <c r="AT267" s="217" t="s">
        <v>128</v>
      </c>
      <c r="AU267" s="217" t="s">
        <v>82</v>
      </c>
      <c r="AY267" s="19" t="s">
        <v>125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240</v>
      </c>
      <c r="BM267" s="217" t="s">
        <v>1017</v>
      </c>
    </row>
    <row r="268" s="2" customFormat="1">
      <c r="A268" s="40"/>
      <c r="B268" s="41"/>
      <c r="C268" s="42"/>
      <c r="D268" s="219" t="s">
        <v>135</v>
      </c>
      <c r="E268" s="42"/>
      <c r="F268" s="220" t="s">
        <v>1018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135</v>
      </c>
      <c r="AU268" s="19" t="s">
        <v>82</v>
      </c>
    </row>
    <row r="269" s="2" customFormat="1">
      <c r="A269" s="40"/>
      <c r="B269" s="41"/>
      <c r="C269" s="42"/>
      <c r="D269" s="224" t="s">
        <v>137</v>
      </c>
      <c r="E269" s="42"/>
      <c r="F269" s="225" t="s">
        <v>1019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137</v>
      </c>
      <c r="AU269" s="19" t="s">
        <v>82</v>
      </c>
    </row>
    <row r="270" s="2" customFormat="1" ht="16.5" customHeight="1">
      <c r="A270" s="40"/>
      <c r="B270" s="41"/>
      <c r="C270" s="206" t="s">
        <v>416</v>
      </c>
      <c r="D270" s="206" t="s">
        <v>128</v>
      </c>
      <c r="E270" s="207" t="s">
        <v>1020</v>
      </c>
      <c r="F270" s="208" t="s">
        <v>1021</v>
      </c>
      <c r="G270" s="209" t="s">
        <v>150</v>
      </c>
      <c r="H270" s="210">
        <v>64.819999999999993</v>
      </c>
      <c r="I270" s="211"/>
      <c r="J270" s="212">
        <f>ROUND(I270*H270,2)</f>
        <v>0</v>
      </c>
      <c r="K270" s="208" t="s">
        <v>132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0.00040999999999999999</v>
      </c>
      <c r="R270" s="215">
        <f>Q270*H270</f>
        <v>0.026576199999999998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240</v>
      </c>
      <c r="AT270" s="217" t="s">
        <v>128</v>
      </c>
      <c r="AU270" s="217" t="s">
        <v>82</v>
      </c>
      <c r="AY270" s="19" t="s">
        <v>125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240</v>
      </c>
      <c r="BM270" s="217" t="s">
        <v>1022</v>
      </c>
    </row>
    <row r="271" s="2" customFormat="1">
      <c r="A271" s="40"/>
      <c r="B271" s="41"/>
      <c r="C271" s="42"/>
      <c r="D271" s="219" t="s">
        <v>135</v>
      </c>
      <c r="E271" s="42"/>
      <c r="F271" s="220" t="s">
        <v>1023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135</v>
      </c>
      <c r="AU271" s="19" t="s">
        <v>82</v>
      </c>
    </row>
    <row r="272" s="2" customFormat="1">
      <c r="A272" s="40"/>
      <c r="B272" s="41"/>
      <c r="C272" s="42"/>
      <c r="D272" s="224" t="s">
        <v>137</v>
      </c>
      <c r="E272" s="42"/>
      <c r="F272" s="225" t="s">
        <v>1024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137</v>
      </c>
      <c r="AU272" s="19" t="s">
        <v>82</v>
      </c>
    </row>
    <row r="273" s="15" customFormat="1">
      <c r="A273" s="15"/>
      <c r="B273" s="248"/>
      <c r="C273" s="249"/>
      <c r="D273" s="219" t="s">
        <v>139</v>
      </c>
      <c r="E273" s="250" t="s">
        <v>19</v>
      </c>
      <c r="F273" s="251" t="s">
        <v>1007</v>
      </c>
      <c r="G273" s="249"/>
      <c r="H273" s="250" t="s">
        <v>19</v>
      </c>
      <c r="I273" s="252"/>
      <c r="J273" s="249"/>
      <c r="K273" s="249"/>
      <c r="L273" s="253"/>
      <c r="M273" s="254"/>
      <c r="N273" s="255"/>
      <c r="O273" s="255"/>
      <c r="P273" s="255"/>
      <c r="Q273" s="255"/>
      <c r="R273" s="255"/>
      <c r="S273" s="255"/>
      <c r="T273" s="25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7" t="s">
        <v>139</v>
      </c>
      <c r="AU273" s="257" t="s">
        <v>82</v>
      </c>
      <c r="AV273" s="15" t="s">
        <v>80</v>
      </c>
      <c r="AW273" s="15" t="s">
        <v>33</v>
      </c>
      <c r="AX273" s="15" t="s">
        <v>72</v>
      </c>
      <c r="AY273" s="257" t="s">
        <v>125</v>
      </c>
    </row>
    <row r="274" s="13" customFormat="1">
      <c r="A274" s="13"/>
      <c r="B274" s="226"/>
      <c r="C274" s="227"/>
      <c r="D274" s="219" t="s">
        <v>139</v>
      </c>
      <c r="E274" s="228" t="s">
        <v>19</v>
      </c>
      <c r="F274" s="229" t="s">
        <v>1025</v>
      </c>
      <c r="G274" s="227"/>
      <c r="H274" s="230">
        <v>25.920000000000002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139</v>
      </c>
      <c r="AU274" s="236" t="s">
        <v>82</v>
      </c>
      <c r="AV274" s="13" t="s">
        <v>82</v>
      </c>
      <c r="AW274" s="13" t="s">
        <v>33</v>
      </c>
      <c r="AX274" s="13" t="s">
        <v>72</v>
      </c>
      <c r="AY274" s="236" t="s">
        <v>125</v>
      </c>
    </row>
    <row r="275" s="13" customFormat="1">
      <c r="A275" s="13"/>
      <c r="B275" s="226"/>
      <c r="C275" s="227"/>
      <c r="D275" s="219" t="s">
        <v>139</v>
      </c>
      <c r="E275" s="228" t="s">
        <v>19</v>
      </c>
      <c r="F275" s="229" t="s">
        <v>1026</v>
      </c>
      <c r="G275" s="227"/>
      <c r="H275" s="230">
        <v>38.899999999999999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139</v>
      </c>
      <c r="AU275" s="236" t="s">
        <v>82</v>
      </c>
      <c r="AV275" s="13" t="s">
        <v>82</v>
      </c>
      <c r="AW275" s="13" t="s">
        <v>33</v>
      </c>
      <c r="AX275" s="13" t="s">
        <v>72</v>
      </c>
      <c r="AY275" s="236" t="s">
        <v>125</v>
      </c>
    </row>
    <row r="276" s="14" customFormat="1">
      <c r="A276" s="14"/>
      <c r="B276" s="237"/>
      <c r="C276" s="238"/>
      <c r="D276" s="219" t="s">
        <v>139</v>
      </c>
      <c r="E276" s="239" t="s">
        <v>19</v>
      </c>
      <c r="F276" s="240" t="s">
        <v>155</v>
      </c>
      <c r="G276" s="238"/>
      <c r="H276" s="241">
        <v>64.819999999999993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139</v>
      </c>
      <c r="AU276" s="247" t="s">
        <v>82</v>
      </c>
      <c r="AV276" s="14" t="s">
        <v>133</v>
      </c>
      <c r="AW276" s="14" t="s">
        <v>33</v>
      </c>
      <c r="AX276" s="14" t="s">
        <v>80</v>
      </c>
      <c r="AY276" s="247" t="s">
        <v>125</v>
      </c>
    </row>
    <row r="277" s="2" customFormat="1" ht="24.15" customHeight="1">
      <c r="A277" s="40"/>
      <c r="B277" s="41"/>
      <c r="C277" s="206" t="s">
        <v>424</v>
      </c>
      <c r="D277" s="206" t="s">
        <v>128</v>
      </c>
      <c r="E277" s="207" t="s">
        <v>1027</v>
      </c>
      <c r="F277" s="208" t="s">
        <v>1028</v>
      </c>
      <c r="G277" s="209" t="s">
        <v>131</v>
      </c>
      <c r="H277" s="210">
        <v>6.4820000000000002</v>
      </c>
      <c r="I277" s="211"/>
      <c r="J277" s="212">
        <f>ROUND(I277*H277,2)</f>
        <v>0</v>
      </c>
      <c r="K277" s="208" t="s">
        <v>132</v>
      </c>
      <c r="L277" s="46"/>
      <c r="M277" s="213" t="s">
        <v>19</v>
      </c>
      <c r="N277" s="214" t="s">
        <v>43</v>
      </c>
      <c r="O277" s="86"/>
      <c r="P277" s="215">
        <f>O277*H277</f>
        <v>0</v>
      </c>
      <c r="Q277" s="215">
        <v>1.0000000000000001E-05</v>
      </c>
      <c r="R277" s="215">
        <f>Q277*H277</f>
        <v>6.4820000000000006E-05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240</v>
      </c>
      <c r="AT277" s="217" t="s">
        <v>128</v>
      </c>
      <c r="AU277" s="217" t="s">
        <v>82</v>
      </c>
      <c r="AY277" s="19" t="s">
        <v>125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80</v>
      </c>
      <c r="BK277" s="218">
        <f>ROUND(I277*H277,2)</f>
        <v>0</v>
      </c>
      <c r="BL277" s="19" t="s">
        <v>240</v>
      </c>
      <c r="BM277" s="217" t="s">
        <v>1029</v>
      </c>
    </row>
    <row r="278" s="2" customFormat="1">
      <c r="A278" s="40"/>
      <c r="B278" s="41"/>
      <c r="C278" s="42"/>
      <c r="D278" s="219" t="s">
        <v>135</v>
      </c>
      <c r="E278" s="42"/>
      <c r="F278" s="220" t="s">
        <v>1030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135</v>
      </c>
      <c r="AU278" s="19" t="s">
        <v>82</v>
      </c>
    </row>
    <row r="279" s="2" customFormat="1">
      <c r="A279" s="40"/>
      <c r="B279" s="41"/>
      <c r="C279" s="42"/>
      <c r="D279" s="224" t="s">
        <v>137</v>
      </c>
      <c r="E279" s="42"/>
      <c r="F279" s="225" t="s">
        <v>1031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137</v>
      </c>
      <c r="AU279" s="19" t="s">
        <v>82</v>
      </c>
    </row>
    <row r="280" s="2" customFormat="1" ht="24.15" customHeight="1">
      <c r="A280" s="40"/>
      <c r="B280" s="41"/>
      <c r="C280" s="206" t="s">
        <v>430</v>
      </c>
      <c r="D280" s="206" t="s">
        <v>128</v>
      </c>
      <c r="E280" s="207" t="s">
        <v>1032</v>
      </c>
      <c r="F280" s="208" t="s">
        <v>1033</v>
      </c>
      <c r="G280" s="209" t="s">
        <v>310</v>
      </c>
      <c r="H280" s="210">
        <v>0.622</v>
      </c>
      <c r="I280" s="211"/>
      <c r="J280" s="212">
        <f>ROUND(I280*H280,2)</f>
        <v>0</v>
      </c>
      <c r="K280" s="208" t="s">
        <v>132</v>
      </c>
      <c r="L280" s="46"/>
      <c r="M280" s="213" t="s">
        <v>19</v>
      </c>
      <c r="N280" s="214" t="s">
        <v>43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240</v>
      </c>
      <c r="AT280" s="217" t="s">
        <v>128</v>
      </c>
      <c r="AU280" s="217" t="s">
        <v>82</v>
      </c>
      <c r="AY280" s="19" t="s">
        <v>125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80</v>
      </c>
      <c r="BK280" s="218">
        <f>ROUND(I280*H280,2)</f>
        <v>0</v>
      </c>
      <c r="BL280" s="19" t="s">
        <v>240</v>
      </c>
      <c r="BM280" s="217" t="s">
        <v>1034</v>
      </c>
    </row>
    <row r="281" s="2" customFormat="1">
      <c r="A281" s="40"/>
      <c r="B281" s="41"/>
      <c r="C281" s="42"/>
      <c r="D281" s="219" t="s">
        <v>135</v>
      </c>
      <c r="E281" s="42"/>
      <c r="F281" s="220" t="s">
        <v>1035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135</v>
      </c>
      <c r="AU281" s="19" t="s">
        <v>82</v>
      </c>
    </row>
    <row r="282" s="2" customFormat="1">
      <c r="A282" s="40"/>
      <c r="B282" s="41"/>
      <c r="C282" s="42"/>
      <c r="D282" s="224" t="s">
        <v>137</v>
      </c>
      <c r="E282" s="42"/>
      <c r="F282" s="225" t="s">
        <v>1036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137</v>
      </c>
      <c r="AU282" s="19" t="s">
        <v>82</v>
      </c>
    </row>
    <row r="283" s="2" customFormat="1" ht="33" customHeight="1">
      <c r="A283" s="40"/>
      <c r="B283" s="41"/>
      <c r="C283" s="206" t="s">
        <v>434</v>
      </c>
      <c r="D283" s="206" t="s">
        <v>128</v>
      </c>
      <c r="E283" s="207" t="s">
        <v>1037</v>
      </c>
      <c r="F283" s="208" t="s">
        <v>1038</v>
      </c>
      <c r="G283" s="209" t="s">
        <v>310</v>
      </c>
      <c r="H283" s="210">
        <v>0.622</v>
      </c>
      <c r="I283" s="211"/>
      <c r="J283" s="212">
        <f>ROUND(I283*H283,2)</f>
        <v>0</v>
      </c>
      <c r="K283" s="208" t="s">
        <v>132</v>
      </c>
      <c r="L283" s="46"/>
      <c r="M283" s="213" t="s">
        <v>19</v>
      </c>
      <c r="N283" s="214" t="s">
        <v>43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240</v>
      </c>
      <c r="AT283" s="217" t="s">
        <v>128</v>
      </c>
      <c r="AU283" s="217" t="s">
        <v>82</v>
      </c>
      <c r="AY283" s="19" t="s">
        <v>125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80</v>
      </c>
      <c r="BK283" s="218">
        <f>ROUND(I283*H283,2)</f>
        <v>0</v>
      </c>
      <c r="BL283" s="19" t="s">
        <v>240</v>
      </c>
      <c r="BM283" s="217" t="s">
        <v>1039</v>
      </c>
    </row>
    <row r="284" s="2" customFormat="1">
      <c r="A284" s="40"/>
      <c r="B284" s="41"/>
      <c r="C284" s="42"/>
      <c r="D284" s="219" t="s">
        <v>135</v>
      </c>
      <c r="E284" s="42"/>
      <c r="F284" s="220" t="s">
        <v>1040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135</v>
      </c>
      <c r="AU284" s="19" t="s">
        <v>82</v>
      </c>
    </row>
    <row r="285" s="2" customFormat="1">
      <c r="A285" s="40"/>
      <c r="B285" s="41"/>
      <c r="C285" s="42"/>
      <c r="D285" s="224" t="s">
        <v>137</v>
      </c>
      <c r="E285" s="42"/>
      <c r="F285" s="225" t="s">
        <v>1041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137</v>
      </c>
      <c r="AU285" s="19" t="s">
        <v>82</v>
      </c>
    </row>
    <row r="286" s="12" customFormat="1" ht="22.8" customHeight="1">
      <c r="A286" s="12"/>
      <c r="B286" s="190"/>
      <c r="C286" s="191"/>
      <c r="D286" s="192" t="s">
        <v>71</v>
      </c>
      <c r="E286" s="204" t="s">
        <v>658</v>
      </c>
      <c r="F286" s="204" t="s">
        <v>659</v>
      </c>
      <c r="G286" s="191"/>
      <c r="H286" s="191"/>
      <c r="I286" s="194"/>
      <c r="J286" s="205">
        <f>BK286</f>
        <v>0</v>
      </c>
      <c r="K286" s="191"/>
      <c r="L286" s="196"/>
      <c r="M286" s="197"/>
      <c r="N286" s="198"/>
      <c r="O286" s="198"/>
      <c r="P286" s="199">
        <f>SUM(P287:P331)</f>
        <v>0</v>
      </c>
      <c r="Q286" s="198"/>
      <c r="R286" s="199">
        <f>SUM(R287:R331)</f>
        <v>0.0231646</v>
      </c>
      <c r="S286" s="198"/>
      <c r="T286" s="200">
        <f>SUM(T287:T331)</f>
        <v>0.0076429500000000008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1" t="s">
        <v>82</v>
      </c>
      <c r="AT286" s="202" t="s">
        <v>71</v>
      </c>
      <c r="AU286" s="202" t="s">
        <v>80</v>
      </c>
      <c r="AY286" s="201" t="s">
        <v>125</v>
      </c>
      <c r="BK286" s="203">
        <f>SUM(BK287:BK331)</f>
        <v>0</v>
      </c>
    </row>
    <row r="287" s="2" customFormat="1" ht="24.15" customHeight="1">
      <c r="A287" s="40"/>
      <c r="B287" s="41"/>
      <c r="C287" s="206" t="s">
        <v>440</v>
      </c>
      <c r="D287" s="206" t="s">
        <v>128</v>
      </c>
      <c r="E287" s="207" t="s">
        <v>661</v>
      </c>
      <c r="F287" s="208" t="s">
        <v>662</v>
      </c>
      <c r="G287" s="209" t="s">
        <v>131</v>
      </c>
      <c r="H287" s="210">
        <v>40.953000000000003</v>
      </c>
      <c r="I287" s="211"/>
      <c r="J287" s="212">
        <f>ROUND(I287*H287,2)</f>
        <v>0</v>
      </c>
      <c r="K287" s="208" t="s">
        <v>132</v>
      </c>
      <c r="L287" s="46"/>
      <c r="M287" s="213" t="s">
        <v>19</v>
      </c>
      <c r="N287" s="214" t="s">
        <v>43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240</v>
      </c>
      <c r="AT287" s="217" t="s">
        <v>128</v>
      </c>
      <c r="AU287" s="217" t="s">
        <v>82</v>
      </c>
      <c r="AY287" s="19" t="s">
        <v>125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80</v>
      </c>
      <c r="BK287" s="218">
        <f>ROUND(I287*H287,2)</f>
        <v>0</v>
      </c>
      <c r="BL287" s="19" t="s">
        <v>240</v>
      </c>
      <c r="BM287" s="217" t="s">
        <v>1042</v>
      </c>
    </row>
    <row r="288" s="2" customFormat="1">
      <c r="A288" s="40"/>
      <c r="B288" s="41"/>
      <c r="C288" s="42"/>
      <c r="D288" s="219" t="s">
        <v>135</v>
      </c>
      <c r="E288" s="42"/>
      <c r="F288" s="220" t="s">
        <v>664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135</v>
      </c>
      <c r="AU288" s="19" t="s">
        <v>82</v>
      </c>
    </row>
    <row r="289" s="2" customFormat="1">
      <c r="A289" s="40"/>
      <c r="B289" s="41"/>
      <c r="C289" s="42"/>
      <c r="D289" s="224" t="s">
        <v>137</v>
      </c>
      <c r="E289" s="42"/>
      <c r="F289" s="225" t="s">
        <v>665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137</v>
      </c>
      <c r="AU289" s="19" t="s">
        <v>82</v>
      </c>
    </row>
    <row r="290" s="15" customFormat="1">
      <c r="A290" s="15"/>
      <c r="B290" s="248"/>
      <c r="C290" s="249"/>
      <c r="D290" s="219" t="s">
        <v>139</v>
      </c>
      <c r="E290" s="250" t="s">
        <v>19</v>
      </c>
      <c r="F290" s="251" t="s">
        <v>666</v>
      </c>
      <c r="G290" s="249"/>
      <c r="H290" s="250" t="s">
        <v>19</v>
      </c>
      <c r="I290" s="252"/>
      <c r="J290" s="249"/>
      <c r="K290" s="249"/>
      <c r="L290" s="253"/>
      <c r="M290" s="254"/>
      <c r="N290" s="255"/>
      <c r="O290" s="255"/>
      <c r="P290" s="255"/>
      <c r="Q290" s="255"/>
      <c r="R290" s="255"/>
      <c r="S290" s="255"/>
      <c r="T290" s="25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7" t="s">
        <v>139</v>
      </c>
      <c r="AU290" s="257" t="s">
        <v>82</v>
      </c>
      <c r="AV290" s="15" t="s">
        <v>80</v>
      </c>
      <c r="AW290" s="15" t="s">
        <v>33</v>
      </c>
      <c r="AX290" s="15" t="s">
        <v>72</v>
      </c>
      <c r="AY290" s="257" t="s">
        <v>125</v>
      </c>
    </row>
    <row r="291" s="13" customFormat="1">
      <c r="A291" s="13"/>
      <c r="B291" s="226"/>
      <c r="C291" s="227"/>
      <c r="D291" s="219" t="s">
        <v>139</v>
      </c>
      <c r="E291" s="228" t="s">
        <v>19</v>
      </c>
      <c r="F291" s="229" t="s">
        <v>1043</v>
      </c>
      <c r="G291" s="227"/>
      <c r="H291" s="230">
        <v>13.25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139</v>
      </c>
      <c r="AU291" s="236" t="s">
        <v>82</v>
      </c>
      <c r="AV291" s="13" t="s">
        <v>82</v>
      </c>
      <c r="AW291" s="13" t="s">
        <v>33</v>
      </c>
      <c r="AX291" s="13" t="s">
        <v>72</v>
      </c>
      <c r="AY291" s="236" t="s">
        <v>125</v>
      </c>
    </row>
    <row r="292" s="13" customFormat="1">
      <c r="A292" s="13"/>
      <c r="B292" s="226"/>
      <c r="C292" s="227"/>
      <c r="D292" s="219" t="s">
        <v>139</v>
      </c>
      <c r="E292" s="228" t="s">
        <v>19</v>
      </c>
      <c r="F292" s="229" t="s">
        <v>1044</v>
      </c>
      <c r="G292" s="227"/>
      <c r="H292" s="230">
        <v>3.4630000000000001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139</v>
      </c>
      <c r="AU292" s="236" t="s">
        <v>82</v>
      </c>
      <c r="AV292" s="13" t="s">
        <v>82</v>
      </c>
      <c r="AW292" s="13" t="s">
        <v>33</v>
      </c>
      <c r="AX292" s="13" t="s">
        <v>72</v>
      </c>
      <c r="AY292" s="236" t="s">
        <v>125</v>
      </c>
    </row>
    <row r="293" s="13" customFormat="1">
      <c r="A293" s="13"/>
      <c r="B293" s="226"/>
      <c r="C293" s="227"/>
      <c r="D293" s="219" t="s">
        <v>139</v>
      </c>
      <c r="E293" s="228" t="s">
        <v>19</v>
      </c>
      <c r="F293" s="229" t="s">
        <v>1045</v>
      </c>
      <c r="G293" s="227"/>
      <c r="H293" s="230">
        <v>24.239999999999998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139</v>
      </c>
      <c r="AU293" s="236" t="s">
        <v>82</v>
      </c>
      <c r="AV293" s="13" t="s">
        <v>82</v>
      </c>
      <c r="AW293" s="13" t="s">
        <v>33</v>
      </c>
      <c r="AX293" s="13" t="s">
        <v>72</v>
      </c>
      <c r="AY293" s="236" t="s">
        <v>125</v>
      </c>
    </row>
    <row r="294" s="14" customFormat="1">
      <c r="A294" s="14"/>
      <c r="B294" s="237"/>
      <c r="C294" s="238"/>
      <c r="D294" s="219" t="s">
        <v>139</v>
      </c>
      <c r="E294" s="239" t="s">
        <v>19</v>
      </c>
      <c r="F294" s="240" t="s">
        <v>155</v>
      </c>
      <c r="G294" s="238"/>
      <c r="H294" s="241">
        <v>40.953000000000003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139</v>
      </c>
      <c r="AU294" s="247" t="s">
        <v>82</v>
      </c>
      <c r="AV294" s="14" t="s">
        <v>133</v>
      </c>
      <c r="AW294" s="14" t="s">
        <v>33</v>
      </c>
      <c r="AX294" s="14" t="s">
        <v>80</v>
      </c>
      <c r="AY294" s="247" t="s">
        <v>125</v>
      </c>
    </row>
    <row r="295" s="2" customFormat="1" ht="24.15" customHeight="1">
      <c r="A295" s="40"/>
      <c r="B295" s="41"/>
      <c r="C295" s="206" t="s">
        <v>444</v>
      </c>
      <c r="D295" s="206" t="s">
        <v>128</v>
      </c>
      <c r="E295" s="207" t="s">
        <v>669</v>
      </c>
      <c r="F295" s="208" t="s">
        <v>670</v>
      </c>
      <c r="G295" s="209" t="s">
        <v>131</v>
      </c>
      <c r="H295" s="210">
        <v>40.953000000000003</v>
      </c>
      <c r="I295" s="211"/>
      <c r="J295" s="212">
        <f>ROUND(I295*H295,2)</f>
        <v>0</v>
      </c>
      <c r="K295" s="208" t="s">
        <v>132</v>
      </c>
      <c r="L295" s="46"/>
      <c r="M295" s="213" t="s">
        <v>19</v>
      </c>
      <c r="N295" s="214" t="s">
        <v>43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0.00014999999999999999</v>
      </c>
      <c r="T295" s="216">
        <f>S295*H295</f>
        <v>0.0061429500000000003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240</v>
      </c>
      <c r="AT295" s="217" t="s">
        <v>128</v>
      </c>
      <c r="AU295" s="217" t="s">
        <v>82</v>
      </c>
      <c r="AY295" s="19" t="s">
        <v>125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80</v>
      </c>
      <c r="BK295" s="218">
        <f>ROUND(I295*H295,2)</f>
        <v>0</v>
      </c>
      <c r="BL295" s="19" t="s">
        <v>240</v>
      </c>
      <c r="BM295" s="217" t="s">
        <v>1046</v>
      </c>
    </row>
    <row r="296" s="2" customFormat="1">
      <c r="A296" s="40"/>
      <c r="B296" s="41"/>
      <c r="C296" s="42"/>
      <c r="D296" s="219" t="s">
        <v>135</v>
      </c>
      <c r="E296" s="42"/>
      <c r="F296" s="220" t="s">
        <v>672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135</v>
      </c>
      <c r="AU296" s="19" t="s">
        <v>82</v>
      </c>
    </row>
    <row r="297" s="2" customFormat="1">
      <c r="A297" s="40"/>
      <c r="B297" s="41"/>
      <c r="C297" s="42"/>
      <c r="D297" s="224" t="s">
        <v>137</v>
      </c>
      <c r="E297" s="42"/>
      <c r="F297" s="225" t="s">
        <v>673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137</v>
      </c>
      <c r="AU297" s="19" t="s">
        <v>82</v>
      </c>
    </row>
    <row r="298" s="2" customFormat="1" ht="24.15" customHeight="1">
      <c r="A298" s="40"/>
      <c r="B298" s="41"/>
      <c r="C298" s="206" t="s">
        <v>450</v>
      </c>
      <c r="D298" s="206" t="s">
        <v>128</v>
      </c>
      <c r="E298" s="207" t="s">
        <v>675</v>
      </c>
      <c r="F298" s="208" t="s">
        <v>676</v>
      </c>
      <c r="G298" s="209" t="s">
        <v>150</v>
      </c>
      <c r="H298" s="210">
        <v>163.81</v>
      </c>
      <c r="I298" s="211"/>
      <c r="J298" s="212">
        <f>ROUND(I298*H298,2)</f>
        <v>0</v>
      </c>
      <c r="K298" s="208" t="s">
        <v>132</v>
      </c>
      <c r="L298" s="46"/>
      <c r="M298" s="213" t="s">
        <v>19</v>
      </c>
      <c r="N298" s="214" t="s">
        <v>43</v>
      </c>
      <c r="O298" s="86"/>
      <c r="P298" s="215">
        <f>O298*H298</f>
        <v>0</v>
      </c>
      <c r="Q298" s="215">
        <v>1.0000000000000001E-05</v>
      </c>
      <c r="R298" s="215">
        <f>Q298*H298</f>
        <v>0.0016381000000000002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240</v>
      </c>
      <c r="AT298" s="217" t="s">
        <v>128</v>
      </c>
      <c r="AU298" s="217" t="s">
        <v>82</v>
      </c>
      <c r="AY298" s="19" t="s">
        <v>125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240</v>
      </c>
      <c r="BM298" s="217" t="s">
        <v>1047</v>
      </c>
    </row>
    <row r="299" s="2" customFormat="1">
      <c r="A299" s="40"/>
      <c r="B299" s="41"/>
      <c r="C299" s="42"/>
      <c r="D299" s="219" t="s">
        <v>135</v>
      </c>
      <c r="E299" s="42"/>
      <c r="F299" s="220" t="s">
        <v>678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135</v>
      </c>
      <c r="AU299" s="19" t="s">
        <v>82</v>
      </c>
    </row>
    <row r="300" s="2" customFormat="1">
      <c r="A300" s="40"/>
      <c r="B300" s="41"/>
      <c r="C300" s="42"/>
      <c r="D300" s="224" t="s">
        <v>137</v>
      </c>
      <c r="E300" s="42"/>
      <c r="F300" s="225" t="s">
        <v>679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137</v>
      </c>
      <c r="AU300" s="19" t="s">
        <v>82</v>
      </c>
    </row>
    <row r="301" s="15" customFormat="1">
      <c r="A301" s="15"/>
      <c r="B301" s="248"/>
      <c r="C301" s="249"/>
      <c r="D301" s="219" t="s">
        <v>139</v>
      </c>
      <c r="E301" s="250" t="s">
        <v>19</v>
      </c>
      <c r="F301" s="251" t="s">
        <v>680</v>
      </c>
      <c r="G301" s="249"/>
      <c r="H301" s="250" t="s">
        <v>19</v>
      </c>
      <c r="I301" s="252"/>
      <c r="J301" s="249"/>
      <c r="K301" s="249"/>
      <c r="L301" s="253"/>
      <c r="M301" s="254"/>
      <c r="N301" s="255"/>
      <c r="O301" s="255"/>
      <c r="P301" s="255"/>
      <c r="Q301" s="255"/>
      <c r="R301" s="255"/>
      <c r="S301" s="255"/>
      <c r="T301" s="25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7" t="s">
        <v>139</v>
      </c>
      <c r="AU301" s="257" t="s">
        <v>82</v>
      </c>
      <c r="AV301" s="15" t="s">
        <v>80</v>
      </c>
      <c r="AW301" s="15" t="s">
        <v>33</v>
      </c>
      <c r="AX301" s="15" t="s">
        <v>72</v>
      </c>
      <c r="AY301" s="257" t="s">
        <v>125</v>
      </c>
    </row>
    <row r="302" s="13" customFormat="1">
      <c r="A302" s="13"/>
      <c r="B302" s="226"/>
      <c r="C302" s="227"/>
      <c r="D302" s="219" t="s">
        <v>139</v>
      </c>
      <c r="E302" s="228" t="s">
        <v>19</v>
      </c>
      <c r="F302" s="229" t="s">
        <v>990</v>
      </c>
      <c r="G302" s="227"/>
      <c r="H302" s="230">
        <v>53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139</v>
      </c>
      <c r="AU302" s="236" t="s">
        <v>82</v>
      </c>
      <c r="AV302" s="13" t="s">
        <v>82</v>
      </c>
      <c r="AW302" s="13" t="s">
        <v>33</v>
      </c>
      <c r="AX302" s="13" t="s">
        <v>72</v>
      </c>
      <c r="AY302" s="236" t="s">
        <v>125</v>
      </c>
    </row>
    <row r="303" s="13" customFormat="1">
      <c r="A303" s="13"/>
      <c r="B303" s="226"/>
      <c r="C303" s="227"/>
      <c r="D303" s="219" t="s">
        <v>139</v>
      </c>
      <c r="E303" s="228" t="s">
        <v>19</v>
      </c>
      <c r="F303" s="229" t="s">
        <v>991</v>
      </c>
      <c r="G303" s="227"/>
      <c r="H303" s="230">
        <v>13.85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139</v>
      </c>
      <c r="AU303" s="236" t="s">
        <v>82</v>
      </c>
      <c r="AV303" s="13" t="s">
        <v>82</v>
      </c>
      <c r="AW303" s="13" t="s">
        <v>33</v>
      </c>
      <c r="AX303" s="13" t="s">
        <v>72</v>
      </c>
      <c r="AY303" s="236" t="s">
        <v>125</v>
      </c>
    </row>
    <row r="304" s="13" customFormat="1">
      <c r="A304" s="13"/>
      <c r="B304" s="226"/>
      <c r="C304" s="227"/>
      <c r="D304" s="219" t="s">
        <v>139</v>
      </c>
      <c r="E304" s="228" t="s">
        <v>19</v>
      </c>
      <c r="F304" s="229" t="s">
        <v>992</v>
      </c>
      <c r="G304" s="227"/>
      <c r="H304" s="230">
        <v>96.959999999999994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139</v>
      </c>
      <c r="AU304" s="236" t="s">
        <v>82</v>
      </c>
      <c r="AV304" s="13" t="s">
        <v>82</v>
      </c>
      <c r="AW304" s="13" t="s">
        <v>33</v>
      </c>
      <c r="AX304" s="13" t="s">
        <v>72</v>
      </c>
      <c r="AY304" s="236" t="s">
        <v>125</v>
      </c>
    </row>
    <row r="305" s="14" customFormat="1">
      <c r="A305" s="14"/>
      <c r="B305" s="237"/>
      <c r="C305" s="238"/>
      <c r="D305" s="219" t="s">
        <v>139</v>
      </c>
      <c r="E305" s="239" t="s">
        <v>19</v>
      </c>
      <c r="F305" s="240" t="s">
        <v>155</v>
      </c>
      <c r="G305" s="238"/>
      <c r="H305" s="241">
        <v>163.81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139</v>
      </c>
      <c r="AU305" s="247" t="s">
        <v>82</v>
      </c>
      <c r="AV305" s="14" t="s">
        <v>133</v>
      </c>
      <c r="AW305" s="14" t="s">
        <v>33</v>
      </c>
      <c r="AX305" s="14" t="s">
        <v>80</v>
      </c>
      <c r="AY305" s="247" t="s">
        <v>125</v>
      </c>
    </row>
    <row r="306" s="2" customFormat="1" ht="24.15" customHeight="1">
      <c r="A306" s="40"/>
      <c r="B306" s="41"/>
      <c r="C306" s="206" t="s">
        <v>456</v>
      </c>
      <c r="D306" s="206" t="s">
        <v>128</v>
      </c>
      <c r="E306" s="207" t="s">
        <v>682</v>
      </c>
      <c r="F306" s="208" t="s">
        <v>683</v>
      </c>
      <c r="G306" s="209" t="s">
        <v>150</v>
      </c>
      <c r="H306" s="210">
        <v>163.81</v>
      </c>
      <c r="I306" s="211"/>
      <c r="J306" s="212">
        <f>ROUND(I306*H306,2)</f>
        <v>0</v>
      </c>
      <c r="K306" s="208" t="s">
        <v>132</v>
      </c>
      <c r="L306" s="46"/>
      <c r="M306" s="213" t="s">
        <v>19</v>
      </c>
      <c r="N306" s="214" t="s">
        <v>43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240</v>
      </c>
      <c r="AT306" s="217" t="s">
        <v>128</v>
      </c>
      <c r="AU306" s="217" t="s">
        <v>82</v>
      </c>
      <c r="AY306" s="19" t="s">
        <v>125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80</v>
      </c>
      <c r="BK306" s="218">
        <f>ROUND(I306*H306,2)</f>
        <v>0</v>
      </c>
      <c r="BL306" s="19" t="s">
        <v>240</v>
      </c>
      <c r="BM306" s="217" t="s">
        <v>1048</v>
      </c>
    </row>
    <row r="307" s="2" customFormat="1">
      <c r="A307" s="40"/>
      <c r="B307" s="41"/>
      <c r="C307" s="42"/>
      <c r="D307" s="219" t="s">
        <v>135</v>
      </c>
      <c r="E307" s="42"/>
      <c r="F307" s="220" t="s">
        <v>685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135</v>
      </c>
      <c r="AU307" s="19" t="s">
        <v>82</v>
      </c>
    </row>
    <row r="308" s="2" customFormat="1">
      <c r="A308" s="40"/>
      <c r="B308" s="41"/>
      <c r="C308" s="42"/>
      <c r="D308" s="224" t="s">
        <v>137</v>
      </c>
      <c r="E308" s="42"/>
      <c r="F308" s="225" t="s">
        <v>686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137</v>
      </c>
      <c r="AU308" s="19" t="s">
        <v>82</v>
      </c>
    </row>
    <row r="309" s="15" customFormat="1">
      <c r="A309" s="15"/>
      <c r="B309" s="248"/>
      <c r="C309" s="249"/>
      <c r="D309" s="219" t="s">
        <v>139</v>
      </c>
      <c r="E309" s="250" t="s">
        <v>19</v>
      </c>
      <c r="F309" s="251" t="s">
        <v>687</v>
      </c>
      <c r="G309" s="249"/>
      <c r="H309" s="250" t="s">
        <v>19</v>
      </c>
      <c r="I309" s="252"/>
      <c r="J309" s="249"/>
      <c r="K309" s="249"/>
      <c r="L309" s="253"/>
      <c r="M309" s="254"/>
      <c r="N309" s="255"/>
      <c r="O309" s="255"/>
      <c r="P309" s="255"/>
      <c r="Q309" s="255"/>
      <c r="R309" s="255"/>
      <c r="S309" s="255"/>
      <c r="T309" s="25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7" t="s">
        <v>139</v>
      </c>
      <c r="AU309" s="257" t="s">
        <v>82</v>
      </c>
      <c r="AV309" s="15" t="s">
        <v>80</v>
      </c>
      <c r="AW309" s="15" t="s">
        <v>33</v>
      </c>
      <c r="AX309" s="15" t="s">
        <v>72</v>
      </c>
      <c r="AY309" s="257" t="s">
        <v>125</v>
      </c>
    </row>
    <row r="310" s="13" customFormat="1">
      <c r="A310" s="13"/>
      <c r="B310" s="226"/>
      <c r="C310" s="227"/>
      <c r="D310" s="219" t="s">
        <v>139</v>
      </c>
      <c r="E310" s="228" t="s">
        <v>19</v>
      </c>
      <c r="F310" s="229" t="s">
        <v>990</v>
      </c>
      <c r="G310" s="227"/>
      <c r="H310" s="230">
        <v>53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139</v>
      </c>
      <c r="AU310" s="236" t="s">
        <v>82</v>
      </c>
      <c r="AV310" s="13" t="s">
        <v>82</v>
      </c>
      <c r="AW310" s="13" t="s">
        <v>33</v>
      </c>
      <c r="AX310" s="13" t="s">
        <v>72</v>
      </c>
      <c r="AY310" s="236" t="s">
        <v>125</v>
      </c>
    </row>
    <row r="311" s="13" customFormat="1">
      <c r="A311" s="13"/>
      <c r="B311" s="226"/>
      <c r="C311" s="227"/>
      <c r="D311" s="219" t="s">
        <v>139</v>
      </c>
      <c r="E311" s="228" t="s">
        <v>19</v>
      </c>
      <c r="F311" s="229" t="s">
        <v>991</v>
      </c>
      <c r="G311" s="227"/>
      <c r="H311" s="230">
        <v>13.85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139</v>
      </c>
      <c r="AU311" s="236" t="s">
        <v>82</v>
      </c>
      <c r="AV311" s="13" t="s">
        <v>82</v>
      </c>
      <c r="AW311" s="13" t="s">
        <v>33</v>
      </c>
      <c r="AX311" s="13" t="s">
        <v>72</v>
      </c>
      <c r="AY311" s="236" t="s">
        <v>125</v>
      </c>
    </row>
    <row r="312" s="13" customFormat="1">
      <c r="A312" s="13"/>
      <c r="B312" s="226"/>
      <c r="C312" s="227"/>
      <c r="D312" s="219" t="s">
        <v>139</v>
      </c>
      <c r="E312" s="228" t="s">
        <v>19</v>
      </c>
      <c r="F312" s="229" t="s">
        <v>992</v>
      </c>
      <c r="G312" s="227"/>
      <c r="H312" s="230">
        <v>96.959999999999994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139</v>
      </c>
      <c r="AU312" s="236" t="s">
        <v>82</v>
      </c>
      <c r="AV312" s="13" t="s">
        <v>82</v>
      </c>
      <c r="AW312" s="13" t="s">
        <v>33</v>
      </c>
      <c r="AX312" s="13" t="s">
        <v>72</v>
      </c>
      <c r="AY312" s="236" t="s">
        <v>125</v>
      </c>
    </row>
    <row r="313" s="14" customFormat="1">
      <c r="A313" s="14"/>
      <c r="B313" s="237"/>
      <c r="C313" s="238"/>
      <c r="D313" s="219" t="s">
        <v>139</v>
      </c>
      <c r="E313" s="239" t="s">
        <v>19</v>
      </c>
      <c r="F313" s="240" t="s">
        <v>155</v>
      </c>
      <c r="G313" s="238"/>
      <c r="H313" s="241">
        <v>163.81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139</v>
      </c>
      <c r="AU313" s="247" t="s">
        <v>82</v>
      </c>
      <c r="AV313" s="14" t="s">
        <v>133</v>
      </c>
      <c r="AW313" s="14" t="s">
        <v>33</v>
      </c>
      <c r="AX313" s="14" t="s">
        <v>80</v>
      </c>
      <c r="AY313" s="247" t="s">
        <v>125</v>
      </c>
    </row>
    <row r="314" s="2" customFormat="1" ht="24.15" customHeight="1">
      <c r="A314" s="40"/>
      <c r="B314" s="41"/>
      <c r="C314" s="258" t="s">
        <v>460</v>
      </c>
      <c r="D314" s="258" t="s">
        <v>385</v>
      </c>
      <c r="E314" s="259" t="s">
        <v>689</v>
      </c>
      <c r="F314" s="260" t="s">
        <v>690</v>
      </c>
      <c r="G314" s="261" t="s">
        <v>150</v>
      </c>
      <c r="H314" s="262">
        <v>172.00100000000001</v>
      </c>
      <c r="I314" s="263"/>
      <c r="J314" s="264">
        <f>ROUND(I314*H314,2)</f>
        <v>0</v>
      </c>
      <c r="K314" s="260" t="s">
        <v>132</v>
      </c>
      <c r="L314" s="265"/>
      <c r="M314" s="266" t="s">
        <v>19</v>
      </c>
      <c r="N314" s="267" t="s">
        <v>43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346</v>
      </c>
      <c r="AT314" s="217" t="s">
        <v>385</v>
      </c>
      <c r="AU314" s="217" t="s">
        <v>82</v>
      </c>
      <c r="AY314" s="19" t="s">
        <v>125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80</v>
      </c>
      <c r="BK314" s="218">
        <f>ROUND(I314*H314,2)</f>
        <v>0</v>
      </c>
      <c r="BL314" s="19" t="s">
        <v>240</v>
      </c>
      <c r="BM314" s="217" t="s">
        <v>1049</v>
      </c>
    </row>
    <row r="315" s="2" customFormat="1">
      <c r="A315" s="40"/>
      <c r="B315" s="41"/>
      <c r="C315" s="42"/>
      <c r="D315" s="219" t="s">
        <v>135</v>
      </c>
      <c r="E315" s="42"/>
      <c r="F315" s="220" t="s">
        <v>690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135</v>
      </c>
      <c r="AU315" s="19" t="s">
        <v>82</v>
      </c>
    </row>
    <row r="316" s="13" customFormat="1">
      <c r="A316" s="13"/>
      <c r="B316" s="226"/>
      <c r="C316" s="227"/>
      <c r="D316" s="219" t="s">
        <v>139</v>
      </c>
      <c r="E316" s="228" t="s">
        <v>19</v>
      </c>
      <c r="F316" s="229" t="s">
        <v>1050</v>
      </c>
      <c r="G316" s="227"/>
      <c r="H316" s="230">
        <v>163.81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139</v>
      </c>
      <c r="AU316" s="236" t="s">
        <v>82</v>
      </c>
      <c r="AV316" s="13" t="s">
        <v>82</v>
      </c>
      <c r="AW316" s="13" t="s">
        <v>33</v>
      </c>
      <c r="AX316" s="13" t="s">
        <v>80</v>
      </c>
      <c r="AY316" s="236" t="s">
        <v>125</v>
      </c>
    </row>
    <row r="317" s="13" customFormat="1">
      <c r="A317" s="13"/>
      <c r="B317" s="226"/>
      <c r="C317" s="227"/>
      <c r="D317" s="219" t="s">
        <v>139</v>
      </c>
      <c r="E317" s="227"/>
      <c r="F317" s="229" t="s">
        <v>1051</v>
      </c>
      <c r="G317" s="227"/>
      <c r="H317" s="230">
        <v>172.00100000000001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139</v>
      </c>
      <c r="AU317" s="236" t="s">
        <v>82</v>
      </c>
      <c r="AV317" s="13" t="s">
        <v>82</v>
      </c>
      <c r="AW317" s="13" t="s">
        <v>4</v>
      </c>
      <c r="AX317" s="13" t="s">
        <v>80</v>
      </c>
      <c r="AY317" s="236" t="s">
        <v>125</v>
      </c>
    </row>
    <row r="318" s="2" customFormat="1" ht="16.5" customHeight="1">
      <c r="A318" s="40"/>
      <c r="B318" s="41"/>
      <c r="C318" s="206" t="s">
        <v>465</v>
      </c>
      <c r="D318" s="206" t="s">
        <v>128</v>
      </c>
      <c r="E318" s="207" t="s">
        <v>695</v>
      </c>
      <c r="F318" s="208" t="s">
        <v>696</v>
      </c>
      <c r="G318" s="209" t="s">
        <v>131</v>
      </c>
      <c r="H318" s="210">
        <v>50</v>
      </c>
      <c r="I318" s="211"/>
      <c r="J318" s="212">
        <f>ROUND(I318*H318,2)</f>
        <v>0</v>
      </c>
      <c r="K318" s="208" t="s">
        <v>132</v>
      </c>
      <c r="L318" s="46"/>
      <c r="M318" s="213" t="s">
        <v>19</v>
      </c>
      <c r="N318" s="214" t="s">
        <v>43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3.0000000000000001E-05</v>
      </c>
      <c r="T318" s="216">
        <f>S318*H318</f>
        <v>0.0015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240</v>
      </c>
      <c r="AT318" s="217" t="s">
        <v>128</v>
      </c>
      <c r="AU318" s="217" t="s">
        <v>82</v>
      </c>
      <c r="AY318" s="19" t="s">
        <v>125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80</v>
      </c>
      <c r="BK318" s="218">
        <f>ROUND(I318*H318,2)</f>
        <v>0</v>
      </c>
      <c r="BL318" s="19" t="s">
        <v>240</v>
      </c>
      <c r="BM318" s="217" t="s">
        <v>1052</v>
      </c>
    </row>
    <row r="319" s="2" customFormat="1">
      <c r="A319" s="40"/>
      <c r="B319" s="41"/>
      <c r="C319" s="42"/>
      <c r="D319" s="219" t="s">
        <v>135</v>
      </c>
      <c r="E319" s="42"/>
      <c r="F319" s="220" t="s">
        <v>698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135</v>
      </c>
      <c r="AU319" s="19" t="s">
        <v>82</v>
      </c>
    </row>
    <row r="320" s="2" customFormat="1">
      <c r="A320" s="40"/>
      <c r="B320" s="41"/>
      <c r="C320" s="42"/>
      <c r="D320" s="224" t="s">
        <v>137</v>
      </c>
      <c r="E320" s="42"/>
      <c r="F320" s="225" t="s">
        <v>699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137</v>
      </c>
      <c r="AU320" s="19" t="s">
        <v>82</v>
      </c>
    </row>
    <row r="321" s="13" customFormat="1">
      <c r="A321" s="13"/>
      <c r="B321" s="226"/>
      <c r="C321" s="227"/>
      <c r="D321" s="219" t="s">
        <v>139</v>
      </c>
      <c r="E321" s="228" t="s">
        <v>19</v>
      </c>
      <c r="F321" s="229" t="s">
        <v>853</v>
      </c>
      <c r="G321" s="227"/>
      <c r="H321" s="230">
        <v>50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139</v>
      </c>
      <c r="AU321" s="236" t="s">
        <v>82</v>
      </c>
      <c r="AV321" s="13" t="s">
        <v>82</v>
      </c>
      <c r="AW321" s="13" t="s">
        <v>33</v>
      </c>
      <c r="AX321" s="13" t="s">
        <v>80</v>
      </c>
      <c r="AY321" s="236" t="s">
        <v>125</v>
      </c>
    </row>
    <row r="322" s="2" customFormat="1" ht="16.5" customHeight="1">
      <c r="A322" s="40"/>
      <c r="B322" s="41"/>
      <c r="C322" s="258" t="s">
        <v>472</v>
      </c>
      <c r="D322" s="258" t="s">
        <v>385</v>
      </c>
      <c r="E322" s="259" t="s">
        <v>701</v>
      </c>
      <c r="F322" s="260" t="s">
        <v>702</v>
      </c>
      <c r="G322" s="261" t="s">
        <v>131</v>
      </c>
      <c r="H322" s="262">
        <v>52.5</v>
      </c>
      <c r="I322" s="263"/>
      <c r="J322" s="264">
        <f>ROUND(I322*H322,2)</f>
        <v>0</v>
      </c>
      <c r="K322" s="260" t="s">
        <v>132</v>
      </c>
      <c r="L322" s="265"/>
      <c r="M322" s="266" t="s">
        <v>19</v>
      </c>
      <c r="N322" s="267" t="s">
        <v>43</v>
      </c>
      <c r="O322" s="86"/>
      <c r="P322" s="215">
        <f>O322*H322</f>
        <v>0</v>
      </c>
      <c r="Q322" s="215">
        <v>2.0000000000000002E-05</v>
      </c>
      <c r="R322" s="215">
        <f>Q322*H322</f>
        <v>0.0010500000000000002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346</v>
      </c>
      <c r="AT322" s="217" t="s">
        <v>385</v>
      </c>
      <c r="AU322" s="217" t="s">
        <v>82</v>
      </c>
      <c r="AY322" s="19" t="s">
        <v>125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80</v>
      </c>
      <c r="BK322" s="218">
        <f>ROUND(I322*H322,2)</f>
        <v>0</v>
      </c>
      <c r="BL322" s="19" t="s">
        <v>240</v>
      </c>
      <c r="BM322" s="217" t="s">
        <v>1053</v>
      </c>
    </row>
    <row r="323" s="2" customFormat="1">
      <c r="A323" s="40"/>
      <c r="B323" s="41"/>
      <c r="C323" s="42"/>
      <c r="D323" s="219" t="s">
        <v>135</v>
      </c>
      <c r="E323" s="42"/>
      <c r="F323" s="220" t="s">
        <v>702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135</v>
      </c>
      <c r="AU323" s="19" t="s">
        <v>82</v>
      </c>
    </row>
    <row r="324" s="13" customFormat="1">
      <c r="A324" s="13"/>
      <c r="B324" s="226"/>
      <c r="C324" s="227"/>
      <c r="D324" s="219" t="s">
        <v>139</v>
      </c>
      <c r="E324" s="228" t="s">
        <v>19</v>
      </c>
      <c r="F324" s="229" t="s">
        <v>456</v>
      </c>
      <c r="G324" s="227"/>
      <c r="H324" s="230">
        <v>50</v>
      </c>
      <c r="I324" s="231"/>
      <c r="J324" s="227"/>
      <c r="K324" s="227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139</v>
      </c>
      <c r="AU324" s="236" t="s">
        <v>82</v>
      </c>
      <c r="AV324" s="13" t="s">
        <v>82</v>
      </c>
      <c r="AW324" s="13" t="s">
        <v>33</v>
      </c>
      <c r="AX324" s="13" t="s">
        <v>80</v>
      </c>
      <c r="AY324" s="236" t="s">
        <v>125</v>
      </c>
    </row>
    <row r="325" s="13" customFormat="1">
      <c r="A325" s="13"/>
      <c r="B325" s="226"/>
      <c r="C325" s="227"/>
      <c r="D325" s="219" t="s">
        <v>139</v>
      </c>
      <c r="E325" s="227"/>
      <c r="F325" s="229" t="s">
        <v>1054</v>
      </c>
      <c r="G325" s="227"/>
      <c r="H325" s="230">
        <v>52.5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139</v>
      </c>
      <c r="AU325" s="236" t="s">
        <v>82</v>
      </c>
      <c r="AV325" s="13" t="s">
        <v>82</v>
      </c>
      <c r="AW325" s="13" t="s">
        <v>4</v>
      </c>
      <c r="AX325" s="13" t="s">
        <v>80</v>
      </c>
      <c r="AY325" s="236" t="s">
        <v>125</v>
      </c>
    </row>
    <row r="326" s="2" customFormat="1" ht="24.15" customHeight="1">
      <c r="A326" s="40"/>
      <c r="B326" s="41"/>
      <c r="C326" s="206" t="s">
        <v>476</v>
      </c>
      <c r="D326" s="206" t="s">
        <v>128</v>
      </c>
      <c r="E326" s="207" t="s">
        <v>707</v>
      </c>
      <c r="F326" s="208" t="s">
        <v>708</v>
      </c>
      <c r="G326" s="209" t="s">
        <v>131</v>
      </c>
      <c r="H326" s="210">
        <v>40.953000000000003</v>
      </c>
      <c r="I326" s="211"/>
      <c r="J326" s="212">
        <f>ROUND(I326*H326,2)</f>
        <v>0</v>
      </c>
      <c r="K326" s="208" t="s">
        <v>132</v>
      </c>
      <c r="L326" s="46"/>
      <c r="M326" s="213" t="s">
        <v>19</v>
      </c>
      <c r="N326" s="214" t="s">
        <v>43</v>
      </c>
      <c r="O326" s="86"/>
      <c r="P326" s="215">
        <f>O326*H326</f>
        <v>0</v>
      </c>
      <c r="Q326" s="215">
        <v>0.00020000000000000001</v>
      </c>
      <c r="R326" s="215">
        <f>Q326*H326</f>
        <v>0.008190600000000001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240</v>
      </c>
      <c r="AT326" s="217" t="s">
        <v>128</v>
      </c>
      <c r="AU326" s="217" t="s">
        <v>82</v>
      </c>
      <c r="AY326" s="19" t="s">
        <v>125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80</v>
      </c>
      <c r="BK326" s="218">
        <f>ROUND(I326*H326,2)</f>
        <v>0</v>
      </c>
      <c r="BL326" s="19" t="s">
        <v>240</v>
      </c>
      <c r="BM326" s="217" t="s">
        <v>1055</v>
      </c>
    </row>
    <row r="327" s="2" customFormat="1">
      <c r="A327" s="40"/>
      <c r="B327" s="41"/>
      <c r="C327" s="42"/>
      <c r="D327" s="219" t="s">
        <v>135</v>
      </c>
      <c r="E327" s="42"/>
      <c r="F327" s="220" t="s">
        <v>710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135</v>
      </c>
      <c r="AU327" s="19" t="s">
        <v>82</v>
      </c>
    </row>
    <row r="328" s="2" customFormat="1">
      <c r="A328" s="40"/>
      <c r="B328" s="41"/>
      <c r="C328" s="42"/>
      <c r="D328" s="224" t="s">
        <v>137</v>
      </c>
      <c r="E328" s="42"/>
      <c r="F328" s="225" t="s">
        <v>711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137</v>
      </c>
      <c r="AU328" s="19" t="s">
        <v>82</v>
      </c>
    </row>
    <row r="329" s="2" customFormat="1" ht="33" customHeight="1">
      <c r="A329" s="40"/>
      <c r="B329" s="41"/>
      <c r="C329" s="206" t="s">
        <v>482</v>
      </c>
      <c r="D329" s="206" t="s">
        <v>128</v>
      </c>
      <c r="E329" s="207" t="s">
        <v>713</v>
      </c>
      <c r="F329" s="208" t="s">
        <v>714</v>
      </c>
      <c r="G329" s="209" t="s">
        <v>131</v>
      </c>
      <c r="H329" s="210">
        <v>40.953000000000003</v>
      </c>
      <c r="I329" s="211"/>
      <c r="J329" s="212">
        <f>ROUND(I329*H329,2)</f>
        <v>0</v>
      </c>
      <c r="K329" s="208" t="s">
        <v>132</v>
      </c>
      <c r="L329" s="46"/>
      <c r="M329" s="213" t="s">
        <v>19</v>
      </c>
      <c r="N329" s="214" t="s">
        <v>43</v>
      </c>
      <c r="O329" s="86"/>
      <c r="P329" s="215">
        <f>O329*H329</f>
        <v>0</v>
      </c>
      <c r="Q329" s="215">
        <v>0.00029999999999999997</v>
      </c>
      <c r="R329" s="215">
        <f>Q329*H329</f>
        <v>0.012285900000000001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240</v>
      </c>
      <c r="AT329" s="217" t="s">
        <v>128</v>
      </c>
      <c r="AU329" s="217" t="s">
        <v>82</v>
      </c>
      <c r="AY329" s="19" t="s">
        <v>125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80</v>
      </c>
      <c r="BK329" s="218">
        <f>ROUND(I329*H329,2)</f>
        <v>0</v>
      </c>
      <c r="BL329" s="19" t="s">
        <v>240</v>
      </c>
      <c r="BM329" s="217" t="s">
        <v>1056</v>
      </c>
    </row>
    <row r="330" s="2" customFormat="1">
      <c r="A330" s="40"/>
      <c r="B330" s="41"/>
      <c r="C330" s="42"/>
      <c r="D330" s="219" t="s">
        <v>135</v>
      </c>
      <c r="E330" s="42"/>
      <c r="F330" s="220" t="s">
        <v>716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135</v>
      </c>
      <c r="AU330" s="19" t="s">
        <v>82</v>
      </c>
    </row>
    <row r="331" s="2" customFormat="1">
      <c r="A331" s="40"/>
      <c r="B331" s="41"/>
      <c r="C331" s="42"/>
      <c r="D331" s="224" t="s">
        <v>137</v>
      </c>
      <c r="E331" s="42"/>
      <c r="F331" s="225" t="s">
        <v>717</v>
      </c>
      <c r="G331" s="42"/>
      <c r="H331" s="42"/>
      <c r="I331" s="221"/>
      <c r="J331" s="42"/>
      <c r="K331" s="42"/>
      <c r="L331" s="46"/>
      <c r="M331" s="268"/>
      <c r="N331" s="269"/>
      <c r="O331" s="270"/>
      <c r="P331" s="270"/>
      <c r="Q331" s="270"/>
      <c r="R331" s="270"/>
      <c r="S331" s="270"/>
      <c r="T331" s="271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137</v>
      </c>
      <c r="AU331" s="19" t="s">
        <v>82</v>
      </c>
    </row>
    <row r="332" s="2" customFormat="1" ht="6.96" customHeight="1">
      <c r="A332" s="40"/>
      <c r="B332" s="61"/>
      <c r="C332" s="62"/>
      <c r="D332" s="62"/>
      <c r="E332" s="62"/>
      <c r="F332" s="62"/>
      <c r="G332" s="62"/>
      <c r="H332" s="62"/>
      <c r="I332" s="62"/>
      <c r="J332" s="62"/>
      <c r="K332" s="62"/>
      <c r="L332" s="46"/>
      <c r="M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</row>
  </sheetData>
  <sheetProtection sheet="1" autoFilter="0" formatColumns="0" formatRows="0" objects="1" scenarios="1" spinCount="100000" saltValue="gcr+fa5UBXkD7MwY4AltoK/rcAMyazTks11Qt+aQhjkgPahZjPygg/rUrhd8C7AxVHk8jr8bn3nJ00sgNdtQNA==" hashValue="C54q0C/bf2H30jixgrp63eIEg/HwQXhxMGVKr1o4K7yOfAQTb46qndggCte8wTdCfcl44LCyFs5tlFrE1mejqw==" algorithmName="SHA-512" password="CC35"/>
  <autoFilter ref="C89:K331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619991001"/>
    <hyperlink ref="F99" r:id="rId2" display="https://podminky.urs.cz/item/CS_URS_2025_01/619995001"/>
    <hyperlink ref="F109" r:id="rId3" display="https://podminky.urs.cz/item/CS_URS_2025_01/629991011"/>
    <hyperlink ref="F116" r:id="rId4" display="https://podminky.urs.cz/item/CS_URS_2025_01/629995101"/>
    <hyperlink ref="F122" r:id="rId5" display="https://podminky.urs.cz/item/CS_URS_2025_01/949101112"/>
    <hyperlink ref="F126" r:id="rId6" display="https://podminky.urs.cz/item/CS_URS_2025_01/952901111"/>
    <hyperlink ref="F129" r:id="rId7" display="https://podminky.urs.cz/item/CS_URS_2025_01/968072356"/>
    <hyperlink ref="F137" r:id="rId8" display="https://podminky.urs.cz/item/CS_URS_2025_01/997013211"/>
    <hyperlink ref="F140" r:id="rId9" display="https://podminky.urs.cz/item/CS_URS_2025_01/997013219"/>
    <hyperlink ref="F143" r:id="rId10" display="https://podminky.urs.cz/item/CS_URS_2025_01/997013501"/>
    <hyperlink ref="F146" r:id="rId11" display="https://podminky.urs.cz/item/CS_URS_2025_01/997013509"/>
    <hyperlink ref="F154" r:id="rId12" display="https://podminky.urs.cz/item/CS_URS_2025_01/997013631"/>
    <hyperlink ref="F160" r:id="rId13" display="https://podminky.urs.cz/item/CS_URS_2025_01/998018001"/>
    <hyperlink ref="F170" r:id="rId14" display="https://podminky.urs.cz/item/CS_URS_2025_01/998764121"/>
    <hyperlink ref="F173" r:id="rId15" display="https://podminky.urs.cz/item/CS_URS_2025_01/998764129"/>
    <hyperlink ref="F177" r:id="rId16" display="https://podminky.urs.cz/item/CS_URS_2025_01/766622133"/>
    <hyperlink ref="F187" r:id="rId17" display="https://podminky.urs.cz/item/CS_URS_2025_01/766622137"/>
    <hyperlink ref="F195" r:id="rId18" display="https://podminky.urs.cz/item/CS_URS_2025_01/766660421"/>
    <hyperlink ref="F201" r:id="rId19" display="https://podminky.urs.cz/item/CS_URS_2025_01/998766121"/>
    <hyperlink ref="F204" r:id="rId20" display="https://podminky.urs.cz/item/CS_URS_2025_01/998766129"/>
    <hyperlink ref="F208" r:id="rId21" display="https://podminky.urs.cz/item/CS_URS_2025_01/767163213"/>
    <hyperlink ref="F217" r:id="rId22" display="https://podminky.urs.cz/item/CS_URS_2025_01/767415112"/>
    <hyperlink ref="F227" r:id="rId23" display="https://podminky.urs.cz/item/CS_URS_2025_01/767627101"/>
    <hyperlink ref="F237" r:id="rId24" display="https://podminky.urs.cz/item/CS_URS_2025_01/767627306"/>
    <hyperlink ref="F244" r:id="rId25" display="https://podminky.urs.cz/item/CS_URS_2025_01/767627307"/>
    <hyperlink ref="F251" r:id="rId26" display="https://podminky.urs.cz/item/CS_URS_2025_01/998767121"/>
    <hyperlink ref="F254" r:id="rId27" display="https://podminky.urs.cz/item/CS_URS_2025_01/998767129"/>
    <hyperlink ref="F258" r:id="rId28" display="https://podminky.urs.cz/item/CS_URS_2025_01/782631111"/>
    <hyperlink ref="F269" r:id="rId29" display="https://podminky.urs.cz/item/CS_URS_2025_01/782991111"/>
    <hyperlink ref="F272" r:id="rId30" display="https://podminky.urs.cz/item/CS_URS_2025_01/782991115"/>
    <hyperlink ref="F279" r:id="rId31" display="https://podminky.urs.cz/item/CS_URS_2025_01/782991411"/>
    <hyperlink ref="F282" r:id="rId32" display="https://podminky.urs.cz/item/CS_URS_2025_01/998782121"/>
    <hyperlink ref="F285" r:id="rId33" display="https://podminky.urs.cz/item/CS_URS_2025_01/998782129"/>
    <hyperlink ref="F289" r:id="rId34" display="https://podminky.urs.cz/item/CS_URS_2025_01/784111001"/>
    <hyperlink ref="F297" r:id="rId35" display="https://podminky.urs.cz/item/CS_URS_2025_01/784111011"/>
    <hyperlink ref="F300" r:id="rId36" display="https://podminky.urs.cz/item/CS_URS_2025_01/784161001"/>
    <hyperlink ref="F308" r:id="rId37" display="https://podminky.urs.cz/item/CS_URS_2025_01/784171001"/>
    <hyperlink ref="F320" r:id="rId38" display="https://podminky.urs.cz/item/CS_URS_2025_01/784171101"/>
    <hyperlink ref="F328" r:id="rId39" display="https://podminky.urs.cz/item/CS_URS_2025_01/784181121"/>
    <hyperlink ref="F331" r:id="rId40" display="https://podminky.urs.cz/item/CS_URS_2025_01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Domov mládeže a školní jídelna,p.o.,Lidická 590/38,36001,K.Vary - výměna otvor.výplní a balkonových sestav - další etapa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ROUND((SUM(BE83:BE98)),  2)</f>
        <v>0</v>
      </c>
      <c r="G33" s="40"/>
      <c r="H33" s="40"/>
      <c r="I33" s="150">
        <v>0.20999999999999999</v>
      </c>
      <c r="J33" s="149">
        <f>ROUND(((SUM(BE83:BE98))*I33),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ROUND((SUM(BF83:BF98)),  2)</f>
        <v>0</v>
      </c>
      <c r="G34" s="40"/>
      <c r="H34" s="40"/>
      <c r="I34" s="150">
        <v>0.12</v>
      </c>
      <c r="J34" s="149">
        <f>ROUND(((SUM(BF83:BF98))*I34),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ROUND((SUM(BG83:BG98)),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ROUND((SUM(BH83:BH98)),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ROUND((SUM(BI83:BI98)),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Domov mládeže a školní jídelna,p.o.,Lidická 590/38,36001,K.Vary - výměna otvor.výplní a balkonových sestav - další etapa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Lidická 590/38, Karlovy Vary</v>
      </c>
      <c r="G52" s="42"/>
      <c r="H52" s="42"/>
      <c r="I52" s="34" t="s">
        <v>23</v>
      </c>
      <c r="J52" s="74" t="str">
        <f>IF(J12="","",J12)</f>
        <v>21. 1. 2025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Domov mládeže a školní jídelna, p.o.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1058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1059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1060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1061</v>
      </c>
      <c r="E63" s="176"/>
      <c r="F63" s="176"/>
      <c r="G63" s="176"/>
      <c r="H63" s="176"/>
      <c r="I63" s="176"/>
      <c r="J63" s="177">
        <f>J95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110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6.25" customHeight="1">
      <c r="A73" s="40"/>
      <c r="B73" s="41"/>
      <c r="C73" s="42"/>
      <c r="D73" s="42"/>
      <c r="E73" s="162" t="str">
        <f>E7</f>
        <v>Domov mládeže a školní jídelna,p.o.,Lidická 590/38,36001,K.Vary - výměna otvor.výplní a balkonových sestav - další etapa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04 - Vedlejší a ostatní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Lidická 590/38, Karlovy Vary</v>
      </c>
      <c r="G77" s="42"/>
      <c r="H77" s="42"/>
      <c r="I77" s="34" t="s">
        <v>23</v>
      </c>
      <c r="J77" s="74" t="str">
        <f>IF(J12="","",J12)</f>
        <v>21. 1. 2025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Domov mládeže a školní jídelna, p.o.</v>
      </c>
      <c r="G79" s="42"/>
      <c r="H79" s="42"/>
      <c r="I79" s="34" t="s">
        <v>31</v>
      </c>
      <c r="J79" s="38" t="str">
        <f>E21</f>
        <v>Ing. Roman Gajdoš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Bc. Martin Frous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111</v>
      </c>
      <c r="D82" s="182" t="s">
        <v>57</v>
      </c>
      <c r="E82" s="182" t="s">
        <v>53</v>
      </c>
      <c r="F82" s="182" t="s">
        <v>54</v>
      </c>
      <c r="G82" s="182" t="s">
        <v>112</v>
      </c>
      <c r="H82" s="182" t="s">
        <v>113</v>
      </c>
      <c r="I82" s="182" t="s">
        <v>114</v>
      </c>
      <c r="J82" s="182" t="s">
        <v>97</v>
      </c>
      <c r="K82" s="183" t="s">
        <v>115</v>
      </c>
      <c r="L82" s="184"/>
      <c r="M82" s="94" t="s">
        <v>19</v>
      </c>
      <c r="N82" s="95" t="s">
        <v>42</v>
      </c>
      <c r="O82" s="95" t="s">
        <v>116</v>
      </c>
      <c r="P82" s="95" t="s">
        <v>117</v>
      </c>
      <c r="Q82" s="95" t="s">
        <v>118</v>
      </c>
      <c r="R82" s="95" t="s">
        <v>119</v>
      </c>
      <c r="S82" s="95" t="s">
        <v>120</v>
      </c>
      <c r="T82" s="96" t="s">
        <v>121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122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98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1062</v>
      </c>
      <c r="F84" s="193" t="s">
        <v>1063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P85+P91+P95</f>
        <v>0</v>
      </c>
      <c r="Q84" s="198"/>
      <c r="R84" s="199">
        <f>R85+R91+R95</f>
        <v>0</v>
      </c>
      <c r="S84" s="198"/>
      <c r="T84" s="200">
        <f>T85+T91+T95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162</v>
      </c>
      <c r="AT84" s="202" t="s">
        <v>71</v>
      </c>
      <c r="AU84" s="202" t="s">
        <v>72</v>
      </c>
      <c r="AY84" s="201" t="s">
        <v>125</v>
      </c>
      <c r="BK84" s="203">
        <f>BK85+BK91+BK95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1064</v>
      </c>
      <c r="F85" s="204" t="s">
        <v>1065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SUM(P86:P90)</f>
        <v>0</v>
      </c>
      <c r="Q85" s="198"/>
      <c r="R85" s="199">
        <f>SUM(R86:R90)</f>
        <v>0</v>
      </c>
      <c r="S85" s="198"/>
      <c r="T85" s="200">
        <f>SUM(T86:T90)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162</v>
      </c>
      <c r="AT85" s="202" t="s">
        <v>71</v>
      </c>
      <c r="AU85" s="202" t="s">
        <v>80</v>
      </c>
      <c r="AY85" s="201" t="s">
        <v>125</v>
      </c>
      <c r="BK85" s="203">
        <f>SUM(BK86:BK90)</f>
        <v>0</v>
      </c>
    </row>
    <row r="86" s="2" customFormat="1" ht="16.5" customHeight="1">
      <c r="A86" s="40"/>
      <c r="B86" s="41"/>
      <c r="C86" s="206" t="s">
        <v>80</v>
      </c>
      <c r="D86" s="206" t="s">
        <v>128</v>
      </c>
      <c r="E86" s="207" t="s">
        <v>1066</v>
      </c>
      <c r="F86" s="208" t="s">
        <v>1065</v>
      </c>
      <c r="G86" s="209" t="s">
        <v>1067</v>
      </c>
      <c r="H86" s="210">
        <v>1</v>
      </c>
      <c r="I86" s="211"/>
      <c r="J86" s="212">
        <f>ROUND(I86*H86,2)</f>
        <v>0</v>
      </c>
      <c r="K86" s="208" t="s">
        <v>132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1068</v>
      </c>
      <c r="AT86" s="217" t="s">
        <v>128</v>
      </c>
      <c r="AU86" s="217" t="s">
        <v>82</v>
      </c>
      <c r="AY86" s="19" t="s">
        <v>125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1068</v>
      </c>
      <c r="BM86" s="217" t="s">
        <v>1069</v>
      </c>
    </row>
    <row r="87" s="2" customFormat="1">
      <c r="A87" s="40"/>
      <c r="B87" s="41"/>
      <c r="C87" s="42"/>
      <c r="D87" s="219" t="s">
        <v>135</v>
      </c>
      <c r="E87" s="42"/>
      <c r="F87" s="220" t="s">
        <v>1065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135</v>
      </c>
      <c r="AU87" s="19" t="s">
        <v>82</v>
      </c>
    </row>
    <row r="88" s="2" customFormat="1">
      <c r="A88" s="40"/>
      <c r="B88" s="41"/>
      <c r="C88" s="42"/>
      <c r="D88" s="224" t="s">
        <v>137</v>
      </c>
      <c r="E88" s="42"/>
      <c r="F88" s="225" t="s">
        <v>1070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137</v>
      </c>
      <c r="AU88" s="19" t="s">
        <v>82</v>
      </c>
    </row>
    <row r="89" s="15" customFormat="1">
      <c r="A89" s="15"/>
      <c r="B89" s="248"/>
      <c r="C89" s="249"/>
      <c r="D89" s="219" t="s">
        <v>139</v>
      </c>
      <c r="E89" s="250" t="s">
        <v>19</v>
      </c>
      <c r="F89" s="251" t="s">
        <v>1071</v>
      </c>
      <c r="G89" s="249"/>
      <c r="H89" s="250" t="s">
        <v>19</v>
      </c>
      <c r="I89" s="252"/>
      <c r="J89" s="249"/>
      <c r="K89" s="249"/>
      <c r="L89" s="253"/>
      <c r="M89" s="254"/>
      <c r="N89" s="255"/>
      <c r="O89" s="255"/>
      <c r="P89" s="255"/>
      <c r="Q89" s="255"/>
      <c r="R89" s="255"/>
      <c r="S89" s="255"/>
      <c r="T89" s="25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57" t="s">
        <v>139</v>
      </c>
      <c r="AU89" s="257" t="s">
        <v>82</v>
      </c>
      <c r="AV89" s="15" t="s">
        <v>80</v>
      </c>
      <c r="AW89" s="15" t="s">
        <v>33</v>
      </c>
      <c r="AX89" s="15" t="s">
        <v>72</v>
      </c>
      <c r="AY89" s="257" t="s">
        <v>125</v>
      </c>
    </row>
    <row r="90" s="13" customFormat="1">
      <c r="A90" s="13"/>
      <c r="B90" s="226"/>
      <c r="C90" s="227"/>
      <c r="D90" s="219" t="s">
        <v>139</v>
      </c>
      <c r="E90" s="228" t="s">
        <v>19</v>
      </c>
      <c r="F90" s="229" t="s">
        <v>80</v>
      </c>
      <c r="G90" s="227"/>
      <c r="H90" s="230">
        <v>1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139</v>
      </c>
      <c r="AU90" s="236" t="s">
        <v>82</v>
      </c>
      <c r="AV90" s="13" t="s">
        <v>82</v>
      </c>
      <c r="AW90" s="13" t="s">
        <v>33</v>
      </c>
      <c r="AX90" s="13" t="s">
        <v>80</v>
      </c>
      <c r="AY90" s="236" t="s">
        <v>125</v>
      </c>
    </row>
    <row r="91" s="12" customFormat="1" ht="22.8" customHeight="1">
      <c r="A91" s="12"/>
      <c r="B91" s="190"/>
      <c r="C91" s="191"/>
      <c r="D91" s="192" t="s">
        <v>71</v>
      </c>
      <c r="E91" s="204" t="s">
        <v>1072</v>
      </c>
      <c r="F91" s="204" t="s">
        <v>1073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SUM(P92:P94)</f>
        <v>0</v>
      </c>
      <c r="Q91" s="198"/>
      <c r="R91" s="199">
        <f>SUM(R92:R94)</f>
        <v>0</v>
      </c>
      <c r="S91" s="198"/>
      <c r="T91" s="200">
        <f>SUM(T92:T94)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162</v>
      </c>
      <c r="AT91" s="202" t="s">
        <v>71</v>
      </c>
      <c r="AU91" s="202" t="s">
        <v>80</v>
      </c>
      <c r="AY91" s="201" t="s">
        <v>125</v>
      </c>
      <c r="BK91" s="203">
        <f>SUM(BK92:BK94)</f>
        <v>0</v>
      </c>
    </row>
    <row r="92" s="2" customFormat="1" ht="21.75" customHeight="1">
      <c r="A92" s="40"/>
      <c r="B92" s="41"/>
      <c r="C92" s="206" t="s">
        <v>82</v>
      </c>
      <c r="D92" s="206" t="s">
        <v>128</v>
      </c>
      <c r="E92" s="207" t="s">
        <v>1074</v>
      </c>
      <c r="F92" s="208" t="s">
        <v>1075</v>
      </c>
      <c r="G92" s="209" t="s">
        <v>1067</v>
      </c>
      <c r="H92" s="210">
        <v>1</v>
      </c>
      <c r="I92" s="211"/>
      <c r="J92" s="212">
        <f>ROUND(I92*H92,2)</f>
        <v>0</v>
      </c>
      <c r="K92" s="208" t="s">
        <v>132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1068</v>
      </c>
      <c r="AT92" s="217" t="s">
        <v>128</v>
      </c>
      <c r="AU92" s="217" t="s">
        <v>82</v>
      </c>
      <c r="AY92" s="19" t="s">
        <v>125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1068</v>
      </c>
      <c r="BM92" s="217" t="s">
        <v>1076</v>
      </c>
    </row>
    <row r="93" s="2" customFormat="1">
      <c r="A93" s="40"/>
      <c r="B93" s="41"/>
      <c r="C93" s="42"/>
      <c r="D93" s="219" t="s">
        <v>135</v>
      </c>
      <c r="E93" s="42"/>
      <c r="F93" s="220" t="s">
        <v>1075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135</v>
      </c>
      <c r="AU93" s="19" t="s">
        <v>82</v>
      </c>
    </row>
    <row r="94" s="2" customFormat="1">
      <c r="A94" s="40"/>
      <c r="B94" s="41"/>
      <c r="C94" s="42"/>
      <c r="D94" s="224" t="s">
        <v>137</v>
      </c>
      <c r="E94" s="42"/>
      <c r="F94" s="225" t="s">
        <v>1077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137</v>
      </c>
      <c r="AU94" s="19" t="s">
        <v>82</v>
      </c>
    </row>
    <row r="95" s="12" customFormat="1" ht="22.8" customHeight="1">
      <c r="A95" s="12"/>
      <c r="B95" s="190"/>
      <c r="C95" s="191"/>
      <c r="D95" s="192" t="s">
        <v>71</v>
      </c>
      <c r="E95" s="204" t="s">
        <v>1078</v>
      </c>
      <c r="F95" s="204" t="s">
        <v>1079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SUM(P96:P98)</f>
        <v>0</v>
      </c>
      <c r="Q95" s="198"/>
      <c r="R95" s="199">
        <f>SUM(R96:R98)</f>
        <v>0</v>
      </c>
      <c r="S95" s="198"/>
      <c r="T95" s="200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162</v>
      </c>
      <c r="AT95" s="202" t="s">
        <v>71</v>
      </c>
      <c r="AU95" s="202" t="s">
        <v>80</v>
      </c>
      <c r="AY95" s="201" t="s">
        <v>125</v>
      </c>
      <c r="BK95" s="203">
        <f>SUM(BK96:BK98)</f>
        <v>0</v>
      </c>
    </row>
    <row r="96" s="2" customFormat="1" ht="16.5" customHeight="1">
      <c r="A96" s="40"/>
      <c r="B96" s="41"/>
      <c r="C96" s="206" t="s">
        <v>147</v>
      </c>
      <c r="D96" s="206" t="s">
        <v>128</v>
      </c>
      <c r="E96" s="207" t="s">
        <v>1080</v>
      </c>
      <c r="F96" s="208" t="s">
        <v>1081</v>
      </c>
      <c r="G96" s="209" t="s">
        <v>1067</v>
      </c>
      <c r="H96" s="210">
        <v>1</v>
      </c>
      <c r="I96" s="211"/>
      <c r="J96" s="212">
        <f>ROUND(I96*H96,2)</f>
        <v>0</v>
      </c>
      <c r="K96" s="208" t="s">
        <v>132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1068</v>
      </c>
      <c r="AT96" s="217" t="s">
        <v>128</v>
      </c>
      <c r="AU96" s="217" t="s">
        <v>82</v>
      </c>
      <c r="AY96" s="19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1068</v>
      </c>
      <c r="BM96" s="217" t="s">
        <v>1082</v>
      </c>
    </row>
    <row r="97" s="2" customFormat="1">
      <c r="A97" s="40"/>
      <c r="B97" s="41"/>
      <c r="C97" s="42"/>
      <c r="D97" s="219" t="s">
        <v>135</v>
      </c>
      <c r="E97" s="42"/>
      <c r="F97" s="220" t="s">
        <v>1081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135</v>
      </c>
      <c r="AU97" s="19" t="s">
        <v>82</v>
      </c>
    </row>
    <row r="98" s="2" customFormat="1">
      <c r="A98" s="40"/>
      <c r="B98" s="41"/>
      <c r="C98" s="42"/>
      <c r="D98" s="224" t="s">
        <v>137</v>
      </c>
      <c r="E98" s="42"/>
      <c r="F98" s="225" t="s">
        <v>1083</v>
      </c>
      <c r="G98" s="42"/>
      <c r="H98" s="42"/>
      <c r="I98" s="221"/>
      <c r="J98" s="42"/>
      <c r="K98" s="42"/>
      <c r="L98" s="46"/>
      <c r="M98" s="268"/>
      <c r="N98" s="269"/>
      <c r="O98" s="270"/>
      <c r="P98" s="270"/>
      <c r="Q98" s="270"/>
      <c r="R98" s="270"/>
      <c r="S98" s="270"/>
      <c r="T98" s="271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137</v>
      </c>
      <c r="AU98" s="19" t="s">
        <v>82</v>
      </c>
    </row>
    <row r="99" s="2" customFormat="1" ht="6.96" customHeight="1">
      <c r="A99" s="40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46"/>
      <c r="M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</sheetData>
  <sheetProtection sheet="1" autoFilter="0" formatColumns="0" formatRows="0" objects="1" scenarios="1" spinCount="100000" saltValue="MknqCVa9kpBa6XHYih3S9csdTm+oYQggRvUBiRps2xFMiHlT72i/zxTqH8L+fDqnELQF1VG9IEodmA4dqPfLZQ==" hashValue="rlmzB4RDKicQ96NARQwb3kbUEkqmmNyd0teI1kpOzAvr9X6d3JlC2UDcUJt2sGoAjiyj0xwvIq/OqfPDnf0tiQ==" algorithmName="SHA-512" password="CC35"/>
  <autoFilter ref="C82:K9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030001000"/>
    <hyperlink ref="F94" r:id="rId2" display="https://podminky.urs.cz/item/CS_URS_2025_01/065002000"/>
    <hyperlink ref="F98" r:id="rId3" display="https://podminky.urs.cz/item/CS_URS_2025_01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1084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1085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1086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1087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1088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1089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1090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1091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1092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1093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1094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79</v>
      </c>
      <c r="F18" s="283" t="s">
        <v>1095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1096</v>
      </c>
      <c r="F19" s="283" t="s">
        <v>1097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1098</v>
      </c>
      <c r="F20" s="283" t="s">
        <v>1099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1100</v>
      </c>
      <c r="F21" s="283" t="s">
        <v>90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1101</v>
      </c>
      <c r="F22" s="283" t="s">
        <v>1102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1103</v>
      </c>
      <c r="F23" s="283" t="s">
        <v>1104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1105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1106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1107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1108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1109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1110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1111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1112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1113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111</v>
      </c>
      <c r="F36" s="283"/>
      <c r="G36" s="283" t="s">
        <v>1114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1115</v>
      </c>
      <c r="F37" s="283"/>
      <c r="G37" s="283" t="s">
        <v>1116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1117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1118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112</v>
      </c>
      <c r="F40" s="283"/>
      <c r="G40" s="283" t="s">
        <v>1119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113</v>
      </c>
      <c r="F41" s="283"/>
      <c r="G41" s="283" t="s">
        <v>1120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1121</v>
      </c>
      <c r="F42" s="283"/>
      <c r="G42" s="283" t="s">
        <v>1122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1123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1124</v>
      </c>
      <c r="F44" s="283"/>
      <c r="G44" s="283" t="s">
        <v>1125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115</v>
      </c>
      <c r="F45" s="283"/>
      <c r="G45" s="283" t="s">
        <v>1126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1127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1128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1129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1130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1131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1132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1133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1134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1135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1136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1137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1138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1139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1140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1141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1142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1143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1144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1145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1146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1147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1148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1149</v>
      </c>
      <c r="D76" s="301"/>
      <c r="E76" s="301"/>
      <c r="F76" s="301" t="s">
        <v>1150</v>
      </c>
      <c r="G76" s="302"/>
      <c r="H76" s="301" t="s">
        <v>54</v>
      </c>
      <c r="I76" s="301" t="s">
        <v>57</v>
      </c>
      <c r="J76" s="301" t="s">
        <v>1151</v>
      </c>
      <c r="K76" s="300"/>
    </row>
    <row r="77" s="1" customFormat="1" ht="17.25" customHeight="1">
      <c r="B77" s="298"/>
      <c r="C77" s="303" t="s">
        <v>1152</v>
      </c>
      <c r="D77" s="303"/>
      <c r="E77" s="303"/>
      <c r="F77" s="304" t="s">
        <v>1153</v>
      </c>
      <c r="G77" s="305"/>
      <c r="H77" s="303"/>
      <c r="I77" s="303"/>
      <c r="J77" s="303" t="s">
        <v>1154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1155</v>
      </c>
      <c r="G79" s="310"/>
      <c r="H79" s="286" t="s">
        <v>1156</v>
      </c>
      <c r="I79" s="286" t="s">
        <v>1157</v>
      </c>
      <c r="J79" s="286">
        <v>20</v>
      </c>
      <c r="K79" s="300"/>
    </row>
    <row r="80" s="1" customFormat="1" ht="15" customHeight="1">
      <c r="B80" s="298"/>
      <c r="C80" s="286" t="s">
        <v>1158</v>
      </c>
      <c r="D80" s="286"/>
      <c r="E80" s="286"/>
      <c r="F80" s="309" t="s">
        <v>1155</v>
      </c>
      <c r="G80" s="310"/>
      <c r="H80" s="286" t="s">
        <v>1159</v>
      </c>
      <c r="I80" s="286" t="s">
        <v>1157</v>
      </c>
      <c r="J80" s="286">
        <v>120</v>
      </c>
      <c r="K80" s="300"/>
    </row>
    <row r="81" s="1" customFormat="1" ht="15" customHeight="1">
      <c r="B81" s="311"/>
      <c r="C81" s="286" t="s">
        <v>1160</v>
      </c>
      <c r="D81" s="286"/>
      <c r="E81" s="286"/>
      <c r="F81" s="309" t="s">
        <v>1161</v>
      </c>
      <c r="G81" s="310"/>
      <c r="H81" s="286" t="s">
        <v>1162</v>
      </c>
      <c r="I81" s="286" t="s">
        <v>1157</v>
      </c>
      <c r="J81" s="286">
        <v>50</v>
      </c>
      <c r="K81" s="300"/>
    </row>
    <row r="82" s="1" customFormat="1" ht="15" customHeight="1">
      <c r="B82" s="311"/>
      <c r="C82" s="286" t="s">
        <v>1163</v>
      </c>
      <c r="D82" s="286"/>
      <c r="E82" s="286"/>
      <c r="F82" s="309" t="s">
        <v>1155</v>
      </c>
      <c r="G82" s="310"/>
      <c r="H82" s="286" t="s">
        <v>1164</v>
      </c>
      <c r="I82" s="286" t="s">
        <v>1165</v>
      </c>
      <c r="J82" s="286"/>
      <c r="K82" s="300"/>
    </row>
    <row r="83" s="1" customFormat="1" ht="15" customHeight="1">
      <c r="B83" s="311"/>
      <c r="C83" s="312" t="s">
        <v>1166</v>
      </c>
      <c r="D83" s="312"/>
      <c r="E83" s="312"/>
      <c r="F83" s="313" t="s">
        <v>1161</v>
      </c>
      <c r="G83" s="312"/>
      <c r="H83" s="312" t="s">
        <v>1167</v>
      </c>
      <c r="I83" s="312" t="s">
        <v>1157</v>
      </c>
      <c r="J83" s="312">
        <v>15</v>
      </c>
      <c r="K83" s="300"/>
    </row>
    <row r="84" s="1" customFormat="1" ht="15" customHeight="1">
      <c r="B84" s="311"/>
      <c r="C84" s="312" t="s">
        <v>1168</v>
      </c>
      <c r="D84" s="312"/>
      <c r="E84" s="312"/>
      <c r="F84" s="313" t="s">
        <v>1161</v>
      </c>
      <c r="G84" s="312"/>
      <c r="H84" s="312" t="s">
        <v>1169</v>
      </c>
      <c r="I84" s="312" t="s">
        <v>1157</v>
      </c>
      <c r="J84" s="312">
        <v>15</v>
      </c>
      <c r="K84" s="300"/>
    </row>
    <row r="85" s="1" customFormat="1" ht="15" customHeight="1">
      <c r="B85" s="311"/>
      <c r="C85" s="312" t="s">
        <v>1170</v>
      </c>
      <c r="D85" s="312"/>
      <c r="E85" s="312"/>
      <c r="F85" s="313" t="s">
        <v>1161</v>
      </c>
      <c r="G85" s="312"/>
      <c r="H85" s="312" t="s">
        <v>1171</v>
      </c>
      <c r="I85" s="312" t="s">
        <v>1157</v>
      </c>
      <c r="J85" s="312">
        <v>20</v>
      </c>
      <c r="K85" s="300"/>
    </row>
    <row r="86" s="1" customFormat="1" ht="15" customHeight="1">
      <c r="B86" s="311"/>
      <c r="C86" s="312" t="s">
        <v>1172</v>
      </c>
      <c r="D86" s="312"/>
      <c r="E86" s="312"/>
      <c r="F86" s="313" t="s">
        <v>1161</v>
      </c>
      <c r="G86" s="312"/>
      <c r="H86" s="312" t="s">
        <v>1173</v>
      </c>
      <c r="I86" s="312" t="s">
        <v>1157</v>
      </c>
      <c r="J86" s="312">
        <v>20</v>
      </c>
      <c r="K86" s="300"/>
    </row>
    <row r="87" s="1" customFormat="1" ht="15" customHeight="1">
      <c r="B87" s="311"/>
      <c r="C87" s="286" t="s">
        <v>1174</v>
      </c>
      <c r="D87" s="286"/>
      <c r="E87" s="286"/>
      <c r="F87" s="309" t="s">
        <v>1161</v>
      </c>
      <c r="G87" s="310"/>
      <c r="H87" s="286" t="s">
        <v>1175</v>
      </c>
      <c r="I87" s="286" t="s">
        <v>1157</v>
      </c>
      <c r="J87" s="286">
        <v>50</v>
      </c>
      <c r="K87" s="300"/>
    </row>
    <row r="88" s="1" customFormat="1" ht="15" customHeight="1">
      <c r="B88" s="311"/>
      <c r="C88" s="286" t="s">
        <v>1176</v>
      </c>
      <c r="D88" s="286"/>
      <c r="E88" s="286"/>
      <c r="F88" s="309" t="s">
        <v>1161</v>
      </c>
      <c r="G88" s="310"/>
      <c r="H88" s="286" t="s">
        <v>1177</v>
      </c>
      <c r="I88" s="286" t="s">
        <v>1157</v>
      </c>
      <c r="J88" s="286">
        <v>20</v>
      </c>
      <c r="K88" s="300"/>
    </row>
    <row r="89" s="1" customFormat="1" ht="15" customHeight="1">
      <c r="B89" s="311"/>
      <c r="C89" s="286" t="s">
        <v>1178</v>
      </c>
      <c r="D89" s="286"/>
      <c r="E89" s="286"/>
      <c r="F89" s="309" t="s">
        <v>1161</v>
      </c>
      <c r="G89" s="310"/>
      <c r="H89" s="286" t="s">
        <v>1179</v>
      </c>
      <c r="I89" s="286" t="s">
        <v>1157</v>
      </c>
      <c r="J89" s="286">
        <v>20</v>
      </c>
      <c r="K89" s="300"/>
    </row>
    <row r="90" s="1" customFormat="1" ht="15" customHeight="1">
      <c r="B90" s="311"/>
      <c r="C90" s="286" t="s">
        <v>1180</v>
      </c>
      <c r="D90" s="286"/>
      <c r="E90" s="286"/>
      <c r="F90" s="309" t="s">
        <v>1161</v>
      </c>
      <c r="G90" s="310"/>
      <c r="H90" s="286" t="s">
        <v>1181</v>
      </c>
      <c r="I90" s="286" t="s">
        <v>1157</v>
      </c>
      <c r="J90" s="286">
        <v>50</v>
      </c>
      <c r="K90" s="300"/>
    </row>
    <row r="91" s="1" customFormat="1" ht="15" customHeight="1">
      <c r="B91" s="311"/>
      <c r="C91" s="286" t="s">
        <v>1182</v>
      </c>
      <c r="D91" s="286"/>
      <c r="E91" s="286"/>
      <c r="F91" s="309" t="s">
        <v>1161</v>
      </c>
      <c r="G91" s="310"/>
      <c r="H91" s="286" t="s">
        <v>1182</v>
      </c>
      <c r="I91" s="286" t="s">
        <v>1157</v>
      </c>
      <c r="J91" s="286">
        <v>50</v>
      </c>
      <c r="K91" s="300"/>
    </row>
    <row r="92" s="1" customFormat="1" ht="15" customHeight="1">
      <c r="B92" s="311"/>
      <c r="C92" s="286" t="s">
        <v>1183</v>
      </c>
      <c r="D92" s="286"/>
      <c r="E92" s="286"/>
      <c r="F92" s="309" t="s">
        <v>1161</v>
      </c>
      <c r="G92" s="310"/>
      <c r="H92" s="286" t="s">
        <v>1184</v>
      </c>
      <c r="I92" s="286" t="s">
        <v>1157</v>
      </c>
      <c r="J92" s="286">
        <v>255</v>
      </c>
      <c r="K92" s="300"/>
    </row>
    <row r="93" s="1" customFormat="1" ht="15" customHeight="1">
      <c r="B93" s="311"/>
      <c r="C93" s="286" t="s">
        <v>1185</v>
      </c>
      <c r="D93" s="286"/>
      <c r="E93" s="286"/>
      <c r="F93" s="309" t="s">
        <v>1155</v>
      </c>
      <c r="G93" s="310"/>
      <c r="H93" s="286" t="s">
        <v>1186</v>
      </c>
      <c r="I93" s="286" t="s">
        <v>1187</v>
      </c>
      <c r="J93" s="286"/>
      <c r="K93" s="300"/>
    </row>
    <row r="94" s="1" customFormat="1" ht="15" customHeight="1">
      <c r="B94" s="311"/>
      <c r="C94" s="286" t="s">
        <v>1188</v>
      </c>
      <c r="D94" s="286"/>
      <c r="E94" s="286"/>
      <c r="F94" s="309" t="s">
        <v>1155</v>
      </c>
      <c r="G94" s="310"/>
      <c r="H94" s="286" t="s">
        <v>1189</v>
      </c>
      <c r="I94" s="286" t="s">
        <v>1190</v>
      </c>
      <c r="J94" s="286"/>
      <c r="K94" s="300"/>
    </row>
    <row r="95" s="1" customFormat="1" ht="15" customHeight="1">
      <c r="B95" s="311"/>
      <c r="C95" s="286" t="s">
        <v>1191</v>
      </c>
      <c r="D95" s="286"/>
      <c r="E95" s="286"/>
      <c r="F95" s="309" t="s">
        <v>1155</v>
      </c>
      <c r="G95" s="310"/>
      <c r="H95" s="286" t="s">
        <v>1191</v>
      </c>
      <c r="I95" s="286" t="s">
        <v>1190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1155</v>
      </c>
      <c r="G96" s="310"/>
      <c r="H96" s="286" t="s">
        <v>1192</v>
      </c>
      <c r="I96" s="286" t="s">
        <v>1190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1155</v>
      </c>
      <c r="G97" s="310"/>
      <c r="H97" s="286" t="s">
        <v>1193</v>
      </c>
      <c r="I97" s="286" t="s">
        <v>1190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1194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1149</v>
      </c>
      <c r="D103" s="301"/>
      <c r="E103" s="301"/>
      <c r="F103" s="301" t="s">
        <v>1150</v>
      </c>
      <c r="G103" s="302"/>
      <c r="H103" s="301" t="s">
        <v>54</v>
      </c>
      <c r="I103" s="301" t="s">
        <v>57</v>
      </c>
      <c r="J103" s="301" t="s">
        <v>1151</v>
      </c>
      <c r="K103" s="300"/>
    </row>
    <row r="104" s="1" customFormat="1" ht="17.25" customHeight="1">
      <c r="B104" s="298"/>
      <c r="C104" s="303" t="s">
        <v>1152</v>
      </c>
      <c r="D104" s="303"/>
      <c r="E104" s="303"/>
      <c r="F104" s="304" t="s">
        <v>1153</v>
      </c>
      <c r="G104" s="305"/>
      <c r="H104" s="303"/>
      <c r="I104" s="303"/>
      <c r="J104" s="303" t="s">
        <v>1154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1155</v>
      </c>
      <c r="G106" s="286"/>
      <c r="H106" s="286" t="s">
        <v>1195</v>
      </c>
      <c r="I106" s="286" t="s">
        <v>1157</v>
      </c>
      <c r="J106" s="286">
        <v>20</v>
      </c>
      <c r="K106" s="300"/>
    </row>
    <row r="107" s="1" customFormat="1" ht="15" customHeight="1">
      <c r="B107" s="298"/>
      <c r="C107" s="286" t="s">
        <v>1158</v>
      </c>
      <c r="D107" s="286"/>
      <c r="E107" s="286"/>
      <c r="F107" s="309" t="s">
        <v>1155</v>
      </c>
      <c r="G107" s="286"/>
      <c r="H107" s="286" t="s">
        <v>1195</v>
      </c>
      <c r="I107" s="286" t="s">
        <v>1157</v>
      </c>
      <c r="J107" s="286">
        <v>120</v>
      </c>
      <c r="K107" s="300"/>
    </row>
    <row r="108" s="1" customFormat="1" ht="15" customHeight="1">
      <c r="B108" s="311"/>
      <c r="C108" s="286" t="s">
        <v>1160</v>
      </c>
      <c r="D108" s="286"/>
      <c r="E108" s="286"/>
      <c r="F108" s="309" t="s">
        <v>1161</v>
      </c>
      <c r="G108" s="286"/>
      <c r="H108" s="286" t="s">
        <v>1195</v>
      </c>
      <c r="I108" s="286" t="s">
        <v>1157</v>
      </c>
      <c r="J108" s="286">
        <v>50</v>
      </c>
      <c r="K108" s="300"/>
    </row>
    <row r="109" s="1" customFormat="1" ht="15" customHeight="1">
      <c r="B109" s="311"/>
      <c r="C109" s="286" t="s">
        <v>1163</v>
      </c>
      <c r="D109" s="286"/>
      <c r="E109" s="286"/>
      <c r="F109" s="309" t="s">
        <v>1155</v>
      </c>
      <c r="G109" s="286"/>
      <c r="H109" s="286" t="s">
        <v>1195</v>
      </c>
      <c r="I109" s="286" t="s">
        <v>1165</v>
      </c>
      <c r="J109" s="286"/>
      <c r="K109" s="300"/>
    </row>
    <row r="110" s="1" customFormat="1" ht="15" customHeight="1">
      <c r="B110" s="311"/>
      <c r="C110" s="286" t="s">
        <v>1174</v>
      </c>
      <c r="D110" s="286"/>
      <c r="E110" s="286"/>
      <c r="F110" s="309" t="s">
        <v>1161</v>
      </c>
      <c r="G110" s="286"/>
      <c r="H110" s="286" t="s">
        <v>1195</v>
      </c>
      <c r="I110" s="286" t="s">
        <v>1157</v>
      </c>
      <c r="J110" s="286">
        <v>50</v>
      </c>
      <c r="K110" s="300"/>
    </row>
    <row r="111" s="1" customFormat="1" ht="15" customHeight="1">
      <c r="B111" s="311"/>
      <c r="C111" s="286" t="s">
        <v>1182</v>
      </c>
      <c r="D111" s="286"/>
      <c r="E111" s="286"/>
      <c r="F111" s="309" t="s">
        <v>1161</v>
      </c>
      <c r="G111" s="286"/>
      <c r="H111" s="286" t="s">
        <v>1195</v>
      </c>
      <c r="I111" s="286" t="s">
        <v>1157</v>
      </c>
      <c r="J111" s="286">
        <v>50</v>
      </c>
      <c r="K111" s="300"/>
    </row>
    <row r="112" s="1" customFormat="1" ht="15" customHeight="1">
      <c r="B112" s="311"/>
      <c r="C112" s="286" t="s">
        <v>1180</v>
      </c>
      <c r="D112" s="286"/>
      <c r="E112" s="286"/>
      <c r="F112" s="309" t="s">
        <v>1161</v>
      </c>
      <c r="G112" s="286"/>
      <c r="H112" s="286" t="s">
        <v>1195</v>
      </c>
      <c r="I112" s="286" t="s">
        <v>1157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1155</v>
      </c>
      <c r="G113" s="286"/>
      <c r="H113" s="286" t="s">
        <v>1196</v>
      </c>
      <c r="I113" s="286" t="s">
        <v>1157</v>
      </c>
      <c r="J113" s="286">
        <v>20</v>
      </c>
      <c r="K113" s="300"/>
    </row>
    <row r="114" s="1" customFormat="1" ht="15" customHeight="1">
      <c r="B114" s="311"/>
      <c r="C114" s="286" t="s">
        <v>1197</v>
      </c>
      <c r="D114" s="286"/>
      <c r="E114" s="286"/>
      <c r="F114" s="309" t="s">
        <v>1155</v>
      </c>
      <c r="G114" s="286"/>
      <c r="H114" s="286" t="s">
        <v>1198</v>
      </c>
      <c r="I114" s="286" t="s">
        <v>1157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1155</v>
      </c>
      <c r="G115" s="286"/>
      <c r="H115" s="286" t="s">
        <v>1199</v>
      </c>
      <c r="I115" s="286" t="s">
        <v>1190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1155</v>
      </c>
      <c r="G116" s="286"/>
      <c r="H116" s="286" t="s">
        <v>1200</v>
      </c>
      <c r="I116" s="286" t="s">
        <v>1190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1155</v>
      </c>
      <c r="G117" s="286"/>
      <c r="H117" s="286" t="s">
        <v>1201</v>
      </c>
      <c r="I117" s="286" t="s">
        <v>1202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1203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1149</v>
      </c>
      <c r="D123" s="301"/>
      <c r="E123" s="301"/>
      <c r="F123" s="301" t="s">
        <v>1150</v>
      </c>
      <c r="G123" s="302"/>
      <c r="H123" s="301" t="s">
        <v>54</v>
      </c>
      <c r="I123" s="301" t="s">
        <v>57</v>
      </c>
      <c r="J123" s="301" t="s">
        <v>1151</v>
      </c>
      <c r="K123" s="330"/>
    </row>
    <row r="124" s="1" customFormat="1" ht="17.25" customHeight="1">
      <c r="B124" s="329"/>
      <c r="C124" s="303" t="s">
        <v>1152</v>
      </c>
      <c r="D124" s="303"/>
      <c r="E124" s="303"/>
      <c r="F124" s="304" t="s">
        <v>1153</v>
      </c>
      <c r="G124" s="305"/>
      <c r="H124" s="303"/>
      <c r="I124" s="303"/>
      <c r="J124" s="303" t="s">
        <v>1154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1158</v>
      </c>
      <c r="D126" s="308"/>
      <c r="E126" s="308"/>
      <c r="F126" s="309" t="s">
        <v>1155</v>
      </c>
      <c r="G126" s="286"/>
      <c r="H126" s="286" t="s">
        <v>1195</v>
      </c>
      <c r="I126" s="286" t="s">
        <v>1157</v>
      </c>
      <c r="J126" s="286">
        <v>120</v>
      </c>
      <c r="K126" s="334"/>
    </row>
    <row r="127" s="1" customFormat="1" ht="15" customHeight="1">
      <c r="B127" s="331"/>
      <c r="C127" s="286" t="s">
        <v>1204</v>
      </c>
      <c r="D127" s="286"/>
      <c r="E127" s="286"/>
      <c r="F127" s="309" t="s">
        <v>1155</v>
      </c>
      <c r="G127" s="286"/>
      <c r="H127" s="286" t="s">
        <v>1205</v>
      </c>
      <c r="I127" s="286" t="s">
        <v>1157</v>
      </c>
      <c r="J127" s="286" t="s">
        <v>1206</v>
      </c>
      <c r="K127" s="334"/>
    </row>
    <row r="128" s="1" customFormat="1" ht="15" customHeight="1">
      <c r="B128" s="331"/>
      <c r="C128" s="286" t="s">
        <v>1103</v>
      </c>
      <c r="D128" s="286"/>
      <c r="E128" s="286"/>
      <c r="F128" s="309" t="s">
        <v>1155</v>
      </c>
      <c r="G128" s="286"/>
      <c r="H128" s="286" t="s">
        <v>1207</v>
      </c>
      <c r="I128" s="286" t="s">
        <v>1157</v>
      </c>
      <c r="J128" s="286" t="s">
        <v>1206</v>
      </c>
      <c r="K128" s="334"/>
    </row>
    <row r="129" s="1" customFormat="1" ht="15" customHeight="1">
      <c r="B129" s="331"/>
      <c r="C129" s="286" t="s">
        <v>1166</v>
      </c>
      <c r="D129" s="286"/>
      <c r="E129" s="286"/>
      <c r="F129" s="309" t="s">
        <v>1161</v>
      </c>
      <c r="G129" s="286"/>
      <c r="H129" s="286" t="s">
        <v>1167</v>
      </c>
      <c r="I129" s="286" t="s">
        <v>1157</v>
      </c>
      <c r="J129" s="286">
        <v>15</v>
      </c>
      <c r="K129" s="334"/>
    </row>
    <row r="130" s="1" customFormat="1" ht="15" customHeight="1">
      <c r="B130" s="331"/>
      <c r="C130" s="312" t="s">
        <v>1168</v>
      </c>
      <c r="D130" s="312"/>
      <c r="E130" s="312"/>
      <c r="F130" s="313" t="s">
        <v>1161</v>
      </c>
      <c r="G130" s="312"/>
      <c r="H130" s="312" t="s">
        <v>1169</v>
      </c>
      <c r="I130" s="312" t="s">
        <v>1157</v>
      </c>
      <c r="J130" s="312">
        <v>15</v>
      </c>
      <c r="K130" s="334"/>
    </row>
    <row r="131" s="1" customFormat="1" ht="15" customHeight="1">
      <c r="B131" s="331"/>
      <c r="C131" s="312" t="s">
        <v>1170</v>
      </c>
      <c r="D131" s="312"/>
      <c r="E131" s="312"/>
      <c r="F131" s="313" t="s">
        <v>1161</v>
      </c>
      <c r="G131" s="312"/>
      <c r="H131" s="312" t="s">
        <v>1171</v>
      </c>
      <c r="I131" s="312" t="s">
        <v>1157</v>
      </c>
      <c r="J131" s="312">
        <v>20</v>
      </c>
      <c r="K131" s="334"/>
    </row>
    <row r="132" s="1" customFormat="1" ht="15" customHeight="1">
      <c r="B132" s="331"/>
      <c r="C132" s="312" t="s">
        <v>1172</v>
      </c>
      <c r="D132" s="312"/>
      <c r="E132" s="312"/>
      <c r="F132" s="313" t="s">
        <v>1161</v>
      </c>
      <c r="G132" s="312"/>
      <c r="H132" s="312" t="s">
        <v>1173</v>
      </c>
      <c r="I132" s="312" t="s">
        <v>1157</v>
      </c>
      <c r="J132" s="312">
        <v>20</v>
      </c>
      <c r="K132" s="334"/>
    </row>
    <row r="133" s="1" customFormat="1" ht="15" customHeight="1">
      <c r="B133" s="331"/>
      <c r="C133" s="286" t="s">
        <v>1160</v>
      </c>
      <c r="D133" s="286"/>
      <c r="E133" s="286"/>
      <c r="F133" s="309" t="s">
        <v>1161</v>
      </c>
      <c r="G133" s="286"/>
      <c r="H133" s="286" t="s">
        <v>1195</v>
      </c>
      <c r="I133" s="286" t="s">
        <v>1157</v>
      </c>
      <c r="J133" s="286">
        <v>50</v>
      </c>
      <c r="K133" s="334"/>
    </row>
    <row r="134" s="1" customFormat="1" ht="15" customHeight="1">
      <c r="B134" s="331"/>
      <c r="C134" s="286" t="s">
        <v>1174</v>
      </c>
      <c r="D134" s="286"/>
      <c r="E134" s="286"/>
      <c r="F134" s="309" t="s">
        <v>1161</v>
      </c>
      <c r="G134" s="286"/>
      <c r="H134" s="286" t="s">
        <v>1195</v>
      </c>
      <c r="I134" s="286" t="s">
        <v>1157</v>
      </c>
      <c r="J134" s="286">
        <v>50</v>
      </c>
      <c r="K134" s="334"/>
    </row>
    <row r="135" s="1" customFormat="1" ht="15" customHeight="1">
      <c r="B135" s="331"/>
      <c r="C135" s="286" t="s">
        <v>1180</v>
      </c>
      <c r="D135" s="286"/>
      <c r="E135" s="286"/>
      <c r="F135" s="309" t="s">
        <v>1161</v>
      </c>
      <c r="G135" s="286"/>
      <c r="H135" s="286" t="s">
        <v>1195</v>
      </c>
      <c r="I135" s="286" t="s">
        <v>1157</v>
      </c>
      <c r="J135" s="286">
        <v>50</v>
      </c>
      <c r="K135" s="334"/>
    </row>
    <row r="136" s="1" customFormat="1" ht="15" customHeight="1">
      <c r="B136" s="331"/>
      <c r="C136" s="286" t="s">
        <v>1182</v>
      </c>
      <c r="D136" s="286"/>
      <c r="E136" s="286"/>
      <c r="F136" s="309" t="s">
        <v>1161</v>
      </c>
      <c r="G136" s="286"/>
      <c r="H136" s="286" t="s">
        <v>1195</v>
      </c>
      <c r="I136" s="286" t="s">
        <v>1157</v>
      </c>
      <c r="J136" s="286">
        <v>50</v>
      </c>
      <c r="K136" s="334"/>
    </row>
    <row r="137" s="1" customFormat="1" ht="15" customHeight="1">
      <c r="B137" s="331"/>
      <c r="C137" s="286" t="s">
        <v>1183</v>
      </c>
      <c r="D137" s="286"/>
      <c r="E137" s="286"/>
      <c r="F137" s="309" t="s">
        <v>1161</v>
      </c>
      <c r="G137" s="286"/>
      <c r="H137" s="286" t="s">
        <v>1208</v>
      </c>
      <c r="I137" s="286" t="s">
        <v>1157</v>
      </c>
      <c r="J137" s="286">
        <v>255</v>
      </c>
      <c r="K137" s="334"/>
    </row>
    <row r="138" s="1" customFormat="1" ht="15" customHeight="1">
      <c r="B138" s="331"/>
      <c r="C138" s="286" t="s">
        <v>1185</v>
      </c>
      <c r="D138" s="286"/>
      <c r="E138" s="286"/>
      <c r="F138" s="309" t="s">
        <v>1155</v>
      </c>
      <c r="G138" s="286"/>
      <c r="H138" s="286" t="s">
        <v>1209</v>
      </c>
      <c r="I138" s="286" t="s">
        <v>1187</v>
      </c>
      <c r="J138" s="286"/>
      <c r="K138" s="334"/>
    </row>
    <row r="139" s="1" customFormat="1" ht="15" customHeight="1">
      <c r="B139" s="331"/>
      <c r="C139" s="286" t="s">
        <v>1188</v>
      </c>
      <c r="D139" s="286"/>
      <c r="E139" s="286"/>
      <c r="F139" s="309" t="s">
        <v>1155</v>
      </c>
      <c r="G139" s="286"/>
      <c r="H139" s="286" t="s">
        <v>1210</v>
      </c>
      <c r="I139" s="286" t="s">
        <v>1190</v>
      </c>
      <c r="J139" s="286"/>
      <c r="K139" s="334"/>
    </row>
    <row r="140" s="1" customFormat="1" ht="15" customHeight="1">
      <c r="B140" s="331"/>
      <c r="C140" s="286" t="s">
        <v>1191</v>
      </c>
      <c r="D140" s="286"/>
      <c r="E140" s="286"/>
      <c r="F140" s="309" t="s">
        <v>1155</v>
      </c>
      <c r="G140" s="286"/>
      <c r="H140" s="286" t="s">
        <v>1191</v>
      </c>
      <c r="I140" s="286" t="s">
        <v>1190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1155</v>
      </c>
      <c r="G141" s="286"/>
      <c r="H141" s="286" t="s">
        <v>1211</v>
      </c>
      <c r="I141" s="286" t="s">
        <v>1190</v>
      </c>
      <c r="J141" s="286"/>
      <c r="K141" s="334"/>
    </row>
    <row r="142" s="1" customFormat="1" ht="15" customHeight="1">
      <c r="B142" s="331"/>
      <c r="C142" s="286" t="s">
        <v>1212</v>
      </c>
      <c r="D142" s="286"/>
      <c r="E142" s="286"/>
      <c r="F142" s="309" t="s">
        <v>1155</v>
      </c>
      <c r="G142" s="286"/>
      <c r="H142" s="286" t="s">
        <v>1213</v>
      </c>
      <c r="I142" s="286" t="s">
        <v>1190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1214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1149</v>
      </c>
      <c r="D148" s="301"/>
      <c r="E148" s="301"/>
      <c r="F148" s="301" t="s">
        <v>1150</v>
      </c>
      <c r="G148" s="302"/>
      <c r="H148" s="301" t="s">
        <v>54</v>
      </c>
      <c r="I148" s="301" t="s">
        <v>57</v>
      </c>
      <c r="J148" s="301" t="s">
        <v>1151</v>
      </c>
      <c r="K148" s="300"/>
    </row>
    <row r="149" s="1" customFormat="1" ht="17.25" customHeight="1">
      <c r="B149" s="298"/>
      <c r="C149" s="303" t="s">
        <v>1152</v>
      </c>
      <c r="D149" s="303"/>
      <c r="E149" s="303"/>
      <c r="F149" s="304" t="s">
        <v>1153</v>
      </c>
      <c r="G149" s="305"/>
      <c r="H149" s="303"/>
      <c r="I149" s="303"/>
      <c r="J149" s="303" t="s">
        <v>1154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1158</v>
      </c>
      <c r="D151" s="286"/>
      <c r="E151" s="286"/>
      <c r="F151" s="339" t="s">
        <v>1155</v>
      </c>
      <c r="G151" s="286"/>
      <c r="H151" s="338" t="s">
        <v>1195</v>
      </c>
      <c r="I151" s="338" t="s">
        <v>1157</v>
      </c>
      <c r="J151" s="338">
        <v>120</v>
      </c>
      <c r="K151" s="334"/>
    </row>
    <row r="152" s="1" customFormat="1" ht="15" customHeight="1">
      <c r="B152" s="311"/>
      <c r="C152" s="338" t="s">
        <v>1204</v>
      </c>
      <c r="D152" s="286"/>
      <c r="E152" s="286"/>
      <c r="F152" s="339" t="s">
        <v>1155</v>
      </c>
      <c r="G152" s="286"/>
      <c r="H152" s="338" t="s">
        <v>1215</v>
      </c>
      <c r="I152" s="338" t="s">
        <v>1157</v>
      </c>
      <c r="J152" s="338" t="s">
        <v>1206</v>
      </c>
      <c r="K152" s="334"/>
    </row>
    <row r="153" s="1" customFormat="1" ht="15" customHeight="1">
      <c r="B153" s="311"/>
      <c r="C153" s="338" t="s">
        <v>1103</v>
      </c>
      <c r="D153" s="286"/>
      <c r="E153" s="286"/>
      <c r="F153" s="339" t="s">
        <v>1155</v>
      </c>
      <c r="G153" s="286"/>
      <c r="H153" s="338" t="s">
        <v>1216</v>
      </c>
      <c r="I153" s="338" t="s">
        <v>1157</v>
      </c>
      <c r="J153" s="338" t="s">
        <v>1206</v>
      </c>
      <c r="K153" s="334"/>
    </row>
    <row r="154" s="1" customFormat="1" ht="15" customHeight="1">
      <c r="B154" s="311"/>
      <c r="C154" s="338" t="s">
        <v>1160</v>
      </c>
      <c r="D154" s="286"/>
      <c r="E154" s="286"/>
      <c r="F154" s="339" t="s">
        <v>1161</v>
      </c>
      <c r="G154" s="286"/>
      <c r="H154" s="338" t="s">
        <v>1195</v>
      </c>
      <c r="I154" s="338" t="s">
        <v>1157</v>
      </c>
      <c r="J154" s="338">
        <v>50</v>
      </c>
      <c r="K154" s="334"/>
    </row>
    <row r="155" s="1" customFormat="1" ht="15" customHeight="1">
      <c r="B155" s="311"/>
      <c r="C155" s="338" t="s">
        <v>1163</v>
      </c>
      <c r="D155" s="286"/>
      <c r="E155" s="286"/>
      <c r="F155" s="339" t="s">
        <v>1155</v>
      </c>
      <c r="G155" s="286"/>
      <c r="H155" s="338" t="s">
        <v>1195</v>
      </c>
      <c r="I155" s="338" t="s">
        <v>1165</v>
      </c>
      <c r="J155" s="338"/>
      <c r="K155" s="334"/>
    </row>
    <row r="156" s="1" customFormat="1" ht="15" customHeight="1">
      <c r="B156" s="311"/>
      <c r="C156" s="338" t="s">
        <v>1174</v>
      </c>
      <c r="D156" s="286"/>
      <c r="E156" s="286"/>
      <c r="F156" s="339" t="s">
        <v>1161</v>
      </c>
      <c r="G156" s="286"/>
      <c r="H156" s="338" t="s">
        <v>1195</v>
      </c>
      <c r="I156" s="338" t="s">
        <v>1157</v>
      </c>
      <c r="J156" s="338">
        <v>50</v>
      </c>
      <c r="K156" s="334"/>
    </row>
    <row r="157" s="1" customFormat="1" ht="15" customHeight="1">
      <c r="B157" s="311"/>
      <c r="C157" s="338" t="s">
        <v>1182</v>
      </c>
      <c r="D157" s="286"/>
      <c r="E157" s="286"/>
      <c r="F157" s="339" t="s">
        <v>1161</v>
      </c>
      <c r="G157" s="286"/>
      <c r="H157" s="338" t="s">
        <v>1195</v>
      </c>
      <c r="I157" s="338" t="s">
        <v>1157</v>
      </c>
      <c r="J157" s="338">
        <v>50</v>
      </c>
      <c r="K157" s="334"/>
    </row>
    <row r="158" s="1" customFormat="1" ht="15" customHeight="1">
      <c r="B158" s="311"/>
      <c r="C158" s="338" t="s">
        <v>1180</v>
      </c>
      <c r="D158" s="286"/>
      <c r="E158" s="286"/>
      <c r="F158" s="339" t="s">
        <v>1161</v>
      </c>
      <c r="G158" s="286"/>
      <c r="H158" s="338" t="s">
        <v>1195</v>
      </c>
      <c r="I158" s="338" t="s">
        <v>1157</v>
      </c>
      <c r="J158" s="338">
        <v>50</v>
      </c>
      <c r="K158" s="334"/>
    </row>
    <row r="159" s="1" customFormat="1" ht="15" customHeight="1">
      <c r="B159" s="311"/>
      <c r="C159" s="338" t="s">
        <v>96</v>
      </c>
      <c r="D159" s="286"/>
      <c r="E159" s="286"/>
      <c r="F159" s="339" t="s">
        <v>1155</v>
      </c>
      <c r="G159" s="286"/>
      <c r="H159" s="338" t="s">
        <v>1217</v>
      </c>
      <c r="I159" s="338" t="s">
        <v>1157</v>
      </c>
      <c r="J159" s="338" t="s">
        <v>1218</v>
      </c>
      <c r="K159" s="334"/>
    </row>
    <row r="160" s="1" customFormat="1" ht="15" customHeight="1">
      <c r="B160" s="311"/>
      <c r="C160" s="338" t="s">
        <v>1219</v>
      </c>
      <c r="D160" s="286"/>
      <c r="E160" s="286"/>
      <c r="F160" s="339" t="s">
        <v>1155</v>
      </c>
      <c r="G160" s="286"/>
      <c r="H160" s="338" t="s">
        <v>1220</v>
      </c>
      <c r="I160" s="338" t="s">
        <v>1190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1221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1149</v>
      </c>
      <c r="D166" s="301"/>
      <c r="E166" s="301"/>
      <c r="F166" s="301" t="s">
        <v>1150</v>
      </c>
      <c r="G166" s="343"/>
      <c r="H166" s="344" t="s">
        <v>54</v>
      </c>
      <c r="I166" s="344" t="s">
        <v>57</v>
      </c>
      <c r="J166" s="301" t="s">
        <v>1151</v>
      </c>
      <c r="K166" s="278"/>
    </row>
    <row r="167" s="1" customFormat="1" ht="17.25" customHeight="1">
      <c r="B167" s="279"/>
      <c r="C167" s="303" t="s">
        <v>1152</v>
      </c>
      <c r="D167" s="303"/>
      <c r="E167" s="303"/>
      <c r="F167" s="304" t="s">
        <v>1153</v>
      </c>
      <c r="G167" s="345"/>
      <c r="H167" s="346"/>
      <c r="I167" s="346"/>
      <c r="J167" s="303" t="s">
        <v>1154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1158</v>
      </c>
      <c r="D169" s="286"/>
      <c r="E169" s="286"/>
      <c r="F169" s="309" t="s">
        <v>1155</v>
      </c>
      <c r="G169" s="286"/>
      <c r="H169" s="286" t="s">
        <v>1195</v>
      </c>
      <c r="I169" s="286" t="s">
        <v>1157</v>
      </c>
      <c r="J169" s="286">
        <v>120</v>
      </c>
      <c r="K169" s="334"/>
    </row>
    <row r="170" s="1" customFormat="1" ht="15" customHeight="1">
      <c r="B170" s="311"/>
      <c r="C170" s="286" t="s">
        <v>1204</v>
      </c>
      <c r="D170" s="286"/>
      <c r="E170" s="286"/>
      <c r="F170" s="309" t="s">
        <v>1155</v>
      </c>
      <c r="G170" s="286"/>
      <c r="H170" s="286" t="s">
        <v>1205</v>
      </c>
      <c r="I170" s="286" t="s">
        <v>1157</v>
      </c>
      <c r="J170" s="286" t="s">
        <v>1206</v>
      </c>
      <c r="K170" s="334"/>
    </row>
    <row r="171" s="1" customFormat="1" ht="15" customHeight="1">
      <c r="B171" s="311"/>
      <c r="C171" s="286" t="s">
        <v>1103</v>
      </c>
      <c r="D171" s="286"/>
      <c r="E171" s="286"/>
      <c r="F171" s="309" t="s">
        <v>1155</v>
      </c>
      <c r="G171" s="286"/>
      <c r="H171" s="286" t="s">
        <v>1222</v>
      </c>
      <c r="I171" s="286" t="s">
        <v>1157</v>
      </c>
      <c r="J171" s="286" t="s">
        <v>1206</v>
      </c>
      <c r="K171" s="334"/>
    </row>
    <row r="172" s="1" customFormat="1" ht="15" customHeight="1">
      <c r="B172" s="311"/>
      <c r="C172" s="286" t="s">
        <v>1160</v>
      </c>
      <c r="D172" s="286"/>
      <c r="E172" s="286"/>
      <c r="F172" s="309" t="s">
        <v>1161</v>
      </c>
      <c r="G172" s="286"/>
      <c r="H172" s="286" t="s">
        <v>1222</v>
      </c>
      <c r="I172" s="286" t="s">
        <v>1157</v>
      </c>
      <c r="J172" s="286">
        <v>50</v>
      </c>
      <c r="K172" s="334"/>
    </row>
    <row r="173" s="1" customFormat="1" ht="15" customHeight="1">
      <c r="B173" s="311"/>
      <c r="C173" s="286" t="s">
        <v>1163</v>
      </c>
      <c r="D173" s="286"/>
      <c r="E173" s="286"/>
      <c r="F173" s="309" t="s">
        <v>1155</v>
      </c>
      <c r="G173" s="286"/>
      <c r="H173" s="286" t="s">
        <v>1222</v>
      </c>
      <c r="I173" s="286" t="s">
        <v>1165</v>
      </c>
      <c r="J173" s="286"/>
      <c r="K173" s="334"/>
    </row>
    <row r="174" s="1" customFormat="1" ht="15" customHeight="1">
      <c r="B174" s="311"/>
      <c r="C174" s="286" t="s">
        <v>1174</v>
      </c>
      <c r="D174" s="286"/>
      <c r="E174" s="286"/>
      <c r="F174" s="309" t="s">
        <v>1161</v>
      </c>
      <c r="G174" s="286"/>
      <c r="H174" s="286" t="s">
        <v>1222</v>
      </c>
      <c r="I174" s="286" t="s">
        <v>1157</v>
      </c>
      <c r="J174" s="286">
        <v>50</v>
      </c>
      <c r="K174" s="334"/>
    </row>
    <row r="175" s="1" customFormat="1" ht="15" customHeight="1">
      <c r="B175" s="311"/>
      <c r="C175" s="286" t="s">
        <v>1182</v>
      </c>
      <c r="D175" s="286"/>
      <c r="E175" s="286"/>
      <c r="F175" s="309" t="s">
        <v>1161</v>
      </c>
      <c r="G175" s="286"/>
      <c r="H175" s="286" t="s">
        <v>1222</v>
      </c>
      <c r="I175" s="286" t="s">
        <v>1157</v>
      </c>
      <c r="J175" s="286">
        <v>50</v>
      </c>
      <c r="K175" s="334"/>
    </row>
    <row r="176" s="1" customFormat="1" ht="15" customHeight="1">
      <c r="B176" s="311"/>
      <c r="C176" s="286" t="s">
        <v>1180</v>
      </c>
      <c r="D176" s="286"/>
      <c r="E176" s="286"/>
      <c r="F176" s="309" t="s">
        <v>1161</v>
      </c>
      <c r="G176" s="286"/>
      <c r="H176" s="286" t="s">
        <v>1222</v>
      </c>
      <c r="I176" s="286" t="s">
        <v>1157</v>
      </c>
      <c r="J176" s="286">
        <v>50</v>
      </c>
      <c r="K176" s="334"/>
    </row>
    <row r="177" s="1" customFormat="1" ht="15" customHeight="1">
      <c r="B177" s="311"/>
      <c r="C177" s="286" t="s">
        <v>111</v>
      </c>
      <c r="D177" s="286"/>
      <c r="E177" s="286"/>
      <c r="F177" s="309" t="s">
        <v>1155</v>
      </c>
      <c r="G177" s="286"/>
      <c r="H177" s="286" t="s">
        <v>1223</v>
      </c>
      <c r="I177" s="286" t="s">
        <v>1224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1155</v>
      </c>
      <c r="G178" s="286"/>
      <c r="H178" s="286" t="s">
        <v>1225</v>
      </c>
      <c r="I178" s="286" t="s">
        <v>1226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1155</v>
      </c>
      <c r="G179" s="286"/>
      <c r="H179" s="286" t="s">
        <v>1227</v>
      </c>
      <c r="I179" s="286" t="s">
        <v>1157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1155</v>
      </c>
      <c r="G180" s="286"/>
      <c r="H180" s="286" t="s">
        <v>1228</v>
      </c>
      <c r="I180" s="286" t="s">
        <v>1157</v>
      </c>
      <c r="J180" s="286">
        <v>255</v>
      </c>
      <c r="K180" s="334"/>
    </row>
    <row r="181" s="1" customFormat="1" ht="15" customHeight="1">
      <c r="B181" s="311"/>
      <c r="C181" s="286" t="s">
        <v>112</v>
      </c>
      <c r="D181" s="286"/>
      <c r="E181" s="286"/>
      <c r="F181" s="309" t="s">
        <v>1155</v>
      </c>
      <c r="G181" s="286"/>
      <c r="H181" s="286" t="s">
        <v>1119</v>
      </c>
      <c r="I181" s="286" t="s">
        <v>1157</v>
      </c>
      <c r="J181" s="286">
        <v>10</v>
      </c>
      <c r="K181" s="334"/>
    </row>
    <row r="182" s="1" customFormat="1" ht="15" customHeight="1">
      <c r="B182" s="311"/>
      <c r="C182" s="286" t="s">
        <v>113</v>
      </c>
      <c r="D182" s="286"/>
      <c r="E182" s="286"/>
      <c r="F182" s="309" t="s">
        <v>1155</v>
      </c>
      <c r="G182" s="286"/>
      <c r="H182" s="286" t="s">
        <v>1229</v>
      </c>
      <c r="I182" s="286" t="s">
        <v>1190</v>
      </c>
      <c r="J182" s="286"/>
      <c r="K182" s="334"/>
    </row>
    <row r="183" s="1" customFormat="1" ht="15" customHeight="1">
      <c r="B183" s="311"/>
      <c r="C183" s="286" t="s">
        <v>1230</v>
      </c>
      <c r="D183" s="286"/>
      <c r="E183" s="286"/>
      <c r="F183" s="309" t="s">
        <v>1155</v>
      </c>
      <c r="G183" s="286"/>
      <c r="H183" s="286" t="s">
        <v>1231</v>
      </c>
      <c r="I183" s="286" t="s">
        <v>1190</v>
      </c>
      <c r="J183" s="286"/>
      <c r="K183" s="334"/>
    </row>
    <row r="184" s="1" customFormat="1" ht="15" customHeight="1">
      <c r="B184" s="311"/>
      <c r="C184" s="286" t="s">
        <v>1219</v>
      </c>
      <c r="D184" s="286"/>
      <c r="E184" s="286"/>
      <c r="F184" s="309" t="s">
        <v>1155</v>
      </c>
      <c r="G184" s="286"/>
      <c r="H184" s="286" t="s">
        <v>1232</v>
      </c>
      <c r="I184" s="286" t="s">
        <v>1190</v>
      </c>
      <c r="J184" s="286"/>
      <c r="K184" s="334"/>
    </row>
    <row r="185" s="1" customFormat="1" ht="15" customHeight="1">
      <c r="B185" s="311"/>
      <c r="C185" s="286" t="s">
        <v>115</v>
      </c>
      <c r="D185" s="286"/>
      <c r="E185" s="286"/>
      <c r="F185" s="309" t="s">
        <v>1161</v>
      </c>
      <c r="G185" s="286"/>
      <c r="H185" s="286" t="s">
        <v>1233</v>
      </c>
      <c r="I185" s="286" t="s">
        <v>1157</v>
      </c>
      <c r="J185" s="286">
        <v>50</v>
      </c>
      <c r="K185" s="334"/>
    </row>
    <row r="186" s="1" customFormat="1" ht="15" customHeight="1">
      <c r="B186" s="311"/>
      <c r="C186" s="286" t="s">
        <v>1234</v>
      </c>
      <c r="D186" s="286"/>
      <c r="E186" s="286"/>
      <c r="F186" s="309" t="s">
        <v>1161</v>
      </c>
      <c r="G186" s="286"/>
      <c r="H186" s="286" t="s">
        <v>1235</v>
      </c>
      <c r="I186" s="286" t="s">
        <v>1236</v>
      </c>
      <c r="J186" s="286"/>
      <c r="K186" s="334"/>
    </row>
    <row r="187" s="1" customFormat="1" ht="15" customHeight="1">
      <c r="B187" s="311"/>
      <c r="C187" s="286" t="s">
        <v>1237</v>
      </c>
      <c r="D187" s="286"/>
      <c r="E187" s="286"/>
      <c r="F187" s="309" t="s">
        <v>1161</v>
      </c>
      <c r="G187" s="286"/>
      <c r="H187" s="286" t="s">
        <v>1238</v>
      </c>
      <c r="I187" s="286" t="s">
        <v>1236</v>
      </c>
      <c r="J187" s="286"/>
      <c r="K187" s="334"/>
    </row>
    <row r="188" s="1" customFormat="1" ht="15" customHeight="1">
      <c r="B188" s="311"/>
      <c r="C188" s="286" t="s">
        <v>1239</v>
      </c>
      <c r="D188" s="286"/>
      <c r="E188" s="286"/>
      <c r="F188" s="309" t="s">
        <v>1161</v>
      </c>
      <c r="G188" s="286"/>
      <c r="H188" s="286" t="s">
        <v>1240</v>
      </c>
      <c r="I188" s="286" t="s">
        <v>1236</v>
      </c>
      <c r="J188" s="286"/>
      <c r="K188" s="334"/>
    </row>
    <row r="189" s="1" customFormat="1" ht="15" customHeight="1">
      <c r="B189" s="311"/>
      <c r="C189" s="347" t="s">
        <v>1241</v>
      </c>
      <c r="D189" s="286"/>
      <c r="E189" s="286"/>
      <c r="F189" s="309" t="s">
        <v>1161</v>
      </c>
      <c r="G189" s="286"/>
      <c r="H189" s="286" t="s">
        <v>1242</v>
      </c>
      <c r="I189" s="286" t="s">
        <v>1243</v>
      </c>
      <c r="J189" s="348" t="s">
        <v>1244</v>
      </c>
      <c r="K189" s="334"/>
    </row>
    <row r="190" s="17" customFormat="1" ht="15" customHeight="1">
      <c r="B190" s="349"/>
      <c r="C190" s="350" t="s">
        <v>1245</v>
      </c>
      <c r="D190" s="351"/>
      <c r="E190" s="351"/>
      <c r="F190" s="352" t="s">
        <v>1161</v>
      </c>
      <c r="G190" s="351"/>
      <c r="H190" s="351" t="s">
        <v>1246</v>
      </c>
      <c r="I190" s="351" t="s">
        <v>1243</v>
      </c>
      <c r="J190" s="353" t="s">
        <v>1244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1155</v>
      </c>
      <c r="G191" s="286"/>
      <c r="H191" s="283" t="s">
        <v>1247</v>
      </c>
      <c r="I191" s="286" t="s">
        <v>1248</v>
      </c>
      <c r="J191" s="286"/>
      <c r="K191" s="334"/>
    </row>
    <row r="192" s="1" customFormat="1" ht="15" customHeight="1">
      <c r="B192" s="311"/>
      <c r="C192" s="347" t="s">
        <v>1249</v>
      </c>
      <c r="D192" s="286"/>
      <c r="E192" s="286"/>
      <c r="F192" s="309" t="s">
        <v>1155</v>
      </c>
      <c r="G192" s="286"/>
      <c r="H192" s="286" t="s">
        <v>1250</v>
      </c>
      <c r="I192" s="286" t="s">
        <v>1190</v>
      </c>
      <c r="J192" s="286"/>
      <c r="K192" s="334"/>
    </row>
    <row r="193" s="1" customFormat="1" ht="15" customHeight="1">
      <c r="B193" s="311"/>
      <c r="C193" s="347" t="s">
        <v>1251</v>
      </c>
      <c r="D193" s="286"/>
      <c r="E193" s="286"/>
      <c r="F193" s="309" t="s">
        <v>1155</v>
      </c>
      <c r="G193" s="286"/>
      <c r="H193" s="286" t="s">
        <v>1252</v>
      </c>
      <c r="I193" s="286" t="s">
        <v>1190</v>
      </c>
      <c r="J193" s="286"/>
      <c r="K193" s="334"/>
    </row>
    <row r="194" s="1" customFormat="1" ht="15" customHeight="1">
      <c r="B194" s="311"/>
      <c r="C194" s="347" t="s">
        <v>1253</v>
      </c>
      <c r="D194" s="286"/>
      <c r="E194" s="286"/>
      <c r="F194" s="309" t="s">
        <v>1161</v>
      </c>
      <c r="G194" s="286"/>
      <c r="H194" s="286" t="s">
        <v>1254</v>
      </c>
      <c r="I194" s="286" t="s">
        <v>1190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1255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1256</v>
      </c>
      <c r="D201" s="356"/>
      <c r="E201" s="356"/>
      <c r="F201" s="356" t="s">
        <v>1257</v>
      </c>
      <c r="G201" s="357"/>
      <c r="H201" s="356" t="s">
        <v>1258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1248</v>
      </c>
      <c r="D203" s="286"/>
      <c r="E203" s="286"/>
      <c r="F203" s="309" t="s">
        <v>43</v>
      </c>
      <c r="G203" s="286"/>
      <c r="H203" s="286" t="s">
        <v>1259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1260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1261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1262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1263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1202</v>
      </c>
      <c r="D209" s="286"/>
      <c r="E209" s="286"/>
      <c r="F209" s="309" t="s">
        <v>79</v>
      </c>
      <c r="G209" s="286"/>
      <c r="H209" s="286" t="s">
        <v>1264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1098</v>
      </c>
      <c r="G210" s="286"/>
      <c r="H210" s="286" t="s">
        <v>1099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1096</v>
      </c>
      <c r="G211" s="286"/>
      <c r="H211" s="286" t="s">
        <v>1265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1100</v>
      </c>
      <c r="G212" s="347"/>
      <c r="H212" s="338" t="s">
        <v>90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1101</v>
      </c>
      <c r="G213" s="347"/>
      <c r="H213" s="338" t="s">
        <v>1266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1226</v>
      </c>
      <c r="D215" s="286"/>
      <c r="E215" s="286"/>
      <c r="F215" s="309">
        <v>1</v>
      </c>
      <c r="G215" s="347"/>
      <c r="H215" s="338" t="s">
        <v>1267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1268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1269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1270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2025-01-22T15:35:09Z</dcterms:created>
  <dcterms:modified xsi:type="dcterms:W3CDTF">2025-01-22T15:35:15Z</dcterms:modified>
</cp:coreProperties>
</file>