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ultury\2025\Doprava dětí - duben\Zadávací dokumentace\"/>
    </mc:Choice>
  </mc:AlternateContent>
  <xr:revisionPtr revIDLastSave="0" documentId="13_ncr:1_{5E30E5A0-B05D-4839-9823-3255A1D041E6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Karlovarsko 1" sheetId="1" r:id="rId1"/>
    <sheet name="Karlovarsko 2" sheetId="18" r:id="rId2"/>
    <sheet name="Sokolovsko 1" sheetId="4" r:id="rId3"/>
    <sheet name="Sokolovsko 2" sheetId="19" r:id="rId4"/>
    <sheet name="Chebsko 1" sheetId="7" r:id="rId5"/>
    <sheet name="Chebsko 2" sheetId="20" r:id="rId6"/>
    <sheet name="DVMO" sheetId="1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7" l="1"/>
  <c r="I8" i="17" s="1"/>
  <c r="J8" i="1"/>
  <c r="I8" i="1"/>
  <c r="H10" i="20"/>
  <c r="J9" i="20"/>
  <c r="I9" i="20" s="1"/>
  <c r="J8" i="20"/>
  <c r="I8" i="20" s="1"/>
  <c r="J7" i="20"/>
  <c r="I7" i="20" s="1"/>
  <c r="J6" i="20"/>
  <c r="I6" i="20" s="1"/>
  <c r="J5" i="20"/>
  <c r="H11" i="19"/>
  <c r="J10" i="19"/>
  <c r="I10" i="19" s="1"/>
  <c r="J9" i="19"/>
  <c r="I9" i="19" s="1"/>
  <c r="J8" i="19"/>
  <c r="I8" i="19" s="1"/>
  <c r="J7" i="19"/>
  <c r="I7" i="19" s="1"/>
  <c r="J6" i="19"/>
  <c r="I6" i="19" s="1"/>
  <c r="J5" i="19"/>
  <c r="I5" i="19" s="1"/>
  <c r="J10" i="20" l="1"/>
  <c r="J11" i="19"/>
  <c r="I11" i="19"/>
  <c r="I5" i="20"/>
  <c r="I10" i="20" s="1"/>
  <c r="J7" i="1"/>
  <c r="I7" i="1" s="1"/>
  <c r="J6" i="17"/>
  <c r="I6" i="17" s="1"/>
  <c r="J7" i="17"/>
  <c r="I7" i="17" s="1"/>
  <c r="J9" i="17"/>
  <c r="I9" i="17"/>
  <c r="J8" i="7"/>
  <c r="I8" i="7" s="1"/>
  <c r="J6" i="7"/>
  <c r="I6" i="7" s="1"/>
  <c r="J7" i="7"/>
  <c r="I7" i="7" s="1"/>
  <c r="J9" i="7"/>
  <c r="I9" i="7" s="1"/>
  <c r="J8" i="4"/>
  <c r="I8" i="4" s="1"/>
  <c r="J6" i="4"/>
  <c r="I6" i="4" s="1"/>
  <c r="J7" i="4"/>
  <c r="I7" i="4" s="1"/>
  <c r="J9" i="4"/>
  <c r="I9" i="4" s="1"/>
  <c r="J6" i="18"/>
  <c r="I6" i="18" s="1"/>
  <c r="J7" i="18"/>
  <c r="I7" i="18" s="1"/>
  <c r="J8" i="18"/>
  <c r="I8" i="18" s="1"/>
  <c r="J6" i="1"/>
  <c r="I6" i="1" s="1"/>
  <c r="J9" i="1"/>
  <c r="I9" i="1" s="1"/>
  <c r="H10" i="18"/>
  <c r="J9" i="18"/>
  <c r="I9" i="18" s="1"/>
  <c r="J5" i="18"/>
  <c r="I5" i="18" s="1"/>
  <c r="J10" i="18" l="1"/>
  <c r="I10" i="18"/>
  <c r="J10" i="17"/>
  <c r="I10" i="17" s="1"/>
  <c r="J10" i="7" l="1"/>
  <c r="I10" i="7" s="1"/>
  <c r="J10" i="4"/>
  <c r="I10" i="4" s="1"/>
  <c r="J5" i="17" l="1"/>
  <c r="J5" i="7"/>
  <c r="J5" i="4"/>
  <c r="J10" i="1"/>
  <c r="J5" i="1"/>
  <c r="I5" i="17" l="1"/>
  <c r="I5" i="7"/>
  <c r="I5" i="4"/>
  <c r="I10" i="1"/>
  <c r="I5" i="1"/>
  <c r="J11" i="17" l="1"/>
  <c r="I11" i="17"/>
  <c r="H11" i="17"/>
  <c r="J11" i="7" l="1"/>
  <c r="I11" i="7"/>
  <c r="H11" i="7"/>
  <c r="J11" i="4"/>
  <c r="I11" i="4"/>
  <c r="H11" i="4"/>
  <c r="I11" i="1" l="1"/>
  <c r="J11" i="1"/>
  <c r="H11" i="1"/>
</calcChain>
</file>

<file path=xl/sharedStrings.xml><?xml version="1.0" encoding="utf-8"?>
<sst xmlns="http://schemas.openxmlformats.org/spreadsheetml/2006/main" count="164" uniqueCount="67">
  <si>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</si>
  <si>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</si>
  <si>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</si>
  <si>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</si>
  <si>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</si>
  <si>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</si>
  <si>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</si>
  <si>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</si>
  <si>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</si>
  <si>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</si>
  <si>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</si>
  <si>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Karlovarské městské divadlo</t>
  </si>
  <si>
    <t>ZŠ Nová Role, Školní 232, 362 25 Nová Role</t>
  </si>
  <si>
    <t>Císařské lázně, Mariánskolázeňská 2, 360 01 Karlovy Vary</t>
  </si>
  <si>
    <t>CENOVÁ NABÍDKA - Doprava dětí - duben - Část 1 – Karlovarsko 1/2</t>
  </si>
  <si>
    <t>CENOVÁ NABÍDKA - Doprava dětí - duben - Část 2 – Karlovarsko 2/2</t>
  </si>
  <si>
    <t>CENOVÁ NABÍDKA - Doprava dětí - duben - Část 3 – Sokolovsko 1/2</t>
  </si>
  <si>
    <t>CENOVÁ NABÍDKA - Doprava dětí - duben - Část 4 – Sokolovsko 2/2</t>
  </si>
  <si>
    <t>CENOVÁ NABÍDKA - Doprava dětí - duben - Část 5 – Chebsko 1/2</t>
  </si>
  <si>
    <t>CENOVÁ NABÍDKA - Doprava dětí - duben - Část 6 – Chebsko 1/2</t>
  </si>
  <si>
    <t>CENOVÁ NABÍDKA - Doprava dětí - duben - Část 7 – Doprava většího množství osob</t>
  </si>
  <si>
    <t>Porcelánka Thun, Nová Role</t>
  </si>
  <si>
    <t>Základní škola Karlovy Vary Poštovní 19, příspěvková organizace</t>
  </si>
  <si>
    <t>Klášter premonstrátů Teplá</t>
  </si>
  <si>
    <t>Západočeské divadlo v Chebu</t>
  </si>
  <si>
    <t>Základní škola Žlutice, příspěvková organizace</t>
  </si>
  <si>
    <t>Základní škola a mateřská škola Útvina</t>
  </si>
  <si>
    <t>Základní škola a mateřská škola Potůčky, okres Karlovy Vary</t>
  </si>
  <si>
    <t>ZŠ a MŠ při zdravotnických zařízeních K. Vary, p. o., Bezručova 1185/19, Karlovy Vary</t>
  </si>
  <si>
    <r>
      <t xml:space="preserve">ZŠ J. A. Komenského, Kollárova 19, 360 01 Karlovy Vary </t>
    </r>
    <r>
      <rPr>
        <b/>
        <sz val="14"/>
        <color theme="1"/>
        <rFont val="Calibri"/>
        <family val="2"/>
        <charset val="238"/>
        <scheme val="minor"/>
      </rPr>
      <t>(odjezd ze zastávky MHD č. 6, Blahoslavova)</t>
    </r>
  </si>
  <si>
    <r>
      <t>ZŠ a SŠ Karlovy Vary ,p. o., Svahová 1169/26, 360 01 Karlovy Vary</t>
    </r>
    <r>
      <rPr>
        <b/>
        <sz val="14"/>
        <rFont val="Calibri"/>
        <family val="2"/>
        <charset val="238"/>
        <scheme val="minor"/>
      </rPr>
      <t xml:space="preserve"> (odjezd ze zastávky MHD - náměst Milady Horákové)</t>
    </r>
  </si>
  <si>
    <r>
      <t xml:space="preserve">Lesní škola Skulina, Svatošská, Doubí Karlovy Vary </t>
    </r>
    <r>
      <rPr>
        <b/>
        <sz val="14"/>
        <color theme="1"/>
        <rFont val="Calibri"/>
        <family val="2"/>
        <charset val="238"/>
        <scheme val="minor"/>
      </rPr>
      <t>(odjezd od vesničky SOS)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</si>
  <si>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rPr>
        <sz val="14"/>
        <rFont val="Calibri"/>
        <family val="2"/>
        <charset val="238"/>
        <scheme val="minor"/>
      </rPr>
      <t>ZŠ a ZUŠ Žlutice</t>
    </r>
    <r>
      <rPr>
        <b/>
        <sz val="14"/>
        <rFont val="Calibri"/>
        <family val="2"/>
        <charset val="238"/>
        <scheme val="minor"/>
      </rPr>
      <t xml:space="preserve"> (odjezd od autobusové zastávky Žel. Žlutice)</t>
    </r>
  </si>
  <si>
    <t>Muzeum Cheb, náměstí Krále Jiřího z Poděbrad 492/3, 350 02 Cheb</t>
  </si>
  <si>
    <t>Hrad Loket</t>
  </si>
  <si>
    <t>ZŠ Dukelská 1122, 358 01 Kraslice</t>
  </si>
  <si>
    <t>ZŠ a MŠ Rovná, okres Sokolov, p. o.</t>
  </si>
  <si>
    <t>Státní hrad a zámek Bečov</t>
  </si>
  <si>
    <t>ZŠ Lomnice, okres Sokolov, Školní 234, 356 01 Lomnice</t>
  </si>
  <si>
    <t>Základní škola Královské Poříčí, okr. Sokolov, Dlouhá 63</t>
  </si>
  <si>
    <t>Městské kulturní centrum Kraslice</t>
  </si>
  <si>
    <t>ZŠ a MŠ Rotava,Sídliště 674, 357 01 Rotava (odjezd od MŠ Rotava, Sídliště 674)</t>
  </si>
  <si>
    <t>MŠ Školní 737, 357 35 Chodov</t>
  </si>
  <si>
    <t>Základní umělecká škola Habartov, okres Sokolov, p. o., Komenského 312, 357 09 Habartov</t>
  </si>
  <si>
    <r>
      <t xml:space="preserve">ZŠ a MŠ Svatava, Pohraniční stráže 81, 357 03 Svatava </t>
    </r>
    <r>
      <rPr>
        <b/>
        <sz val="14"/>
        <rFont val="Calibri"/>
        <family val="2"/>
        <charset val="238"/>
        <scheme val="minor"/>
      </rPr>
      <t xml:space="preserve">(prosí o autobus s bezpečnostními pásy pro 20 osob) </t>
    </r>
  </si>
  <si>
    <r>
      <t>Mateřská škola Sokolov, Kosmonautů 1881</t>
    </r>
    <r>
      <rPr>
        <b/>
        <sz val="14"/>
        <rFont val="Calibri"/>
        <family val="2"/>
        <charset val="238"/>
        <scheme val="minor"/>
      </rPr>
      <t xml:space="preserve"> (odjezd od zastávky MHD, ulice Závodu Míru (u Penny)</t>
    </r>
  </si>
  <si>
    <r>
      <t>Mateřská škola Loket, okres Sokolov</t>
    </r>
    <r>
      <rPr>
        <b/>
        <sz val="14"/>
        <rFont val="Calibri"/>
        <family val="2"/>
        <charset val="238"/>
        <scheme val="minor"/>
      </rPr>
      <t xml:space="preserve"> (odjezd od MŠ Sportovní 561, Loket), (2. nástupní místo - Zastávka MHD U Goethe Loket - u ZŠ)</t>
    </r>
  </si>
  <si>
    <r>
      <t xml:space="preserve">Mateřská škola Chodov, okr. Sokolov, p. o. </t>
    </r>
    <r>
      <rPr>
        <b/>
        <sz val="14"/>
        <rFont val="Calibri"/>
        <family val="2"/>
        <charset val="238"/>
        <scheme val="minor"/>
      </rPr>
      <t>(odjezd od Branky u Plzeňky)</t>
    </r>
  </si>
  <si>
    <r>
      <t>Mateřská škola Chodov, okr. Sokolov, p. o.</t>
    </r>
    <r>
      <rPr>
        <b/>
        <sz val="14"/>
        <rFont val="Calibri"/>
        <family val="2"/>
        <charset val="238"/>
        <scheme val="minor"/>
      </rPr>
      <t xml:space="preserve"> (odjezd od Branky u Plzeňky)</t>
    </r>
  </si>
  <si>
    <t>Základní škola Františkovy Lázně, Česká 39/1</t>
  </si>
  <si>
    <t>ZŠ a MŠ Hazlov, č. p. 119, 351 34 Hazlov</t>
  </si>
  <si>
    <t>Městské divadlo Františkovy Lázně</t>
  </si>
  <si>
    <t>MŠ Třebeň, č.p. 17, Cheb</t>
  </si>
  <si>
    <t xml:space="preserve">ZŠ a MŠ Plesná, školní 254, 351 35 Plesná </t>
  </si>
  <si>
    <t>ZŠ a MŠ Okružní 57, 352 01 Aš</t>
  </si>
  <si>
    <t xml:space="preserve">ZŠ a MŠ Lipová, č. p. 128, 350 02 Cheb </t>
  </si>
  <si>
    <t>5. ZŠ Cheb, Matěje Kopeckého 1</t>
  </si>
  <si>
    <t>Základní škola a mateřská škola Tři Sekery, Tři Sekery 79</t>
  </si>
  <si>
    <t>MŠ Luby, Tovární 743, 351 37 Luby (odjzed od hasičské zbrojnice)</t>
  </si>
  <si>
    <r>
      <t xml:space="preserve">Základní škola a mateřská škola Aš, Okružní 57 okres Cheb, p. o. </t>
    </r>
    <r>
      <rPr>
        <b/>
        <sz val="14"/>
        <rFont val="Calibri"/>
        <family val="2"/>
        <charset val="238"/>
        <scheme val="minor"/>
      </rPr>
      <t>(odjezd od MŠ Mokřiny 116)</t>
    </r>
  </si>
  <si>
    <r>
      <t xml:space="preserve">Mateřská škola Aš, Nohova 2201, okres Cheb, </t>
    </r>
    <r>
      <rPr>
        <b/>
        <sz val="14"/>
        <rFont val="Calibri"/>
        <family val="2"/>
        <charset val="238"/>
        <scheme val="minor"/>
      </rPr>
      <t>(odjezd Zastávka Palacká Aš)</t>
    </r>
  </si>
  <si>
    <t>Základní škola Chodov, Školní 697, okres Sokolov, příspěvková organizace</t>
  </si>
  <si>
    <t>Základní škola a základní umělecká škola Žlutice, p. o., Poděbradova 307, Žlutice, 364 52</t>
  </si>
  <si>
    <r>
      <t xml:space="preserve">Základní škola Nejdek, Karlovarská, příspěvková organizace </t>
    </r>
    <r>
      <rPr>
        <b/>
        <sz val="14"/>
        <color theme="1"/>
        <rFont val="Calibri"/>
        <family val="2"/>
        <charset val="238"/>
        <scheme val="minor"/>
      </rPr>
      <t>(odjezd od zastávky U Rolavy)</t>
    </r>
  </si>
  <si>
    <r>
      <t>ZŠ Zlaťáček, Malé náměstí 2, 350 02 Cheb</t>
    </r>
    <r>
      <rPr>
        <b/>
        <sz val="14"/>
        <rFont val="Calibri"/>
        <family val="2"/>
        <charset val="238"/>
        <scheme val="minor"/>
      </rPr>
      <t xml:space="preserve"> (odjezd od ZŠ na Zlatém vrchu - autobusová zastávka) </t>
    </r>
  </si>
  <si>
    <r>
      <t>Základní škola Nejdek, Karlovarská, příspěvková organizace</t>
    </r>
    <r>
      <rPr>
        <b/>
        <sz val="14"/>
        <rFont val="Calibri"/>
        <family val="2"/>
        <charset val="238"/>
        <scheme val="minor"/>
      </rPr>
      <t xml:space="preserve"> (odjezd od zastávky Nejdek sídliště)</t>
    </r>
  </si>
  <si>
    <r>
      <t xml:space="preserve">Základní škola Hranice, okres Cheb </t>
    </r>
    <r>
      <rPr>
        <b/>
        <sz val="14"/>
        <rFont val="Calibri"/>
        <family val="2"/>
        <charset val="238"/>
        <scheme val="minor"/>
      </rPr>
      <t>(odjezd od hotelu Praha, park pod školou, Hranice)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</si>
</sst>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 applyProtection="1">
      <alignment vertical="center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4" borderId="19" xfId="0" applyNumberFormat="1" applyFont="1" applyFill="1" applyBorder="1" applyAlignment="1" applyProtection="1">
      <alignment vertical="center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4" fontId="8" fillId="6" borderId="7" xfId="0" applyNumberFormat="1" applyFont="1" applyFill="1" applyBorder="1" applyAlignment="1">
      <alignment horizontal="center" vertical="center" wrapText="1"/>
    </xf>
    <xf numFmtId="2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 vertical="center" wrapText="1"/>
    </xf>
    <xf numFmtId="20" fontId="8" fillId="6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14" fontId="8" fillId="7" borderId="7" xfId="0" applyNumberFormat="1" applyFont="1" applyFill="1" applyBorder="1" applyAlignment="1">
      <alignment horizontal="center"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4" fontId="8" fillId="7" borderId="6" xfId="0" applyNumberFormat="1" applyFont="1" applyFill="1" applyBorder="1" applyAlignment="1">
      <alignment horizontal="center" vertical="center" wrapText="1"/>
    </xf>
    <xf numFmtId="20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4" fontId="8" fillId="8" borderId="7" xfId="0" applyNumberFormat="1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14" fontId="8" fillId="8" borderId="8" xfId="0" applyNumberFormat="1" applyFont="1" applyFill="1" applyBorder="1" applyAlignment="1">
      <alignment horizontal="center" vertical="center" wrapText="1"/>
    </xf>
    <xf numFmtId="20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8" fillId="9" borderId="7" xfId="0" applyNumberFormat="1" applyFont="1" applyFill="1" applyBorder="1" applyAlignment="1">
      <alignment horizontal="center" vertical="center" wrapText="1"/>
    </xf>
    <xf numFmtId="20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4" fontId="8" fillId="9" borderId="6" xfId="0" applyNumberFormat="1" applyFont="1" applyFill="1" applyBorder="1" applyAlignment="1">
      <alignment horizontal="center" vertical="center" wrapText="1"/>
    </xf>
    <xf numFmtId="20" fontId="8" fillId="9" borderId="3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14" fontId="8" fillId="9" borderId="8" xfId="0" applyNumberFormat="1" applyFont="1" applyFill="1" applyBorder="1" applyAlignment="1">
      <alignment horizontal="center" vertical="center" wrapText="1"/>
    </xf>
    <xf numFmtId="20" fontId="8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164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14" fontId="9" fillId="9" borderId="6" xfId="0" applyNumberFormat="1" applyFont="1" applyFill="1" applyBorder="1" applyAlignment="1">
      <alignment horizontal="center" vertical="center" wrapText="1"/>
    </xf>
    <xf numFmtId="20" fontId="9" fillId="9" borderId="3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14" fontId="8" fillId="7" borderId="8" xfId="0" applyNumberFormat="1" applyFont="1" applyFill="1" applyBorder="1" applyAlignment="1">
      <alignment horizontal="center" vertical="center" wrapText="1"/>
    </xf>
    <xf numFmtId="20" fontId="8" fillId="7" borderId="9" xfId="0" applyNumberFormat="1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164" fontId="2" fillId="5" borderId="18" xfId="0" applyNumberFormat="1" applyFont="1" applyFill="1" applyBorder="1" applyAlignment="1" applyProtection="1">
      <alignment horizontal="center" vertical="center" wrapText="1"/>
      <protection locked="0"/>
    </xf>
    <xf numFmtId="14" fontId="9" fillId="9" borderId="7" xfId="0" applyNumberFormat="1" applyFont="1" applyFill="1" applyBorder="1" applyAlignment="1">
      <alignment horizontal="center" vertical="center" wrapText="1"/>
    </xf>
    <xf numFmtId="20" fontId="9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14" fontId="9" fillId="9" borderId="8" xfId="0" applyNumberFormat="1" applyFont="1" applyFill="1" applyBorder="1" applyAlignment="1">
      <alignment horizontal="center" vertical="center" wrapText="1"/>
    </xf>
    <xf numFmtId="20" fontId="9" fillId="9" borderId="9" xfId="0" applyNumberFormat="1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20" fontId="8" fillId="6" borderId="3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14" fontId="9" fillId="6" borderId="8" xfId="0" applyNumberFormat="1" applyFont="1" applyFill="1" applyBorder="1" applyAlignment="1">
      <alignment horizontal="center" vertical="center" wrapText="1"/>
    </xf>
    <xf numFmtId="20" fontId="9" fillId="6" borderId="9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6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4" fontId="9" fillId="7" borderId="8" xfId="0" applyNumberFormat="1" applyFont="1" applyFill="1" applyBorder="1" applyAlignment="1">
      <alignment horizontal="center" vertical="center" wrapText="1"/>
    </xf>
    <xf numFmtId="20" fontId="9" fillId="7" borderId="9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14" fontId="9" fillId="8" borderId="6" xfId="0" applyNumberFormat="1" applyFont="1" applyFill="1" applyBorder="1" applyAlignment="1">
      <alignment horizontal="center" vertical="center" wrapText="1"/>
    </xf>
    <xf numFmtId="20" fontId="9" fillId="8" borderId="3" xfId="0" applyNumberFormat="1" applyFont="1" applyFill="1" applyBorder="1" applyAlignment="1">
      <alignment horizontal="center" vertical="center" wrapText="1"/>
    </xf>
    <xf numFmtId="14" fontId="9" fillId="8" borderId="3" xfId="0" applyNumberFormat="1" applyFont="1" applyFill="1" applyBorder="1" applyAlignment="1">
      <alignment horizontal="center" vertical="center" wrapText="1"/>
    </xf>
    <xf numFmtId="14" fontId="9" fillId="8" borderId="16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11"/>
  <sheetViews>
    <sheetView tabSelected="1" zoomScale="90" zoomScaleNormal="90" workbookViewId="0">
      <selection activeCell="H5" sqref="H5"/>
    </sheetView>
  </sheetViews>
  <sheetFormatPr defaultRowHeight="15" x14ac:dyDescent="0.25"/>
  <cols>
    <col min="1" max="1" width="3.5703125" customWidth="1"/>
    <col min="2" max="2" width="14.855468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60.75" customHeight="1" x14ac:dyDescent="0.25">
      <c r="B5" s="48">
        <v>45749</v>
      </c>
      <c r="C5" s="49">
        <v>0.375</v>
      </c>
      <c r="D5" s="49">
        <v>0.44791666666666669</v>
      </c>
      <c r="E5" s="50">
        <v>59</v>
      </c>
      <c r="F5" s="50" t="s">
        <v>21</v>
      </c>
      <c r="G5" s="51" t="s">
        <v>22</v>
      </c>
      <c r="H5" s="56"/>
      <c r="I5" s="11">
        <f>J5-H5</f>
        <v>0</v>
      </c>
      <c r="J5" s="12">
        <f>H5*1.12</f>
        <v>0</v>
      </c>
    </row>
    <row r="6" spans="2:10" ht="67.5" customHeight="1" x14ac:dyDescent="0.25">
      <c r="B6" s="66">
        <v>45750</v>
      </c>
      <c r="C6" s="67">
        <v>0.35416666666666669</v>
      </c>
      <c r="D6" s="67">
        <v>0.44791666666666669</v>
      </c>
      <c r="E6" s="68">
        <v>22</v>
      </c>
      <c r="F6" s="47" t="s">
        <v>21</v>
      </c>
      <c r="G6" s="69" t="s">
        <v>29</v>
      </c>
      <c r="H6" s="65"/>
      <c r="I6" s="11">
        <f t="shared" ref="I6:I8" si="0">J6-H6</f>
        <v>0</v>
      </c>
      <c r="J6" s="12">
        <f t="shared" ref="J6:J8" si="1">H6*1.12</f>
        <v>0</v>
      </c>
    </row>
    <row r="7" spans="2:10" ht="74.25" customHeight="1" x14ac:dyDescent="0.25">
      <c r="B7" s="45">
        <v>45751</v>
      </c>
      <c r="C7" s="46">
        <v>0.33333333333333331</v>
      </c>
      <c r="D7" s="46">
        <v>0.52083333333333337</v>
      </c>
      <c r="E7" s="47">
        <v>36</v>
      </c>
      <c r="F7" s="47" t="s">
        <v>23</v>
      </c>
      <c r="G7" s="52" t="s">
        <v>30</v>
      </c>
      <c r="H7" s="56"/>
      <c r="I7" s="11">
        <f t="shared" si="0"/>
        <v>0</v>
      </c>
      <c r="J7" s="12">
        <f t="shared" si="1"/>
        <v>0</v>
      </c>
    </row>
    <row r="8" spans="2:10" ht="60.75" customHeight="1" x14ac:dyDescent="0.25">
      <c r="B8" s="45">
        <v>45757</v>
      </c>
      <c r="C8" s="46">
        <v>0.34375</v>
      </c>
      <c r="D8" s="46">
        <v>0.47916666666666669</v>
      </c>
      <c r="E8" s="47">
        <v>43</v>
      </c>
      <c r="F8" s="47" t="s">
        <v>23</v>
      </c>
      <c r="G8" s="52" t="s">
        <v>26</v>
      </c>
      <c r="H8" s="56"/>
      <c r="I8" s="11">
        <f t="shared" si="0"/>
        <v>0</v>
      </c>
      <c r="J8" s="12">
        <f t="shared" si="1"/>
        <v>0</v>
      </c>
    </row>
    <row r="9" spans="2:10" ht="37.5" x14ac:dyDescent="0.25">
      <c r="B9" s="45">
        <v>45758</v>
      </c>
      <c r="C9" s="46">
        <v>0.33333333333333331</v>
      </c>
      <c r="D9" s="46">
        <v>0.5</v>
      </c>
      <c r="E9" s="47">
        <v>52</v>
      </c>
      <c r="F9" s="47" t="s">
        <v>23</v>
      </c>
      <c r="G9" s="52" t="s">
        <v>12</v>
      </c>
      <c r="H9" s="56"/>
      <c r="I9" s="11">
        <f>J9-H9</f>
        <v>0</v>
      </c>
      <c r="J9" s="12">
        <f>H9*1.12</f>
        <v>0</v>
      </c>
    </row>
    <row r="10" spans="2:10" ht="75.75" thickBot="1" x14ac:dyDescent="0.3">
      <c r="B10" s="53">
        <v>45777</v>
      </c>
      <c r="C10" s="54">
        <v>0.35416666666666669</v>
      </c>
      <c r="D10" s="54">
        <v>0.44791666666666669</v>
      </c>
      <c r="E10" s="55">
        <v>26</v>
      </c>
      <c r="F10" s="55" t="s">
        <v>21</v>
      </c>
      <c r="G10" s="70" t="s">
        <v>29</v>
      </c>
      <c r="H10" s="56"/>
      <c r="I10" s="11">
        <f t="shared" ref="I10" si="2">J10-H10</f>
        <v>0</v>
      </c>
      <c r="J10" s="12">
        <f t="shared" ref="J10" si="3">H10*1.12</f>
        <v>0</v>
      </c>
    </row>
    <row r="11" spans="2:10" ht="39" customHeight="1" thickBot="1" x14ac:dyDescent="0.3">
      <c r="B11" s="63" t="s">
        <v>7</v>
      </c>
      <c r="C11" s="64"/>
      <c r="D11" s="64"/>
      <c r="E11" s="64"/>
      <c r="F11" s="64"/>
      <c r="G11" s="64"/>
      <c r="H11" s="10">
        <f>SUM(H5:H10)</f>
        <v>0</v>
      </c>
      <c r="I11" s="10">
        <f>SUM(I5:I10)</f>
        <v>0</v>
      </c>
      <c r="J11" s="10">
        <f>SUM(J5:J10)</f>
        <v>0</v>
      </c>
    </row>
  </sheetData>
  <sheetProtection algorithmName="SHA-512" hashValue="iy7UmPwaFPg0ww7/xD3DIlMO+KoJL1szetafJlsK7Adh8cwmC3q/HK8BIUSOaNSDK4eQLF3DFcoTJnyI9cFzeg==" saltValue="KLDNIkJZGJx3RGJ63pFE0Q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AF7B6-46E7-4EE6-9A33-E2AD63796E85}">
  <sheetPr>
    <tabColor theme="4" tint="0.59999389629810485"/>
  </sheetPr>
  <dimension ref="B1:J10"/>
  <sheetViews>
    <sheetView zoomScale="90" zoomScaleNormal="90" workbookViewId="0">
      <selection activeCell="H5" sqref="H5"/>
    </sheetView>
  </sheetViews>
  <sheetFormatPr defaultRowHeight="15" x14ac:dyDescent="0.25"/>
  <cols>
    <col min="1" max="1" width="3.5703125" customWidth="1"/>
    <col min="2" max="2" width="14.855468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8" t="s">
        <v>4</v>
      </c>
      <c r="I4" s="9" t="s">
        <v>5</v>
      </c>
      <c r="J4" s="9" t="s">
        <v>6</v>
      </c>
    </row>
    <row r="5" spans="2:10" ht="66" customHeight="1" x14ac:dyDescent="0.25">
      <c r="B5" s="57">
        <v>45750</v>
      </c>
      <c r="C5" s="58">
        <v>0.375</v>
      </c>
      <c r="D5" s="58">
        <v>0.58333333333333337</v>
      </c>
      <c r="E5" s="74">
        <v>24</v>
      </c>
      <c r="F5" s="50" t="s">
        <v>23</v>
      </c>
      <c r="G5" s="75" t="s">
        <v>31</v>
      </c>
      <c r="H5" s="42"/>
      <c r="I5" s="15">
        <f>J5-H5</f>
        <v>0</v>
      </c>
      <c r="J5" s="14">
        <f>H5*1.12</f>
        <v>0</v>
      </c>
    </row>
    <row r="6" spans="2:10" ht="37.5" x14ac:dyDescent="0.25">
      <c r="B6" s="45">
        <v>45751</v>
      </c>
      <c r="C6" s="46">
        <v>0.35416666666666669</v>
      </c>
      <c r="D6" s="46">
        <v>0.54166666666666663</v>
      </c>
      <c r="E6" s="47">
        <v>42</v>
      </c>
      <c r="F6" s="47" t="s">
        <v>24</v>
      </c>
      <c r="G6" s="52" t="s">
        <v>25</v>
      </c>
      <c r="H6" s="43"/>
      <c r="I6" s="11">
        <f>J6-H6</f>
        <v>0</v>
      </c>
      <c r="J6" s="12">
        <f>H6*1.12</f>
        <v>0</v>
      </c>
    </row>
    <row r="7" spans="2:10" ht="56.25" x14ac:dyDescent="0.25">
      <c r="B7" s="45">
        <v>45756</v>
      </c>
      <c r="C7" s="46">
        <v>0.33333333333333331</v>
      </c>
      <c r="D7" s="46">
        <v>0.5625</v>
      </c>
      <c r="E7" s="47">
        <v>56</v>
      </c>
      <c r="F7" s="47" t="s">
        <v>23</v>
      </c>
      <c r="G7" s="76" t="s">
        <v>32</v>
      </c>
      <c r="H7" s="43"/>
      <c r="I7" s="11">
        <f>J7-'Karlovarsko 1'!H7</f>
        <v>0</v>
      </c>
      <c r="J7" s="12">
        <f>'Karlovarsko 1'!H7*1.12</f>
        <v>0</v>
      </c>
    </row>
    <row r="8" spans="2:10" ht="60.75" customHeight="1" x14ac:dyDescent="0.25">
      <c r="B8" s="45">
        <v>45758</v>
      </c>
      <c r="C8" s="46">
        <v>0.33333333333333331</v>
      </c>
      <c r="D8" s="46">
        <v>0.45833333333333331</v>
      </c>
      <c r="E8" s="47">
        <v>27</v>
      </c>
      <c r="F8" s="47" t="s">
        <v>13</v>
      </c>
      <c r="G8" s="52" t="s">
        <v>27</v>
      </c>
      <c r="H8" s="43"/>
      <c r="I8" s="11">
        <f>J8-H8</f>
        <v>0</v>
      </c>
      <c r="J8" s="12">
        <f>H8*1.12</f>
        <v>0</v>
      </c>
    </row>
    <row r="9" spans="2:10" ht="62.25" customHeight="1" thickBot="1" x14ac:dyDescent="0.3">
      <c r="B9" s="77">
        <v>45776</v>
      </c>
      <c r="C9" s="78">
        <v>0.52083333333333337</v>
      </c>
      <c r="D9" s="78">
        <v>0.6875</v>
      </c>
      <c r="E9" s="79">
        <v>43</v>
      </c>
      <c r="F9" s="79" t="s">
        <v>23</v>
      </c>
      <c r="G9" s="70" t="s">
        <v>28</v>
      </c>
      <c r="H9" s="71"/>
      <c r="I9" s="72">
        <f t="shared" ref="I9" si="0">J9-H9</f>
        <v>0</v>
      </c>
      <c r="J9" s="73">
        <f t="shared" ref="J9" si="1">H9*1.12</f>
        <v>0</v>
      </c>
    </row>
    <row r="10" spans="2:10" ht="45.75" customHeight="1" thickBot="1" x14ac:dyDescent="0.3">
      <c r="B10" s="63" t="s">
        <v>7</v>
      </c>
      <c r="C10" s="64"/>
      <c r="D10" s="64"/>
      <c r="E10" s="64"/>
      <c r="F10" s="64"/>
      <c r="G10" s="64"/>
      <c r="H10" s="10">
        <f>SUM(H5:H9)</f>
        <v>0</v>
      </c>
      <c r="I10" s="10">
        <f>SUM(I5:I9)</f>
        <v>0</v>
      </c>
      <c r="J10" s="10">
        <f>SUM(J5:J9)</f>
        <v>0</v>
      </c>
    </row>
  </sheetData>
  <sheetProtection algorithmName="SHA-512" hashValue="2lg8RJa6pD9wMTqp8cEMG/aelDgOYRsRZWNYdN+OtWXVhVsnc3jeasuAaI24McyFHkfTdjc+KNgjCDg9gMAtYg==" saltValue="sPmPo/p2KG2QQISPNA7Htg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1"/>
  <sheetViews>
    <sheetView zoomScale="90" zoomScaleNormal="90" workbookViewId="0">
      <selection activeCell="H5" sqref="H5"/>
    </sheetView>
  </sheetViews>
  <sheetFormatPr defaultRowHeight="15" x14ac:dyDescent="0.25"/>
  <cols>
    <col min="1" max="1" width="3.5703125" customWidth="1"/>
    <col min="2" max="2" width="14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5" x14ac:dyDescent="0.25">
      <c r="B5" s="83">
        <v>45749</v>
      </c>
      <c r="C5" s="84">
        <v>0.33333333333333331</v>
      </c>
      <c r="D5" s="84">
        <v>0.46527777777777773</v>
      </c>
      <c r="E5" s="23">
        <v>27</v>
      </c>
      <c r="F5" s="23" t="s">
        <v>33</v>
      </c>
      <c r="G5" s="85" t="s">
        <v>44</v>
      </c>
      <c r="H5" s="59"/>
      <c r="I5" s="15">
        <f>J5-H5</f>
        <v>0</v>
      </c>
      <c r="J5" s="14">
        <f>H5*1.12</f>
        <v>0</v>
      </c>
    </row>
    <row r="6" spans="2:10" ht="75" x14ac:dyDescent="0.25">
      <c r="B6" s="20">
        <v>45755</v>
      </c>
      <c r="C6" s="21">
        <v>0.34375</v>
      </c>
      <c r="D6" s="21">
        <v>0.4375</v>
      </c>
      <c r="E6" s="22">
        <v>46</v>
      </c>
      <c r="F6" s="22" t="s">
        <v>21</v>
      </c>
      <c r="G6" s="86" t="s">
        <v>45</v>
      </c>
      <c r="H6" s="43"/>
      <c r="I6" s="16">
        <f t="shared" ref="I6:I9" si="0">J6-H6</f>
        <v>0</v>
      </c>
      <c r="J6" s="17">
        <f t="shared" ref="J6:J9" si="1">H6*1.12</f>
        <v>0</v>
      </c>
    </row>
    <row r="7" spans="2:10" ht="37.5" x14ac:dyDescent="0.25">
      <c r="B7" s="20">
        <v>45761</v>
      </c>
      <c r="C7" s="21">
        <v>0.33333333333333331</v>
      </c>
      <c r="D7" s="21">
        <v>0.47916666666666669</v>
      </c>
      <c r="E7" s="22">
        <v>25</v>
      </c>
      <c r="F7" s="22" t="s">
        <v>23</v>
      </c>
      <c r="G7" s="86" t="s">
        <v>36</v>
      </c>
      <c r="H7" s="43"/>
      <c r="I7" s="16">
        <f t="shared" si="0"/>
        <v>0</v>
      </c>
      <c r="J7" s="17">
        <f t="shared" si="1"/>
        <v>0</v>
      </c>
    </row>
    <row r="8" spans="2:10" ht="37.5" x14ac:dyDescent="0.25">
      <c r="B8" s="20">
        <v>45762</v>
      </c>
      <c r="C8" s="21">
        <v>0.33333333333333331</v>
      </c>
      <c r="D8" s="21">
        <v>0.54166666666666663</v>
      </c>
      <c r="E8" s="22">
        <v>33</v>
      </c>
      <c r="F8" s="22" t="s">
        <v>23</v>
      </c>
      <c r="G8" s="86" t="s">
        <v>38</v>
      </c>
      <c r="H8" s="43"/>
      <c r="I8" s="16">
        <f t="shared" si="0"/>
        <v>0</v>
      </c>
      <c r="J8" s="17">
        <f t="shared" si="1"/>
        <v>0</v>
      </c>
    </row>
    <row r="9" spans="2:10" ht="37.5" x14ac:dyDescent="0.25">
      <c r="B9" s="20">
        <v>45772</v>
      </c>
      <c r="C9" s="21">
        <v>0.375</v>
      </c>
      <c r="D9" s="21">
        <v>0.52083333333333337</v>
      </c>
      <c r="E9" s="22">
        <v>28</v>
      </c>
      <c r="F9" s="22" t="s">
        <v>11</v>
      </c>
      <c r="G9" s="86" t="s">
        <v>39</v>
      </c>
      <c r="H9" s="43"/>
      <c r="I9" s="16">
        <f t="shared" si="0"/>
        <v>0</v>
      </c>
      <c r="J9" s="17">
        <f t="shared" si="1"/>
        <v>0</v>
      </c>
    </row>
    <row r="10" spans="2:10" ht="21.75" thickBot="1" x14ac:dyDescent="0.3">
      <c r="B10" s="87">
        <v>45776</v>
      </c>
      <c r="C10" s="88">
        <v>0.375</v>
      </c>
      <c r="D10" s="88">
        <v>0.45833333333333331</v>
      </c>
      <c r="E10" s="89">
        <v>28</v>
      </c>
      <c r="F10" s="89" t="s">
        <v>34</v>
      </c>
      <c r="G10" s="90" t="s">
        <v>42</v>
      </c>
      <c r="H10" s="71"/>
      <c r="I10" s="18">
        <f t="shared" ref="I10" si="2">J10-H10</f>
        <v>0</v>
      </c>
      <c r="J10" s="19">
        <f t="shared" ref="J10" si="3">H10*1.12</f>
        <v>0</v>
      </c>
    </row>
    <row r="11" spans="2:10" ht="45.75" customHeight="1" thickBot="1" x14ac:dyDescent="0.3">
      <c r="B11" s="63" t="s">
        <v>7</v>
      </c>
      <c r="C11" s="64"/>
      <c r="D11" s="64"/>
      <c r="E11" s="64"/>
      <c r="F11" s="64"/>
      <c r="G11" s="64"/>
      <c r="H11" s="13">
        <f>SUM(H5:H10)</f>
        <v>0</v>
      </c>
      <c r="I11" s="13">
        <f>SUM(I5:I10)</f>
        <v>0</v>
      </c>
      <c r="J11" s="13">
        <f>SUM(J5:J10)</f>
        <v>0</v>
      </c>
    </row>
  </sheetData>
  <sheetProtection algorithmName="SHA-512" hashValue="AZuBHbuVDVlch7sGGJIj+68gipQkB28dPFanD/snaTfr3CbGpmGD4fLOMdFvPu2J96n5O6+bc4wH4MapGV33sw==" saltValue="GvKCDedzgRUl3RZBbbS4cw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49D7C-BC70-4FF6-959B-447A252DD828}">
  <sheetPr>
    <tabColor theme="7" tint="0.59999389629810485"/>
  </sheetPr>
  <dimension ref="B1:J11"/>
  <sheetViews>
    <sheetView zoomScale="90" zoomScaleNormal="90" workbookViewId="0">
      <selection activeCell="H5" sqref="H5"/>
    </sheetView>
  </sheetViews>
  <sheetFormatPr defaultRowHeight="15" x14ac:dyDescent="0.25"/>
  <cols>
    <col min="1" max="1" width="3.5703125" customWidth="1"/>
    <col min="2" max="2" width="14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83">
        <v>45751</v>
      </c>
      <c r="C5" s="84">
        <v>0.33333333333333331</v>
      </c>
      <c r="D5" s="84">
        <v>0.45833333333333331</v>
      </c>
      <c r="E5" s="23">
        <v>41</v>
      </c>
      <c r="F5" s="23" t="s">
        <v>34</v>
      </c>
      <c r="G5" s="85" t="s">
        <v>35</v>
      </c>
      <c r="H5" s="59"/>
      <c r="I5" s="15">
        <f>J5-H5</f>
        <v>0</v>
      </c>
      <c r="J5" s="14">
        <f>H5*1.12</f>
        <v>0</v>
      </c>
    </row>
    <row r="6" spans="2:10" ht="93.75" x14ac:dyDescent="0.25">
      <c r="B6" s="20">
        <v>45756</v>
      </c>
      <c r="C6" s="21">
        <v>0.36805555555555558</v>
      </c>
      <c r="D6" s="21">
        <v>0.4375</v>
      </c>
      <c r="E6" s="22">
        <v>44</v>
      </c>
      <c r="F6" s="22" t="s">
        <v>21</v>
      </c>
      <c r="G6" s="86" t="s">
        <v>46</v>
      </c>
      <c r="H6" s="43"/>
      <c r="I6" s="16">
        <f t="shared" ref="I6:I10" si="0">J6-H6</f>
        <v>0</v>
      </c>
      <c r="J6" s="17">
        <f t="shared" ref="J6:J10" si="1">H6*1.12</f>
        <v>0</v>
      </c>
    </row>
    <row r="7" spans="2:10" ht="56.25" x14ac:dyDescent="0.25">
      <c r="B7" s="20">
        <v>45762</v>
      </c>
      <c r="C7" s="21">
        <v>0.33333333333333331</v>
      </c>
      <c r="D7" s="21">
        <v>0.44791666666666669</v>
      </c>
      <c r="E7" s="22">
        <v>56</v>
      </c>
      <c r="F7" s="22" t="s">
        <v>37</v>
      </c>
      <c r="G7" s="86" t="s">
        <v>47</v>
      </c>
      <c r="H7" s="43"/>
      <c r="I7" s="16">
        <f t="shared" si="0"/>
        <v>0</v>
      </c>
      <c r="J7" s="17">
        <f t="shared" si="1"/>
        <v>0</v>
      </c>
    </row>
    <row r="8" spans="2:10" ht="56.25" x14ac:dyDescent="0.25">
      <c r="B8" s="20">
        <v>45763</v>
      </c>
      <c r="C8" s="21">
        <v>0.33333333333333331</v>
      </c>
      <c r="D8" s="21">
        <v>0.44791666666666669</v>
      </c>
      <c r="E8" s="22">
        <v>56</v>
      </c>
      <c r="F8" s="22" t="s">
        <v>37</v>
      </c>
      <c r="G8" s="86" t="s">
        <v>48</v>
      </c>
      <c r="H8" s="43"/>
      <c r="I8" s="16">
        <f t="shared" si="0"/>
        <v>0</v>
      </c>
      <c r="J8" s="17">
        <f t="shared" si="1"/>
        <v>0</v>
      </c>
    </row>
    <row r="9" spans="2:10" ht="56.25" x14ac:dyDescent="0.25">
      <c r="B9" s="80">
        <v>45776</v>
      </c>
      <c r="C9" s="81">
        <v>0.39583333333333331</v>
      </c>
      <c r="D9" s="81">
        <v>0.45833333333333331</v>
      </c>
      <c r="E9" s="82">
        <v>58</v>
      </c>
      <c r="F9" s="82" t="s">
        <v>40</v>
      </c>
      <c r="G9" s="91" t="s">
        <v>41</v>
      </c>
      <c r="H9" s="93"/>
      <c r="I9" s="16">
        <f t="shared" si="0"/>
        <v>0</v>
      </c>
      <c r="J9" s="17">
        <f t="shared" si="1"/>
        <v>0</v>
      </c>
    </row>
    <row r="10" spans="2:10" ht="75.75" thickBot="1" x14ac:dyDescent="0.3">
      <c r="B10" s="24">
        <v>45777</v>
      </c>
      <c r="C10" s="25">
        <v>0.39583333333333331</v>
      </c>
      <c r="D10" s="25">
        <v>0.48958333333333331</v>
      </c>
      <c r="E10" s="26">
        <v>17</v>
      </c>
      <c r="F10" s="26" t="s">
        <v>13</v>
      </c>
      <c r="G10" s="92" t="s">
        <v>43</v>
      </c>
      <c r="H10" s="44"/>
      <c r="I10" s="18">
        <f t="shared" si="0"/>
        <v>0</v>
      </c>
      <c r="J10" s="19">
        <f t="shared" si="1"/>
        <v>0</v>
      </c>
    </row>
    <row r="11" spans="2:10" ht="45.75" customHeight="1" thickBot="1" x14ac:dyDescent="0.3">
      <c r="B11" s="63" t="s">
        <v>7</v>
      </c>
      <c r="C11" s="64"/>
      <c r="D11" s="64"/>
      <c r="E11" s="64"/>
      <c r="F11" s="64"/>
      <c r="G11" s="64"/>
      <c r="H11" s="13">
        <f>SUM(H5:H10)</f>
        <v>0</v>
      </c>
      <c r="I11" s="13">
        <f>SUM(I5:I10)</f>
        <v>0</v>
      </c>
      <c r="J11" s="13">
        <f>SUM(J5:J10)</f>
        <v>0</v>
      </c>
    </row>
  </sheetData>
  <sheetProtection algorithmName="SHA-512" hashValue="ydHvPT3dF1nZuJFYHDRFMcL7rXl5pvwNwmEg86Yv5U1+TrMSYMsbpjc4T4VTbKv/bBoTxFM1F3h5yl4WxYa9Ew==" saltValue="obQOvI/eRGLbnoyy1D+JJA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1"/>
  <sheetViews>
    <sheetView zoomScale="90" zoomScaleNormal="90" workbookViewId="0">
      <selection activeCell="H5" sqref="H5"/>
    </sheetView>
  </sheetViews>
  <sheetFormatPr defaultRowHeight="15" x14ac:dyDescent="0.25"/>
  <cols>
    <col min="1" max="1" width="3.5703125" customWidth="1"/>
    <col min="2" max="2" width="14.5703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30">
        <v>45749</v>
      </c>
      <c r="C5" s="31">
        <v>0.33333333333333331</v>
      </c>
      <c r="D5" s="31">
        <v>0.52083333333333337</v>
      </c>
      <c r="E5" s="32">
        <v>46</v>
      </c>
      <c r="F5" s="32" t="s">
        <v>23</v>
      </c>
      <c r="G5" s="94" t="s">
        <v>49</v>
      </c>
      <c r="H5" s="59"/>
      <c r="I5" s="15">
        <f>J5-H5</f>
        <v>0</v>
      </c>
      <c r="J5" s="14">
        <f>H5*1.12</f>
        <v>0</v>
      </c>
    </row>
    <row r="6" spans="2:10" ht="60.75" customHeight="1" x14ac:dyDescent="0.25">
      <c r="B6" s="27">
        <v>45751</v>
      </c>
      <c r="C6" s="28">
        <v>0.39583333333333331</v>
      </c>
      <c r="D6" s="28">
        <v>0.45833333333333331</v>
      </c>
      <c r="E6" s="29">
        <v>18</v>
      </c>
      <c r="F6" s="29" t="s">
        <v>51</v>
      </c>
      <c r="G6" s="95" t="s">
        <v>52</v>
      </c>
      <c r="H6" s="43"/>
      <c r="I6" s="16">
        <f t="shared" ref="I6:I8" si="0">J6-H6</f>
        <v>0</v>
      </c>
      <c r="J6" s="17">
        <f t="shared" ref="J6:J8" si="1">H6*1.12</f>
        <v>0</v>
      </c>
    </row>
    <row r="7" spans="2:10" ht="60.75" customHeight="1" x14ac:dyDescent="0.25">
      <c r="B7" s="27">
        <v>45755</v>
      </c>
      <c r="C7" s="28">
        <v>0.33333333333333331</v>
      </c>
      <c r="D7" s="28">
        <v>0.45833333333333331</v>
      </c>
      <c r="E7" s="29">
        <v>28</v>
      </c>
      <c r="F7" s="29" t="s">
        <v>34</v>
      </c>
      <c r="G7" s="95" t="s">
        <v>54</v>
      </c>
      <c r="H7" s="43"/>
      <c r="I7" s="16">
        <f t="shared" si="0"/>
        <v>0</v>
      </c>
      <c r="J7" s="17">
        <f t="shared" si="1"/>
        <v>0</v>
      </c>
    </row>
    <row r="8" spans="2:10" ht="60.75" customHeight="1" x14ac:dyDescent="0.25">
      <c r="B8" s="27">
        <v>45763</v>
      </c>
      <c r="C8" s="28">
        <v>0.33333333333333331</v>
      </c>
      <c r="D8" s="28">
        <v>0.5</v>
      </c>
      <c r="E8" s="29">
        <v>48</v>
      </c>
      <c r="F8" s="29" t="s">
        <v>23</v>
      </c>
      <c r="G8" s="95" t="s">
        <v>56</v>
      </c>
      <c r="H8" s="43"/>
      <c r="I8" s="16">
        <f t="shared" si="0"/>
        <v>0</v>
      </c>
      <c r="J8" s="17">
        <f t="shared" si="1"/>
        <v>0</v>
      </c>
    </row>
    <row r="9" spans="2:10" ht="60.75" customHeight="1" x14ac:dyDescent="0.25">
      <c r="B9" s="27">
        <v>45771</v>
      </c>
      <c r="C9" s="28">
        <v>0.33333333333333331</v>
      </c>
      <c r="D9" s="28">
        <v>0.52083333333333337</v>
      </c>
      <c r="E9" s="29">
        <v>31</v>
      </c>
      <c r="F9" s="29" t="s">
        <v>34</v>
      </c>
      <c r="G9" s="95" t="s">
        <v>59</v>
      </c>
      <c r="H9" s="43"/>
      <c r="I9" s="16">
        <f>J9-H9</f>
        <v>0</v>
      </c>
      <c r="J9" s="17">
        <f>H9*1.12</f>
        <v>0</v>
      </c>
    </row>
    <row r="10" spans="2:10" ht="60.75" customHeight="1" thickBot="1" x14ac:dyDescent="0.3">
      <c r="B10" s="96">
        <v>45776</v>
      </c>
      <c r="C10" s="97">
        <v>0.3888888888888889</v>
      </c>
      <c r="D10" s="97">
        <v>0.45833333333333331</v>
      </c>
      <c r="E10" s="98">
        <v>51</v>
      </c>
      <c r="F10" s="98" t="s">
        <v>40</v>
      </c>
      <c r="G10" s="99" t="s">
        <v>58</v>
      </c>
      <c r="H10" s="71"/>
      <c r="I10" s="18">
        <f t="shared" ref="I10" si="2">J10-H10</f>
        <v>0</v>
      </c>
      <c r="J10" s="19">
        <f t="shared" ref="J10" si="3">H10*1.12</f>
        <v>0</v>
      </c>
    </row>
    <row r="11" spans="2:10" ht="45.75" customHeight="1" thickBot="1" x14ac:dyDescent="0.3">
      <c r="B11" s="63" t="s">
        <v>7</v>
      </c>
      <c r="C11" s="64"/>
      <c r="D11" s="64"/>
      <c r="E11" s="64"/>
      <c r="F11" s="64"/>
      <c r="G11" s="64"/>
      <c r="H11" s="13">
        <f>SUM(H5:H10)</f>
        <v>0</v>
      </c>
      <c r="I11" s="13">
        <f>SUM(I5:I10)</f>
        <v>0</v>
      </c>
      <c r="J11" s="13">
        <f>SUM(J5:J10)</f>
        <v>0</v>
      </c>
    </row>
  </sheetData>
  <sheetProtection algorithmName="SHA-512" hashValue="PL7Xja/1MjV0ZSG29gcB+s2GcGfLRoUjiAns/isqLhmQek7YfISlZu//ARfqt6emMVtffIwDMT3deowbXITW+g==" saltValue="ih0FYPV1C5JbhkIPRjBzZQ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67D4-5C1D-4BEB-8B8C-050676458AB2}">
  <sheetPr>
    <tabColor theme="9" tint="0.59999389629810485"/>
  </sheetPr>
  <dimension ref="B1:J10"/>
  <sheetViews>
    <sheetView zoomScale="90" zoomScaleNormal="90" workbookViewId="0">
      <selection activeCell="H5" sqref="H5"/>
    </sheetView>
  </sheetViews>
  <sheetFormatPr defaultRowHeight="15" x14ac:dyDescent="0.25"/>
  <cols>
    <col min="1" max="1" width="3.5703125" customWidth="1"/>
    <col min="2" max="2" width="14.5703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30">
        <v>45751</v>
      </c>
      <c r="C5" s="31">
        <v>0.3888888888888889</v>
      </c>
      <c r="D5" s="31">
        <v>0.54166666666666663</v>
      </c>
      <c r="E5" s="32">
        <v>48</v>
      </c>
      <c r="F5" s="32" t="s">
        <v>24</v>
      </c>
      <c r="G5" s="94" t="s">
        <v>50</v>
      </c>
      <c r="H5" s="59"/>
      <c r="I5" s="15">
        <f>J5-H5</f>
        <v>0</v>
      </c>
      <c r="J5" s="14">
        <f>H5*1.12</f>
        <v>0</v>
      </c>
    </row>
    <row r="6" spans="2:10" ht="60.75" customHeight="1" x14ac:dyDescent="0.25">
      <c r="B6" s="27">
        <v>45751</v>
      </c>
      <c r="C6" s="28">
        <v>0.375</v>
      </c>
      <c r="D6" s="28">
        <v>0.46875</v>
      </c>
      <c r="E6" s="29">
        <v>46</v>
      </c>
      <c r="F6" s="29" t="s">
        <v>51</v>
      </c>
      <c r="G6" s="95" t="s">
        <v>53</v>
      </c>
      <c r="H6" s="43"/>
      <c r="I6" s="16">
        <f t="shared" ref="I6:I8" si="0">J6-H6</f>
        <v>0</v>
      </c>
      <c r="J6" s="17">
        <f t="shared" ref="J6:J8" si="1">H6*1.12</f>
        <v>0</v>
      </c>
    </row>
    <row r="7" spans="2:10" ht="60.75" customHeight="1" x14ac:dyDescent="0.25">
      <c r="B7" s="27">
        <v>45758</v>
      </c>
      <c r="C7" s="28">
        <v>0.41666666666666669</v>
      </c>
      <c r="D7" s="28">
        <v>0.52083333333333337</v>
      </c>
      <c r="E7" s="29">
        <v>35</v>
      </c>
      <c r="F7" s="29" t="s">
        <v>13</v>
      </c>
      <c r="G7" s="95" t="s">
        <v>55</v>
      </c>
      <c r="H7" s="43"/>
      <c r="I7" s="16">
        <f t="shared" si="0"/>
        <v>0</v>
      </c>
      <c r="J7" s="17">
        <f t="shared" si="1"/>
        <v>0</v>
      </c>
    </row>
    <row r="8" spans="2:10" ht="60.75" customHeight="1" x14ac:dyDescent="0.25">
      <c r="B8" s="27">
        <v>45770</v>
      </c>
      <c r="C8" s="28">
        <v>0.3125</v>
      </c>
      <c r="D8" s="28">
        <v>0.4375</v>
      </c>
      <c r="E8" s="29">
        <v>44</v>
      </c>
      <c r="F8" s="29" t="s">
        <v>21</v>
      </c>
      <c r="G8" s="95" t="s">
        <v>60</v>
      </c>
      <c r="H8" s="43"/>
      <c r="I8" s="16">
        <f t="shared" si="0"/>
        <v>0</v>
      </c>
      <c r="J8" s="17">
        <f t="shared" si="1"/>
        <v>0</v>
      </c>
    </row>
    <row r="9" spans="2:10" ht="60.75" customHeight="1" thickBot="1" x14ac:dyDescent="0.3">
      <c r="B9" s="60">
        <v>45772</v>
      </c>
      <c r="C9" s="61">
        <v>0.3125</v>
      </c>
      <c r="D9" s="61">
        <v>0.51041666666666663</v>
      </c>
      <c r="E9" s="62">
        <v>23</v>
      </c>
      <c r="F9" s="62" t="s">
        <v>23</v>
      </c>
      <c r="G9" s="100" t="s">
        <v>57</v>
      </c>
      <c r="H9" s="44"/>
      <c r="I9" s="18">
        <f>J9-H9</f>
        <v>0</v>
      </c>
      <c r="J9" s="19">
        <f>H9*1.12</f>
        <v>0</v>
      </c>
    </row>
    <row r="10" spans="2:10" ht="45.75" customHeight="1" thickBot="1" x14ac:dyDescent="0.3">
      <c r="B10" s="63" t="s">
        <v>7</v>
      </c>
      <c r="C10" s="64"/>
      <c r="D10" s="64"/>
      <c r="E10" s="64"/>
      <c r="F10" s="64"/>
      <c r="G10" s="64"/>
      <c r="H10" s="13">
        <f>SUM(H5:H9)</f>
        <v>0</v>
      </c>
      <c r="I10" s="13">
        <f>SUM(I5:I9)</f>
        <v>0</v>
      </c>
      <c r="J10" s="13">
        <f>SUM(J5:J9)</f>
        <v>0</v>
      </c>
    </row>
  </sheetData>
  <sheetProtection algorithmName="SHA-512" hashValue="xY0BnSnC7GMwFaGcQ8WXvyZDuJZo99h08uhUiutq427k8DrAGteMnZOWAezelznJIi9T8BSGirU/KQMiDlcysw==" saltValue="e4E47GIXI9KT2FH16UsHbg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EE90-608D-4999-8CBC-9E471D6001D7}">
  <sheetPr>
    <tabColor theme="5" tint="0.39997558519241921"/>
  </sheetPr>
  <dimension ref="B1:J11"/>
  <sheetViews>
    <sheetView zoomScale="90" zoomScaleNormal="90" workbookViewId="0">
      <selection activeCell="H5" sqref="H5"/>
    </sheetView>
  </sheetViews>
  <sheetFormatPr defaultRowHeight="15" x14ac:dyDescent="0.25"/>
  <cols>
    <col min="1" max="1" width="3.5703125" customWidth="1"/>
    <col min="2" max="2" width="14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5.75" customHeight="1" x14ac:dyDescent="0.25">
      <c r="B5" s="101">
        <v>45748</v>
      </c>
      <c r="C5" s="102">
        <v>0.33333333333333331</v>
      </c>
      <c r="D5" s="102">
        <v>0.5</v>
      </c>
      <c r="E5" s="36">
        <v>107</v>
      </c>
      <c r="F5" s="103" t="s">
        <v>23</v>
      </c>
      <c r="G5" s="104" t="s">
        <v>63</v>
      </c>
      <c r="H5" s="59"/>
      <c r="I5" s="15">
        <f>J5-H5</f>
        <v>0</v>
      </c>
      <c r="J5" s="14">
        <f>H5*1.12</f>
        <v>0</v>
      </c>
    </row>
    <row r="6" spans="2:10" ht="60.75" customHeight="1" x14ac:dyDescent="0.25">
      <c r="B6" s="33">
        <v>45751</v>
      </c>
      <c r="C6" s="34">
        <v>0.34375</v>
      </c>
      <c r="D6" s="34">
        <v>0.40972222222222227</v>
      </c>
      <c r="E6" s="35">
        <v>102</v>
      </c>
      <c r="F6" s="35" t="s">
        <v>51</v>
      </c>
      <c r="G6" s="37" t="s">
        <v>64</v>
      </c>
      <c r="H6" s="43"/>
      <c r="I6" s="16">
        <f t="shared" ref="I6:I8" si="0">J6-H6</f>
        <v>0</v>
      </c>
      <c r="J6" s="17">
        <f t="shared" ref="J6:J8" si="1">H6*1.12</f>
        <v>0</v>
      </c>
    </row>
    <row r="7" spans="2:10" ht="60.75" customHeight="1" x14ac:dyDescent="0.25">
      <c r="B7" s="33">
        <v>45758</v>
      </c>
      <c r="C7" s="34">
        <v>0.41666666666666669</v>
      </c>
      <c r="D7" s="34">
        <v>0.52083333333333337</v>
      </c>
      <c r="E7" s="35">
        <v>157</v>
      </c>
      <c r="F7" s="35" t="s">
        <v>13</v>
      </c>
      <c r="G7" s="37" t="s">
        <v>61</v>
      </c>
      <c r="H7" s="43"/>
      <c r="I7" s="16">
        <f t="shared" si="0"/>
        <v>0</v>
      </c>
      <c r="J7" s="17">
        <f t="shared" si="1"/>
        <v>0</v>
      </c>
    </row>
    <row r="8" spans="2:10" ht="73.5" customHeight="1" x14ac:dyDescent="0.25">
      <c r="B8" s="33">
        <v>45777</v>
      </c>
      <c r="C8" s="34">
        <v>0.39583333333333331</v>
      </c>
      <c r="D8" s="34">
        <v>0.48958333333333331</v>
      </c>
      <c r="E8" s="35">
        <v>231</v>
      </c>
      <c r="F8" s="35" t="s">
        <v>13</v>
      </c>
      <c r="G8" s="37" t="s">
        <v>65</v>
      </c>
      <c r="H8" s="43"/>
      <c r="I8" s="16">
        <f t="shared" si="0"/>
        <v>0</v>
      </c>
      <c r="J8" s="17">
        <f t="shared" si="1"/>
        <v>0</v>
      </c>
    </row>
    <row r="9" spans="2:10" ht="60.75" customHeight="1" x14ac:dyDescent="0.25">
      <c r="B9" s="33">
        <v>45777</v>
      </c>
      <c r="C9" s="34">
        <v>0.33333333333333331</v>
      </c>
      <c r="D9" s="34">
        <v>0.4375</v>
      </c>
      <c r="E9" s="35">
        <v>170</v>
      </c>
      <c r="F9" s="35" t="s">
        <v>13</v>
      </c>
      <c r="G9" s="37" t="s">
        <v>62</v>
      </c>
      <c r="H9" s="43"/>
      <c r="I9" s="16">
        <f>J9-H9</f>
        <v>0</v>
      </c>
      <c r="J9" s="17">
        <f>H9*1.12</f>
        <v>0</v>
      </c>
    </row>
    <row r="10" spans="2:10" ht="57" thickBot="1" x14ac:dyDescent="0.3">
      <c r="B10" s="38">
        <v>45777</v>
      </c>
      <c r="C10" s="39">
        <v>0.30555555555555552</v>
      </c>
      <c r="D10" s="39">
        <v>0.4236111111111111</v>
      </c>
      <c r="E10" s="40">
        <v>106</v>
      </c>
      <c r="F10" s="40" t="s">
        <v>13</v>
      </c>
      <c r="G10" s="41" t="s">
        <v>66</v>
      </c>
      <c r="H10" s="44"/>
      <c r="I10" s="18">
        <f>J10-H10</f>
        <v>0</v>
      </c>
      <c r="J10" s="19">
        <f>H10*1.12</f>
        <v>0</v>
      </c>
    </row>
    <row r="11" spans="2:10" ht="45.75" customHeight="1" thickBot="1" x14ac:dyDescent="0.3">
      <c r="B11" s="63" t="s">
        <v>7</v>
      </c>
      <c r="C11" s="64"/>
      <c r="D11" s="64"/>
      <c r="E11" s="64"/>
      <c r="F11" s="64"/>
      <c r="G11" s="64"/>
      <c r="H11" s="13">
        <f>SUM(H5:H10)</f>
        <v>0</v>
      </c>
      <c r="I11" s="13">
        <f>SUM(I5:I10)</f>
        <v>0</v>
      </c>
      <c r="J11" s="13">
        <f>SUM(J5:J10)</f>
        <v>0</v>
      </c>
    </row>
  </sheetData>
  <sheetProtection algorithmName="SHA-512" hashValue="Kd1FVu4C4XD5TUc7ckmMv7kk8yz6A6l1XVyHWD+BHaxHT2Cnr2LWToCvloqRMNYVWdsNmQezr5BaJB42nWcWrw==" saltValue="V2krQAgSx3sQyKA9h4YyvA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Karlovarsko 1</vt:lpstr>
      <vt:lpstr>Karlovarsko 2</vt:lpstr>
      <vt:lpstr>Sokolovsko 1</vt:lpstr>
      <vt:lpstr>Sokolovsko 2</vt:lpstr>
      <vt:lpstr>Chebsko 1</vt:lpstr>
      <vt:lpstr>Chebsko 2</vt:lpstr>
      <vt:lpstr>DVMO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2025-03-19T14:26:23Z</dcterms:modified>
</cp:coreProperties>
</file>