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bookViews>
    <workbookView xWindow="240" yWindow="120" windowWidth="14940" windowHeight="9225"/>
  </bookViews>
  <sheets>
    <sheet name="Souhrn" sheetId="1" r:id="rId1"/>
    <sheet name="0 - SO001" sheetId="2" r:id="rId2"/>
    <sheet name="1 - SO101" sheetId="3" r:id="rId3"/>
    <sheet name="2 - SO102" sheetId="4" r:id="rId4"/>
    <sheet name="3 - SO401" sheetId="5" r:id="rId5"/>
    <sheet name="4 - SO501" sheetId="6" r:id="rId6"/>
    <sheet name="5 - SO502" sheetId="7" r:id="rId7"/>
    <sheet name="6 - SO901" sheetId="8" r:id="rId8"/>
  </sheets>
  <definedNames>
    <definedName name="_xlnm.Print_Area" localSheetId="0">Souhrn!$A$1:$G$30</definedName>
    <definedName name="_xlnm.Print_Titles" localSheetId="0">Souhrn!$17:$19</definedName>
    <definedName name="_xlnm.Print_Area" localSheetId="1">'0 - SO001'!$A$1:$M$78</definedName>
    <definedName name="_xlnm.Print_Titles" localSheetId="1">'0 - SO001'!$22:$24</definedName>
    <definedName name="_xlnm.Print_Area" localSheetId="2">'1 - SO101'!$A$1:$M$714</definedName>
    <definedName name="_xlnm.Print_Titles" localSheetId="2">'1 - SO101'!$31:$33</definedName>
    <definedName name="_xlnm.Print_Area" localSheetId="3">'2 - SO102'!$A$1:$M$136</definedName>
    <definedName name="_xlnm.Print_Titles" localSheetId="3">'2 - SO102'!$24:$26</definedName>
    <definedName name="_xlnm.Print_Area" localSheetId="4">'3 - SO401'!$A$1:$M$48</definedName>
    <definedName name="_xlnm.Print_Titles" localSheetId="4">'3 - SO401'!$22:$24</definedName>
    <definedName name="_xlnm.Print_Area" localSheetId="5">'4 - SO501'!$A$1:$M$188</definedName>
    <definedName name="_xlnm.Print_Titles" localSheetId="5">'4 - SO501'!$27:$29</definedName>
    <definedName name="_xlnm.Print_Area" localSheetId="6">'5 - SO502'!$A$1:$M$198</definedName>
    <definedName name="_xlnm.Print_Titles" localSheetId="6">'5 - SO502'!$27:$29</definedName>
    <definedName name="_xlnm.Print_Area" localSheetId="7">'6 - SO901'!$A$1:$M$48</definedName>
    <definedName name="_xlnm.Print_Titles" localSheetId="7">'6 - SO901'!$22:$24</definedName>
  </definedNames>
  <calcPr/>
</workbook>
</file>

<file path=xl/calcChain.xml><?xml version="1.0" encoding="utf-8"?>
<calcChain xmlns="http://schemas.openxmlformats.org/spreadsheetml/2006/main">
  <c i="8" l="1" r="R26"/>
  <c r="R31"/>
  <c r="I26"/>
  <c r="Q26"/>
  <c r="Q31"/>
  <c r="A13"/>
  <c i="7" r="R176"/>
  <c r="I176"/>
  <c r="J176"/>
  <c r="L176"/>
  <c r="R171"/>
  <c r="I171"/>
  <c r="J171"/>
  <c r="L171"/>
  <c r="R166"/>
  <c r="I166"/>
  <c r="Q166"/>
  <c r="R161"/>
  <c r="R181"/>
  <c r="I161"/>
  <c r="Q161"/>
  <c r="R153"/>
  <c r="I153"/>
  <c r="Q153"/>
  <c r="R148"/>
  <c r="I148"/>
  <c r="J148"/>
  <c r="L148"/>
  <c r="R143"/>
  <c r="I143"/>
  <c r="Q143"/>
  <c r="R138"/>
  <c r="I138"/>
  <c r="J138"/>
  <c r="L138"/>
  <c r="R133"/>
  <c r="I133"/>
  <c r="Q133"/>
  <c r="R128"/>
  <c r="I128"/>
  <c r="Q128"/>
  <c r="R123"/>
  <c r="I123"/>
  <c r="J123"/>
  <c r="L123"/>
  <c r="R118"/>
  <c r="I118"/>
  <c r="Q118"/>
  <c r="R113"/>
  <c r="R158"/>
  <c r="I113"/>
  <c r="J113"/>
  <c r="R105"/>
  <c r="R110"/>
  <c r="I105"/>
  <c r="J105"/>
  <c r="H111"/>
  <c r="K23"/>
  <c r="R97"/>
  <c r="R102"/>
  <c r="I97"/>
  <c r="Q97"/>
  <c r="Q102"/>
  <c r="R89"/>
  <c r="I89"/>
  <c r="J89"/>
  <c r="L89"/>
  <c r="R84"/>
  <c r="I84"/>
  <c r="Q84"/>
  <c r="R79"/>
  <c r="I79"/>
  <c r="J79"/>
  <c r="L79"/>
  <c r="R74"/>
  <c r="I74"/>
  <c r="Q74"/>
  <c r="R69"/>
  <c r="I69"/>
  <c r="Q69"/>
  <c r="R64"/>
  <c r="R94"/>
  <c r="I64"/>
  <c r="Q64"/>
  <c r="R56"/>
  <c r="I56"/>
  <c r="Q56"/>
  <c r="R51"/>
  <c r="I51"/>
  <c r="J51"/>
  <c r="L51"/>
  <c r="R46"/>
  <c r="I46"/>
  <c r="Q46"/>
  <c r="R41"/>
  <c r="I41"/>
  <c r="Q41"/>
  <c r="R36"/>
  <c r="I36"/>
  <c r="J36"/>
  <c r="L36"/>
  <c r="R31"/>
  <c r="R61"/>
  <c r="I31"/>
  <c r="J31"/>
  <c r="A13"/>
  <c i="6" r="R166"/>
  <c r="I166"/>
  <c r="Q166"/>
  <c r="R161"/>
  <c r="I161"/>
  <c r="Q161"/>
  <c r="R156"/>
  <c r="R171"/>
  <c r="I156"/>
  <c r="Q156"/>
  <c r="Q171"/>
  <c r="R148"/>
  <c r="I148"/>
  <c r="J148"/>
  <c r="L148"/>
  <c r="R143"/>
  <c r="I143"/>
  <c r="J143"/>
  <c r="L143"/>
  <c r="R138"/>
  <c r="I138"/>
  <c r="Q138"/>
  <c r="R133"/>
  <c r="I133"/>
  <c r="Q133"/>
  <c r="R128"/>
  <c r="I128"/>
  <c r="J128"/>
  <c r="L128"/>
  <c r="R123"/>
  <c r="I123"/>
  <c r="Q123"/>
  <c r="R118"/>
  <c r="I118"/>
  <c r="Q118"/>
  <c r="R113"/>
  <c r="R153"/>
  <c r="I113"/>
  <c r="Q113"/>
  <c r="R105"/>
  <c r="R110"/>
  <c r="I105"/>
  <c r="J105"/>
  <c r="H111"/>
  <c r="K23"/>
  <c r="R97"/>
  <c r="R102"/>
  <c r="I97"/>
  <c r="J97"/>
  <c r="H103"/>
  <c r="K22"/>
  <c r="R89"/>
  <c r="I89"/>
  <c r="J89"/>
  <c r="L89"/>
  <c r="R84"/>
  <c r="I84"/>
  <c r="Q84"/>
  <c r="R79"/>
  <c r="I79"/>
  <c r="Q79"/>
  <c r="R74"/>
  <c r="I74"/>
  <c r="J74"/>
  <c r="L74"/>
  <c r="R69"/>
  <c r="I69"/>
  <c r="Q69"/>
  <c r="R64"/>
  <c r="R94"/>
  <c r="I64"/>
  <c r="Q64"/>
  <c r="R56"/>
  <c r="I56"/>
  <c r="Q56"/>
  <c r="R51"/>
  <c r="I51"/>
  <c r="J51"/>
  <c r="L51"/>
  <c r="R46"/>
  <c r="J46"/>
  <c r="L46"/>
  <c r="I46"/>
  <c r="Q46"/>
  <c r="R41"/>
  <c r="I41"/>
  <c r="Q41"/>
  <c r="R36"/>
  <c r="I36"/>
  <c r="J36"/>
  <c r="L36"/>
  <c r="R31"/>
  <c r="R61"/>
  <c r="I31"/>
  <c r="Q31"/>
  <c r="A13"/>
  <c i="5" r="R26"/>
  <c r="R31"/>
  <c r="I26"/>
  <c r="J26"/>
  <c r="H32"/>
  <c r="K20"/>
  <c r="Q11"/>
  <c r="A13"/>
  <c i="4" r="R114"/>
  <c r="I114"/>
  <c r="Q114"/>
  <c r="R109"/>
  <c r="I109"/>
  <c r="Q109"/>
  <c r="R104"/>
  <c r="I104"/>
  <c r="J104"/>
  <c r="L104"/>
  <c r="R99"/>
  <c r="R119"/>
  <c r="I99"/>
  <c r="Q99"/>
  <c r="R91"/>
  <c r="Q91"/>
  <c r="I91"/>
  <c r="J91"/>
  <c r="L91"/>
  <c r="R86"/>
  <c r="I86"/>
  <c r="J86"/>
  <c r="L86"/>
  <c r="R81"/>
  <c r="I81"/>
  <c r="Q81"/>
  <c r="R76"/>
  <c r="I76"/>
  <c r="J76"/>
  <c r="L76"/>
  <c r="R71"/>
  <c r="I71"/>
  <c r="Q71"/>
  <c r="R66"/>
  <c r="R96"/>
  <c r="I66"/>
  <c r="J66"/>
  <c r="R58"/>
  <c r="I58"/>
  <c r="Q58"/>
  <c r="R53"/>
  <c r="I53"/>
  <c r="J53"/>
  <c r="L53"/>
  <c r="R48"/>
  <c r="I48"/>
  <c r="J48"/>
  <c r="L48"/>
  <c r="R43"/>
  <c r="I43"/>
  <c r="Q43"/>
  <c r="R38"/>
  <c r="I38"/>
  <c r="J38"/>
  <c r="L38"/>
  <c r="R33"/>
  <c r="I33"/>
  <c r="Q33"/>
  <c r="R28"/>
  <c r="R63"/>
  <c r="I28"/>
  <c r="Q28"/>
  <c r="A13"/>
  <c i="3" r="R692"/>
  <c r="I692"/>
  <c r="Q692"/>
  <c r="R687"/>
  <c r="I687"/>
  <c r="Q687"/>
  <c r="R682"/>
  <c r="I682"/>
  <c r="J682"/>
  <c r="L682"/>
  <c r="R677"/>
  <c r="I677"/>
  <c r="J677"/>
  <c r="L677"/>
  <c r="R672"/>
  <c r="I672"/>
  <c r="Q672"/>
  <c r="R667"/>
  <c r="I667"/>
  <c r="J667"/>
  <c r="L667"/>
  <c r="R662"/>
  <c r="I662"/>
  <c r="Q662"/>
  <c r="R657"/>
  <c r="I657"/>
  <c r="J657"/>
  <c r="L657"/>
  <c r="R652"/>
  <c r="I652"/>
  <c r="Q652"/>
  <c r="R647"/>
  <c r="I647"/>
  <c r="J647"/>
  <c r="L647"/>
  <c r="R642"/>
  <c r="I642"/>
  <c r="Q642"/>
  <c r="R637"/>
  <c r="I637"/>
  <c r="Q637"/>
  <c r="R632"/>
  <c r="I632"/>
  <c r="J632"/>
  <c r="L632"/>
  <c r="R627"/>
  <c r="I627"/>
  <c r="Q627"/>
  <c r="R622"/>
  <c r="I622"/>
  <c r="Q622"/>
  <c r="R617"/>
  <c r="I617"/>
  <c r="Q617"/>
  <c r="R612"/>
  <c r="I612"/>
  <c r="J612"/>
  <c r="L612"/>
  <c r="R607"/>
  <c r="I607"/>
  <c r="Q607"/>
  <c r="R602"/>
  <c r="I602"/>
  <c r="Q602"/>
  <c r="R597"/>
  <c r="I597"/>
  <c r="Q597"/>
  <c r="R592"/>
  <c r="I592"/>
  <c r="J592"/>
  <c r="L592"/>
  <c r="R587"/>
  <c r="I587"/>
  <c r="J587"/>
  <c r="L587"/>
  <c r="R582"/>
  <c r="J582"/>
  <c r="L582"/>
  <c r="I582"/>
  <c r="Q582"/>
  <c r="R577"/>
  <c r="I577"/>
  <c r="J577"/>
  <c r="L577"/>
  <c r="R572"/>
  <c r="I572"/>
  <c r="Q572"/>
  <c r="R567"/>
  <c r="I567"/>
  <c r="Q567"/>
  <c r="R562"/>
  <c r="I562"/>
  <c r="Q562"/>
  <c r="R557"/>
  <c r="J557"/>
  <c r="L557"/>
  <c r="I557"/>
  <c r="Q557"/>
  <c r="R552"/>
  <c r="I552"/>
  <c r="Q552"/>
  <c r="R547"/>
  <c r="R697"/>
  <c r="I547"/>
  <c r="Q547"/>
  <c r="R539"/>
  <c r="I539"/>
  <c r="Q539"/>
  <c r="R534"/>
  <c r="Q534"/>
  <c r="I534"/>
  <c r="J534"/>
  <c r="L534"/>
  <c r="R529"/>
  <c r="I529"/>
  <c r="Q529"/>
  <c r="R524"/>
  <c r="I524"/>
  <c r="Q524"/>
  <c r="R519"/>
  <c r="I519"/>
  <c r="J519"/>
  <c r="L519"/>
  <c r="R514"/>
  <c r="I514"/>
  <c r="Q514"/>
  <c r="R509"/>
  <c r="I509"/>
  <c r="Q509"/>
  <c r="R504"/>
  <c r="I504"/>
  <c r="Q504"/>
  <c r="R499"/>
  <c r="I499"/>
  <c r="Q499"/>
  <c r="R494"/>
  <c r="I494"/>
  <c r="Q494"/>
  <c r="R489"/>
  <c r="I489"/>
  <c r="Q489"/>
  <c r="R484"/>
  <c r="I484"/>
  <c r="Q484"/>
  <c r="R479"/>
  <c r="R544"/>
  <c r="I479"/>
  <c r="Q479"/>
  <c r="R471"/>
  <c r="R476"/>
  <c r="I471"/>
  <c r="J471"/>
  <c r="L471"/>
  <c r="L477"/>
  <c r="L27"/>
  <c r="R463"/>
  <c r="I463"/>
  <c r="J463"/>
  <c r="L463"/>
  <c r="R458"/>
  <c r="R468"/>
  <c r="I458"/>
  <c r="J458"/>
  <c r="H468"/>
  <c r="R450"/>
  <c r="I450"/>
  <c r="Q450"/>
  <c r="R445"/>
  <c r="I445"/>
  <c r="J445"/>
  <c r="L445"/>
  <c r="R440"/>
  <c r="I440"/>
  <c r="Q440"/>
  <c r="R435"/>
  <c r="I435"/>
  <c r="Q435"/>
  <c r="R430"/>
  <c r="I430"/>
  <c r="J430"/>
  <c r="L430"/>
  <c r="R425"/>
  <c r="I425"/>
  <c r="Q425"/>
  <c r="R420"/>
  <c r="I420"/>
  <c r="Q420"/>
  <c r="R415"/>
  <c r="I415"/>
  <c r="Q415"/>
  <c r="R410"/>
  <c r="I410"/>
  <c r="J410"/>
  <c r="L410"/>
  <c r="R405"/>
  <c r="I405"/>
  <c r="J405"/>
  <c r="L405"/>
  <c r="R400"/>
  <c r="I400"/>
  <c r="J400"/>
  <c r="L400"/>
  <c r="R395"/>
  <c r="I395"/>
  <c r="Q395"/>
  <c r="R390"/>
  <c r="I390"/>
  <c r="Q390"/>
  <c r="R385"/>
  <c r="I385"/>
  <c r="Q385"/>
  <c r="R380"/>
  <c r="I380"/>
  <c r="J380"/>
  <c r="L380"/>
  <c r="R375"/>
  <c r="I375"/>
  <c r="Q375"/>
  <c r="R370"/>
  <c r="I370"/>
  <c r="Q370"/>
  <c r="R365"/>
  <c r="I365"/>
  <c r="J365"/>
  <c r="L365"/>
  <c r="R360"/>
  <c r="I360"/>
  <c r="Q360"/>
  <c r="R355"/>
  <c r="I355"/>
  <c r="Q355"/>
  <c r="R350"/>
  <c r="I350"/>
  <c r="Q350"/>
  <c r="R345"/>
  <c r="I345"/>
  <c r="Q345"/>
  <c r="R340"/>
  <c r="I340"/>
  <c r="J340"/>
  <c r="L340"/>
  <c r="R335"/>
  <c r="I335"/>
  <c r="J335"/>
  <c r="L335"/>
  <c r="R330"/>
  <c r="I330"/>
  <c r="J330"/>
  <c r="L330"/>
  <c r="R325"/>
  <c r="I325"/>
  <c r="Q325"/>
  <c r="R320"/>
  <c r="I320"/>
  <c r="J320"/>
  <c r="L320"/>
  <c r="R315"/>
  <c r="I315"/>
  <c r="J315"/>
  <c r="L315"/>
  <c r="R310"/>
  <c r="R455"/>
  <c r="I310"/>
  <c r="J310"/>
  <c r="R302"/>
  <c r="I302"/>
  <c r="Q302"/>
  <c r="R297"/>
  <c r="I297"/>
  <c r="Q297"/>
  <c r="R292"/>
  <c r="I292"/>
  <c r="J292"/>
  <c r="L292"/>
  <c r="R287"/>
  <c r="I287"/>
  <c r="Q287"/>
  <c r="R282"/>
  <c r="I282"/>
  <c r="Q282"/>
  <c r="R277"/>
  <c r="I277"/>
  <c r="J277"/>
  <c r="L277"/>
  <c r="R272"/>
  <c r="I272"/>
  <c r="J272"/>
  <c r="L272"/>
  <c r="R267"/>
  <c r="Q267"/>
  <c r="I267"/>
  <c r="J267"/>
  <c r="L267"/>
  <c r="R262"/>
  <c r="I262"/>
  <c r="Q262"/>
  <c r="R257"/>
  <c r="I257"/>
  <c r="J257"/>
  <c r="L257"/>
  <c r="R252"/>
  <c r="R307"/>
  <c r="I252"/>
  <c r="J252"/>
  <c r="R244"/>
  <c r="R249"/>
  <c r="I244"/>
  <c r="J244"/>
  <c r="H249"/>
  <c r="R236"/>
  <c r="I236"/>
  <c r="Q236"/>
  <c r="R231"/>
  <c r="I231"/>
  <c r="Q231"/>
  <c r="R226"/>
  <c r="R241"/>
  <c r="I226"/>
  <c r="Q226"/>
  <c r="Q241"/>
  <c r="R218"/>
  <c r="I218"/>
  <c r="J218"/>
  <c r="L218"/>
  <c r="R213"/>
  <c r="I213"/>
  <c r="Q213"/>
  <c r="R208"/>
  <c r="I208"/>
  <c r="J208"/>
  <c r="L208"/>
  <c r="R203"/>
  <c r="I203"/>
  <c r="J203"/>
  <c r="L203"/>
  <c r="R198"/>
  <c r="I198"/>
  <c r="Q198"/>
  <c r="R193"/>
  <c r="I193"/>
  <c r="Q193"/>
  <c r="R188"/>
  <c r="I188"/>
  <c r="J188"/>
  <c r="L188"/>
  <c r="R183"/>
  <c r="I183"/>
  <c r="Q183"/>
  <c r="R178"/>
  <c r="I178"/>
  <c r="Q178"/>
  <c r="R173"/>
  <c r="I173"/>
  <c r="Q173"/>
  <c r="R168"/>
  <c r="I168"/>
  <c r="Q168"/>
  <c r="R163"/>
  <c r="I163"/>
  <c r="J163"/>
  <c r="L163"/>
  <c r="R158"/>
  <c r="I158"/>
  <c r="Q158"/>
  <c r="R153"/>
  <c r="I153"/>
  <c r="J153"/>
  <c r="L153"/>
  <c r="R148"/>
  <c r="I148"/>
  <c r="Q148"/>
  <c r="R143"/>
  <c r="I143"/>
  <c r="Q143"/>
  <c r="R138"/>
  <c r="I138"/>
  <c r="J138"/>
  <c r="L138"/>
  <c r="R133"/>
  <c r="I133"/>
  <c r="J133"/>
  <c r="L133"/>
  <c r="R128"/>
  <c r="I128"/>
  <c r="Q128"/>
  <c r="R123"/>
  <c r="I123"/>
  <c r="Q123"/>
  <c r="R118"/>
  <c r="I118"/>
  <c r="Q118"/>
  <c r="R113"/>
  <c r="I113"/>
  <c r="Q113"/>
  <c r="R108"/>
  <c r="I108"/>
  <c r="J108"/>
  <c r="L108"/>
  <c r="R103"/>
  <c r="I103"/>
  <c r="Q103"/>
  <c r="R98"/>
  <c r="I98"/>
  <c r="J98"/>
  <c r="L98"/>
  <c r="R93"/>
  <c r="I93"/>
  <c r="J93"/>
  <c r="L93"/>
  <c r="R88"/>
  <c r="I88"/>
  <c r="J88"/>
  <c r="L88"/>
  <c r="R83"/>
  <c r="I83"/>
  <c r="Q83"/>
  <c r="R78"/>
  <c r="I78"/>
  <c r="J78"/>
  <c r="L78"/>
  <c r="R73"/>
  <c r="I73"/>
  <c r="Q73"/>
  <c r="R68"/>
  <c r="R223"/>
  <c r="I68"/>
  <c r="J68"/>
  <c r="R60"/>
  <c r="I60"/>
  <c r="Q60"/>
  <c r="R55"/>
  <c r="I55"/>
  <c r="Q55"/>
  <c r="R50"/>
  <c r="I50"/>
  <c r="Q50"/>
  <c r="R45"/>
  <c r="I45"/>
  <c r="Q45"/>
  <c r="R40"/>
  <c r="Q40"/>
  <c r="I40"/>
  <c r="J40"/>
  <c r="L40"/>
  <c r="R35"/>
  <c r="R65"/>
  <c r="I35"/>
  <c r="Q35"/>
  <c r="Q65"/>
  <c r="A13"/>
  <c i="2" r="R56"/>
  <c r="I56"/>
  <c r="Q56"/>
  <c r="R51"/>
  <c r="I51"/>
  <c r="J51"/>
  <c r="L51"/>
  <c r="R46"/>
  <c r="I46"/>
  <c r="J46"/>
  <c r="L46"/>
  <c r="R41"/>
  <c r="I41"/>
  <c r="Q41"/>
  <c r="R36"/>
  <c r="I36"/>
  <c r="J36"/>
  <c r="L36"/>
  <c r="R31"/>
  <c r="I31"/>
  <c r="J31"/>
  <c r="L31"/>
  <c r="R26"/>
  <c r="R61"/>
  <c r="I26"/>
  <c r="J26"/>
  <c r="L26"/>
  <c r="A13"/>
  <c l="1" r="Q36"/>
  <c r="J41"/>
  <c r="L41"/>
  <c r="L61"/>
  <c r="Q51"/>
  <c i="3" r="J45"/>
  <c r="L45"/>
  <c r="J60"/>
  <c r="L60"/>
  <c r="Q68"/>
  <c r="J73"/>
  <c r="L73"/>
  <c r="Q78"/>
  <c r="Q88"/>
  <c r="Q98"/>
  <c r="J103"/>
  <c r="L103"/>
  <c r="J118"/>
  <c r="L118"/>
  <c r="J123"/>
  <c r="L123"/>
  <c r="J128"/>
  <c r="L128"/>
  <c r="Q133"/>
  <c r="Q138"/>
  <c r="J158"/>
  <c r="L158"/>
  <c r="J168"/>
  <c r="L168"/>
  <c r="J193"/>
  <c r="L193"/>
  <c r="J198"/>
  <c r="L198"/>
  <c r="Q203"/>
  <c r="J213"/>
  <c r="L213"/>
  <c r="L244"/>
  <c r="L250"/>
  <c r="L23"/>
  <c r="H250"/>
  <c r="K23"/>
  <c r="Q252"/>
  <c r="Q257"/>
  <c r="J262"/>
  <c r="L262"/>
  <c r="Q272"/>
  <c r="J297"/>
  <c r="L297"/>
  <c r="J302"/>
  <c r="L302"/>
  <c r="L310"/>
  <c r="Q315"/>
  <c r="Q320"/>
  <c r="J325"/>
  <c r="L325"/>
  <c r="Q335"/>
  <c r="Q340"/>
  <c r="J345"/>
  <c r="L345"/>
  <c r="J355"/>
  <c r="L355"/>
  <c r="J360"/>
  <c r="L360"/>
  <c r="Q380"/>
  <c r="J385"/>
  <c r="L385"/>
  <c r="J395"/>
  <c r="L395"/>
  <c r="Q400"/>
  <c r="Q405"/>
  <c r="Q410"/>
  <c r="J420"/>
  <c r="L420"/>
  <c r="Q430"/>
  <c r="Q445"/>
  <c r="L458"/>
  <c r="L469"/>
  <c r="L26"/>
  <c r="J484"/>
  <c r="L484"/>
  <c r="J494"/>
  <c r="L494"/>
  <c r="J499"/>
  <c r="L499"/>
  <c r="J509"/>
  <c r="L509"/>
  <c r="Q519"/>
  <c r="Q544"/>
  <c r="J524"/>
  <c r="L524"/>
  <c r="J539"/>
  <c r="L539"/>
  <c r="J547"/>
  <c r="J562"/>
  <c r="L562"/>
  <c r="J567"/>
  <c r="L567"/>
  <c r="Q587"/>
  <c r="Q592"/>
  <c r="J597"/>
  <c r="L597"/>
  <c r="J607"/>
  <c r="L607"/>
  <c r="Q612"/>
  <c r="J617"/>
  <c r="L617"/>
  <c r="J622"/>
  <c r="L622"/>
  <c r="J627"/>
  <c r="L627"/>
  <c r="Q632"/>
  <c r="J637"/>
  <c r="L637"/>
  <c r="Q647"/>
  <c r="J652"/>
  <c r="L652"/>
  <c r="Q657"/>
  <c r="J662"/>
  <c r="L662"/>
  <c r="Q677"/>
  <c r="Q682"/>
  <c r="J687"/>
  <c r="L687"/>
  <c r="J692"/>
  <c r="L692"/>
  <c i="4" r="J33"/>
  <c r="L33"/>
  <c r="Q38"/>
  <c r="Q63"/>
  <c r="Q48"/>
  <c r="Q53"/>
  <c r="Q66"/>
  <c r="Q76"/>
  <c r="J81"/>
  <c r="L81"/>
  <c r="Q86"/>
  <c r="Q104"/>
  <c r="Q119"/>
  <c r="J109"/>
  <c r="L109"/>
  <c r="J114"/>
  <c r="L114"/>
  <c i="5" r="J10"/>
  <c r="S11"/>
  <c i="1" r="S23"/>
  <c i="5" r="Q26"/>
  <c r="Q31"/>
  <c i="6" r="J31"/>
  <c r="Q51"/>
  <c r="J56"/>
  <c r="L56"/>
  <c r="J64"/>
  <c r="J69"/>
  <c r="L69"/>
  <c r="Q89"/>
  <c r="Q97"/>
  <c r="Q102"/>
  <c r="L105"/>
  <c r="L110"/>
  <c r="J110"/>
  <c r="J111"/>
  <c r="H110"/>
  <c r="J123"/>
  <c r="L123"/>
  <c r="Q128"/>
  <c r="Q153"/>
  <c r="J133"/>
  <c r="L133"/>
  <c r="J138"/>
  <c r="L138"/>
  <c r="Q148"/>
  <c r="J161"/>
  <c r="L161"/>
  <c i="7" r="Q31"/>
  <c r="J46"/>
  <c r="L46"/>
  <c r="Q51"/>
  <c r="J56"/>
  <c r="L56"/>
  <c r="J64"/>
  <c r="J69"/>
  <c r="L69"/>
  <c r="J74"/>
  <c r="L74"/>
  <c r="Q79"/>
  <c r="Q94"/>
  <c r="J84"/>
  <c r="L84"/>
  <c r="Q89"/>
  <c r="Q105"/>
  <c r="Q110"/>
  <c r="H110"/>
  <c r="Q113"/>
  <c r="J118"/>
  <c r="L118"/>
  <c r="Q123"/>
  <c r="J128"/>
  <c r="L128"/>
  <c r="Q138"/>
  <c r="J153"/>
  <c r="L153"/>
  <c r="J161"/>
  <c r="Q171"/>
  <c r="Q181"/>
  <c r="Q176"/>
  <c i="2" r="Q26"/>
  <c r="Q46"/>
  <c i="3" r="J50"/>
  <c r="L50"/>
  <c r="J55"/>
  <c r="L55"/>
  <c r="Q93"/>
  <c r="Q108"/>
  <c r="J113"/>
  <c r="L113"/>
  <c r="Q153"/>
  <c r="Q163"/>
  <c r="J173"/>
  <c r="L173"/>
  <c r="J178"/>
  <c r="L178"/>
  <c r="Q218"/>
  <c r="J226"/>
  <c r="L226"/>
  <c r="J231"/>
  <c r="L231"/>
  <c r="J236"/>
  <c r="L236"/>
  <c r="Q244"/>
  <c r="Q249"/>
  <c r="Q277"/>
  <c r="J282"/>
  <c r="L282"/>
  <c r="Q292"/>
  <c r="Q365"/>
  <c r="J370"/>
  <c r="L370"/>
  <c r="J390"/>
  <c r="L390"/>
  <c r="J435"/>
  <c r="L435"/>
  <c r="J440"/>
  <c r="L440"/>
  <c r="Q458"/>
  <c r="Q463"/>
  <c r="H469"/>
  <c r="K26"/>
  <c r="Q471"/>
  <c r="Q476"/>
  <c r="H476"/>
  <c r="L476"/>
  <c r="J476"/>
  <c r="J477"/>
  <c r="H477"/>
  <c r="K27"/>
  <c r="J479"/>
  <c i="2" r="Q31"/>
  <c r="J56"/>
  <c r="L56"/>
  <c i="3" r="J35"/>
  <c r="H66"/>
  <c r="L68"/>
  <c r="J83"/>
  <c r="L83"/>
  <c r="J143"/>
  <c r="L143"/>
  <c r="J148"/>
  <c r="L148"/>
  <c r="J183"/>
  <c r="L183"/>
  <c r="Q188"/>
  <c r="Q208"/>
  <c r="H223"/>
  <c r="L252"/>
  <c r="L308"/>
  <c r="L24"/>
  <c r="J287"/>
  <c r="L287"/>
  <c r="Q310"/>
  <c r="Q330"/>
  <c r="J350"/>
  <c r="L350"/>
  <c r="J375"/>
  <c r="L375"/>
  <c r="J415"/>
  <c r="L415"/>
  <c r="J425"/>
  <c r="L425"/>
  <c r="J450"/>
  <c r="L450"/>
  <c r="H455"/>
  <c r="J489"/>
  <c r="L489"/>
  <c r="J504"/>
  <c r="L504"/>
  <c r="J514"/>
  <c r="L514"/>
  <c r="J529"/>
  <c r="L529"/>
  <c r="J552"/>
  <c r="L552"/>
  <c r="J572"/>
  <c r="L572"/>
  <c r="Q577"/>
  <c r="Q697"/>
  <c r="J602"/>
  <c r="L602"/>
  <c r="J642"/>
  <c r="L642"/>
  <c r="Q667"/>
  <c r="J672"/>
  <c r="L672"/>
  <c i="4" r="J28"/>
  <c r="H64"/>
  <c r="J43"/>
  <c r="L43"/>
  <c r="J58"/>
  <c r="L58"/>
  <c r="L66"/>
  <c r="J99"/>
  <c r="H119"/>
  <c i="6" r="Q36"/>
  <c r="Q61"/>
  <c r="J41"/>
  <c r="L41"/>
  <c r="Q74"/>
  <c r="Q94"/>
  <c r="J79"/>
  <c r="L79"/>
  <c r="J84"/>
  <c r="L84"/>
  <c r="L97"/>
  <c r="L103"/>
  <c r="L22"/>
  <c r="H102"/>
  <c r="Q105"/>
  <c r="Q110"/>
  <c r="S110"/>
  <c r="S23"/>
  <c r="J113"/>
  <c r="H154"/>
  <c r="K24"/>
  <c r="J118"/>
  <c r="L118"/>
  <c r="Q143"/>
  <c r="J156"/>
  <c r="J166"/>
  <c r="L166"/>
  <c i="7" r="L31"/>
  <c r="Q36"/>
  <c r="J41"/>
  <c r="L41"/>
  <c r="J97"/>
  <c r="H103"/>
  <c r="K22"/>
  <c r="L105"/>
  <c r="L111"/>
  <c r="L23"/>
  <c r="J133"/>
  <c r="L133"/>
  <c r="J143"/>
  <c r="L143"/>
  <c r="Q148"/>
  <c r="J166"/>
  <c r="L166"/>
  <c i="8" r="J26"/>
  <c r="H32"/>
  <c r="K20"/>
  <c r="Q11"/>
  <c i="4" r="J71"/>
  <c r="L71"/>
  <c i="5" r="L26"/>
  <c r="L31"/>
  <c r="J31"/>
  <c r="J32"/>
  <c r="H31"/>
  <c i="7" r="L113"/>
  <c r="L159"/>
  <c r="L24"/>
  <c i="3" l="1" r="S476"/>
  <c r="S27"/>
  <c i="7" r="Q158"/>
  <c r="H94"/>
  <c r="Q61"/>
  <c i="6" r="H95"/>
  <c r="K21"/>
  <c i="4" r="Q96"/>
  <c i="3" r="H697"/>
  <c r="L455"/>
  <c r="J455"/>
  <c r="J456"/>
  <c r="Q307"/>
  <c r="L224"/>
  <c r="L21"/>
  <c r="H544"/>
  <c r="Q468"/>
  <c r="L241"/>
  <c i="2" r="Q61"/>
  <c i="3" r="Q223"/>
  <c i="6" r="H172"/>
  <c r="K25"/>
  <c i="4" r="L96"/>
  <c i="3" r="Q455"/>
  <c r="S455"/>
  <c r="S25"/>
  <c i="6" r="H61"/>
  <c i="5" r="S31"/>
  <c r="S20"/>
  <c i="7" r="L62"/>
  <c r="H181"/>
  <c i="4" r="H97"/>
  <c r="K21"/>
  <c i="7" r="H159"/>
  <c r="K24"/>
  <c i="2" r="H62"/>
  <c r="K20"/>
  <c r="Q11"/>
  <c i="7" r="H61"/>
  <c i="3" r="H224"/>
  <c r="K21"/>
  <c i="7" r="H62"/>
  <c r="K20"/>
  <c i="3" r="H308"/>
  <c r="K24"/>
  <c i="4" r="H96"/>
  <c i="2" r="L62"/>
  <c r="L20"/>
  <c i="7" r="H158"/>
  <c i="3" r="H307"/>
  <c r="H456"/>
  <c r="K25"/>
  <c i="2" r="H61"/>
  <c r="J61"/>
  <c r="J62"/>
  <c i="1" r="D23"/>
  <c i="3" r="K20"/>
  <c r="L35"/>
  <c r="L66"/>
  <c r="L20"/>
  <c r="H65"/>
  <c r="L223"/>
  <c r="J223"/>
  <c r="J224"/>
  <c r="L242"/>
  <c r="L22"/>
  <c r="L249"/>
  <c r="J249"/>
  <c r="J250"/>
  <c r="L456"/>
  <c r="L25"/>
  <c r="L479"/>
  <c r="L545"/>
  <c r="L28"/>
  <c r="H545"/>
  <c r="K28"/>
  <c i="4" r="K20"/>
  <c r="H63"/>
  <c r="L97"/>
  <c r="L21"/>
  <c r="L99"/>
  <c r="L120"/>
  <c r="L22"/>
  <c r="H120"/>
  <c r="K22"/>
  <c i="5" r="L32"/>
  <c r="L20"/>
  <c i="6" r="H62"/>
  <c r="J10"/>
  <c r="L102"/>
  <c r="J102"/>
  <c r="J103"/>
  <c r="L111"/>
  <c r="L23"/>
  <c r="L113"/>
  <c r="L154"/>
  <c r="L24"/>
  <c r="H153"/>
  <c r="L156"/>
  <c r="L172"/>
  <c r="L25"/>
  <c i="7" r="L61"/>
  <c r="J61"/>
  <c r="J62"/>
  <c r="L64"/>
  <c r="L95"/>
  <c r="L21"/>
  <c r="H95"/>
  <c r="K21"/>
  <c r="L97"/>
  <c r="L103"/>
  <c r="L22"/>
  <c r="H102"/>
  <c r="L110"/>
  <c r="J110"/>
  <c r="J111"/>
  <c r="H182"/>
  <c r="K25"/>
  <c i="8" r="L26"/>
  <c r="L32"/>
  <c r="L20"/>
  <c i="3" r="H241"/>
  <c r="H242"/>
  <c r="K22"/>
  <c r="L468"/>
  <c r="J468"/>
  <c r="J469"/>
  <c r="L307"/>
  <c r="J307"/>
  <c r="J308"/>
  <c r="H698"/>
  <c r="K29"/>
  <c i="5" r="R11"/>
  <c i="6" r="L31"/>
  <c r="L61"/>
  <c r="J61"/>
  <c r="J62"/>
  <c r="H94"/>
  <c i="7" r="L158"/>
  <c r="J158"/>
  <c r="J159"/>
  <c r="L161"/>
  <c r="L182"/>
  <c r="L25"/>
  <c i="8" r="J10"/>
  <c r="S11"/>
  <c i="1" r="S26"/>
  <c i="8" r="H31"/>
  <c i="3" r="L547"/>
  <c r="L698"/>
  <c r="L29"/>
  <c i="4" r="L28"/>
  <c r="L64"/>
  <c r="J11"/>
  <c i="1" r="F22"/>
  <c i="6" r="L64"/>
  <c r="L95"/>
  <c r="L21"/>
  <c r="H171"/>
  <c i="3" l="1" r="S223"/>
  <c r="S21"/>
  <c i="7" r="J11"/>
  <c i="1" r="F25"/>
  <c i="4" r="J96"/>
  <c r="J97"/>
  <c i="3" r="J241"/>
  <c r="J242"/>
  <c i="7" r="S158"/>
  <c r="S24"/>
  <c i="2" r="S61"/>
  <c r="S20"/>
  <c i="3" r="S468"/>
  <c r="S26"/>
  <c r="S307"/>
  <c r="S24"/>
  <c i="4" r="S96"/>
  <c r="S21"/>
  <c i="7" r="S61"/>
  <c r="S20"/>
  <c i="3" r="Q11"/>
  <c i="4" r="Q11"/>
  <c i="7" r="Q11"/>
  <c i="3" r="S249"/>
  <c r="S23"/>
  <c i="6" r="S61"/>
  <c r="S20"/>
  <c r="S102"/>
  <c r="S22"/>
  <c i="3" r="J10"/>
  <c r="S11"/>
  <c i="1" r="S21"/>
  <c i="7" r="S110"/>
  <c r="S23"/>
  <c i="4" r="J10"/>
  <c i="1" r="D26"/>
  <c i="2" r="J10"/>
  <c i="1" r="D20"/>
  <c i="2" r="J11"/>
  <c i="1" r="F20"/>
  <c i="3" r="L65"/>
  <c r="J65"/>
  <c r="J66"/>
  <c i="4" r="L63"/>
  <c r="J63"/>
  <c r="J64"/>
  <c i="6" r="K20"/>
  <c r="Q11"/>
  <c r="S11"/>
  <c i="1" r="S24"/>
  <c i="6" r="L62"/>
  <c r="J11"/>
  <c i="1" r="F24"/>
  <c i="6" r="L94"/>
  <c r="J94"/>
  <c r="J95"/>
  <c r="L153"/>
  <c r="J153"/>
  <c r="J154"/>
  <c i="7" r="L94"/>
  <c r="J94"/>
  <c r="J95"/>
  <c i="1" r="D24"/>
  <c i="3" r="J11"/>
  <c i="1" r="F21"/>
  <c i="3" r="L544"/>
  <c r="J544"/>
  <c r="J545"/>
  <c i="4" r="L20"/>
  <c r="L119"/>
  <c r="J119"/>
  <c r="J120"/>
  <c i="6" r="L171"/>
  <c r="J171"/>
  <c r="J172"/>
  <c i="7" r="L20"/>
  <c r="L102"/>
  <c r="J102"/>
  <c r="J103"/>
  <c r="L181"/>
  <c r="J181"/>
  <c r="J182"/>
  <c i="8" r="J11"/>
  <c i="1" r="F26"/>
  <c i="8" r="L31"/>
  <c r="J31"/>
  <c r="J32"/>
  <c i="2" r="R11"/>
  <c i="3" r="L697"/>
  <c r="J697"/>
  <c r="J698"/>
  <c i="5" r="J11"/>
  <c i="1" r="F23"/>
  <c i="7" r="J10"/>
  <c r="S11"/>
  <c i="1" r="S25"/>
  <c l="1" r="F13"/>
  <c i="4" r="S11"/>
  <c i="1" r="S22"/>
  <c i="6" r="R11"/>
  <c i="7" r="R11"/>
  <c i="1" r="D21"/>
  <c r="F11"/>
  <c i="2" r="S11"/>
  <c i="1" r="S20"/>
  <c i="3" r="R11"/>
  <c r="S544"/>
  <c r="S28"/>
  <c i="6" r="S171"/>
  <c r="S25"/>
  <c i="3" r="S241"/>
  <c r="S22"/>
  <c i="6" r="S153"/>
  <c r="S24"/>
  <c i="7" r="S181"/>
  <c r="S25"/>
  <c i="4" r="R11"/>
  <c r="S63"/>
  <c r="S20"/>
  <c r="S119"/>
  <c r="S22"/>
  <c i="7" r="S102"/>
  <c r="S22"/>
  <c i="8" r="R11"/>
  <c i="1" r="D25"/>
  <c r="D22"/>
  <c i="7" r="S94"/>
  <c r="S21"/>
  <c i="6" r="S94"/>
  <c r="S21"/>
  <c i="3" r="S65"/>
  <c r="S20"/>
  <c i="6" r="L20"/>
  <c i="3" r="S697"/>
  <c r="S29"/>
  <c i="8" r="S31"/>
  <c r="S20"/>
</calcChain>
</file>

<file path=xl/sharedStrings.xml><?xml version="1.0" encoding="utf-8"?>
<sst xmlns="http://schemas.openxmlformats.org/spreadsheetml/2006/main">
  <si>
    <t>SOUHRNNÝ LIST STAVBY</t>
  </si>
  <si>
    <t>STAVBA</t>
  </si>
  <si>
    <t>TÚ_S_065 - II/220 Modernizace silnice Stará Role</t>
  </si>
  <si>
    <t>17.12.2024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</si>
  <si>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</si>
  <si>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</si>
  <si>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</si>
  <si>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</si>
  <si>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</si>
  <si>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</si>
  <si>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</si>
  <si>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</si>
  <si>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</si>
  <si>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</si>
  <si>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</si>
  <si>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</si>
  <si>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</si>
  <si>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</si>
  <si>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</si>
  <si>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SO001</t>
  </si>
  <si>
    <t>Vedlejší a ostatní náklady</t>
  </si>
  <si>
    <t>SO101</t>
  </si>
  <si>
    <t>Modernizace sil. II/220</t>
  </si>
  <si>
    <t>SO102</t>
  </si>
  <si>
    <t>Chodník km 0,1435 - 0,200</t>
  </si>
  <si>
    <t>SO401</t>
  </si>
  <si>
    <t xml:space="preserve">Přeložka veřejného osvětlení </t>
  </si>
  <si>
    <t>SO501</t>
  </si>
  <si>
    <t>Přeložka trasy STL plynovodu D63 mm</t>
  </si>
  <si>
    <t>SO502</t>
  </si>
  <si>
    <t>Přeložka trasy STL plynovodu D160 mm</t>
  </si>
  <si>
    <t>SO901</t>
  </si>
  <si>
    <t>Dopravně inženýrské opatření - DIO</t>
  </si>
  <si>
    <t>SOUPIS PRACÍ</t>
  </si>
  <si>
    <t xml:space="preserve">Objekt: </t>
  </si>
  <si>
    <t xml:space="preserve">Celková cena (bez DPH): </t>
  </si>
  <si>
    <t>SO001 -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</si>
  <si>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</si>
  <si>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</si>
  <si>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</si>
  <si>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</si>
  <si>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</si>
  <si>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</si>
  <si>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</si>
  <si>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</si>
  <si>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</si>
  <si>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</si>
  <si>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</si>
  <si>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</si>
  <si>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</si>
  <si>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</si>
  <si>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02730</t>
  </si>
  <si>
    <t>POMOC PRÁCE ZŘÍZ NEBO ZAJIŠŤ OCHRANU INŽENÝRSKÝCH SÍTÍ</t>
  </si>
  <si>
    <t>KPL</t>
  </si>
  <si>
    <t>doplňující popis</t>
  </si>
  <si>
    <t>- ochrana sítí technické infrastruktury na staveništi _x000d_
- včetně provizorní ochrany, vyvěšení nebo dočasných podpěrných bodů</t>
  </si>
  <si>
    <t>výměra</t>
  </si>
  <si>
    <t>1 = 1,000000 =&gt; A</t>
  </si>
  <si>
    <t>technická specifikace</t>
  </si>
  <si>
    <t>zahrnuje veškeré náklady spojené s objednatelem požadovanými zařízeními</t>
  </si>
  <si>
    <t>cenová soustava</t>
  </si>
  <si>
    <t>OTSKP 2024</t>
  </si>
  <si>
    <t>02910</t>
  </si>
  <si>
    <t>OSTATNÍ POŽADAVKY - ZEMĚMĚŘIČSKÁ MĚŘENÍ</t>
  </si>
  <si>
    <t>- zaměření skutečného stavu po dokončení stavby (včetně přeložek inženýrských sítí), vč. zákresu do katastrální mapy a její digitalizace_x000d_
- včetně vektorových dat osy realizované silnice II. třídy ve formátu ESRI SHP nebo GDB, popř. DWG či DGN (otevřené i uzavřené formáty)</t>
  </si>
  <si>
    <t>zahrnuje veškeré náklady spojené s objednatelem požadovanými pracemi, 
- pro stanovení orientační investorské ceny určete jednotkovou cenu jako 1% odhadované ceny stavby</t>
  </si>
  <si>
    <t>02911</t>
  </si>
  <si>
    <t>OSTATNÍ POŽADAVKY - GEODETICKÉ ZAMĚŘENÍ</t>
  </si>
  <si>
    <t xml:space="preserve">- vytyčení stavby  - směrové a výškové vytyčení stavby dle vytyčovacích souřadnic, včetně vytýčení inženýrských sítí_x000d_
- veškeré geodetické práce v průběhu stavby</t>
  </si>
  <si>
    <t>zahrnuje veškeré náklady spojené s objednatelem požadovanými pracemi</t>
  </si>
  <si>
    <t>02943</t>
  </si>
  <si>
    <t>OSTATNÍ POŽADAVKY - VYPRACOVÁNÍ RDS</t>
  </si>
  <si>
    <t>- realizační dokumentace stavby</t>
  </si>
  <si>
    <t>02944</t>
  </si>
  <si>
    <t>OSTAT POŽADAVKY - DOKUMENTACE SKUTEČ PROVEDENÍ V DIGIT FORMĚ</t>
  </si>
  <si>
    <t>- dokumentace skutečného provedení stavby _x000d_
- DSPS v počtu 3 paré + 1 x elektronicky otevřené i uzavřené formáty</t>
  </si>
  <si>
    <t>02945</t>
  </si>
  <si>
    <t>OSTAT POŽADAVKY - GEOMETRICKÝ PLÁN</t>
  </si>
  <si>
    <t>- podklady pro majetkoprávní vypořádání stavby _x000d_
- vypracování geometrického plánu včetně projednání a schválení na příslušném KÚ_x000d_
- zajištění geometrických plánů skutečného provedení objektů a inženýrských sítí a geometrických plánů věcných břemen v požadovaném formátu s hranicemi pozemků jako podklad pro vklad do katastrální mapy pro evidenci změn na katastrálním úřadu_x000d_
- tato dokumentace bude potvrzena příslušným katastrálním úřadem a předána v 6 ti tištěných vyhotoveních v termínu dle potřeb investora_x000d_
- včetně digitální verze GP ověřené KÚ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</si>
  <si>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</si>
  <si>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02990</t>
  </si>
  <si>
    <t>OSTATNÍ POŽADAVKY - INFORMAČNÍ TABULE</t>
  </si>
  <si>
    <t>- dočasný billboard rozměr min. 2,0 x 1,0 m, provedení plast nebo plech v barevném provedení včetně kotvení, údržby a odstranění, údaje dle zadávací dokumentace_x000d_
- včetně přesunu do druhé etapy výstavby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</si>
  <si>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</si>
  <si>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</si>
  <si>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</si>
  <si>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</si>
  <si>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</si>
  <si>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</si>
  <si>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</si>
  <si>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SO101 - Modernizace sil. II/220</t>
  </si>
  <si>
    <t>Zemní práce</t>
  </si>
  <si>
    <t>Základy</t>
  </si>
  <si>
    <t>Svislé konstrukce</t>
  </si>
  <si>
    <t>Vodorovné konstrukce</t>
  </si>
  <si>
    <t>Komunikace</t>
  </si>
  <si>
    <t>Úpravy povrchů, podlahy, výplně otvorů</t>
  </si>
  <si>
    <t>Přidružená stavební výroba</t>
  </si>
  <si>
    <t>Potrubí</t>
  </si>
  <si>
    <t>Ostatní konstrukce a práce</t>
  </si>
  <si>
    <t>014102</t>
  </si>
  <si>
    <t>POPLATKY ZA SKLÁDKU</t>
  </si>
  <si>
    <t>t</t>
  </si>
  <si>
    <t>- zemina - přepočtový koeficient 2,0 t/m3</t>
  </si>
  <si>
    <t xml:space="preserve">z pol. 12373.2:   3067,6 = 3067,600000 =&gt; A _x000d_
z pol. 12373.3   1229,3 = 1229,300000 =&gt; B _x000d_
z položky 13173:  30 = 30,000000 =&gt; C _x000d_
z položky 13273:  166,6 = 166,600000 =&gt; D _x000d_
z po. 12931:   250*0,25*2,0 = 125,000000 =&gt; E _x000d_
z pol. 12980:   25*0,25*2,0 = 12,500000 =&gt; F _x000d_
z pol. 12996:   10,0*0,1*2,0 = 2,000000 =&gt; G _x000d_
A+B+C+D+E+F+G = 4633,000000 =&gt; H</t>
  </si>
  <si>
    <t>zahrnuje veškeré poplatky provozovateli skládky související s uložením odpadu na skládce.</t>
  </si>
  <si>
    <t>- kámen - přepočtový koeficient 2,6 t/m3</t>
  </si>
  <si>
    <t xml:space="preserve">z pol. 11317:   389,1*2,6 = 1011,660000 =&gt; A _x000d_
z pol. 11354:   5m*0,205t/m = 1,025000 =&gt; B _x000d_
Celkem: A+B = 1012,685000 =&gt; C</t>
  </si>
  <si>
    <t>- prostý beton - přepočtový koeficient 2,3 t/m3</t>
  </si>
  <si>
    <t xml:space="preserve">z pol. 11352:   471*0,230 = 108,330000 =&gt; A _x000d_
z pol. 11318:   6,84*2,3 = 15,732000 =&gt; B _x000d_
z pol. 11328:   50*0,1*2,3 = 11,500000 =&gt; C _x000d_
z pol.96687:   0,5*5*2,3 = 5,750000 =&gt; D _x000d_
z pol.96615:   38,25*2,3 = 87,975000 =&gt; E _x000d_
Celkem: A+B+C+D+E = 229,287000 =&gt; F</t>
  </si>
  <si>
    <t>- železobeton - přepočtový koeficient 2,5 t/m3</t>
  </si>
  <si>
    <t xml:space="preserve">z pol.96616:   3*2,5 = 7,500000 =&gt; A _x000d_
z pol. 966345:   24*0,753t/m = 18,072000 =&gt; B _x000d_
z pol. 966346:   60*0,980t/m = 58,800000 =&gt; C _x000d_
Celkem: A+B+C = 84,372000 =&gt; D</t>
  </si>
  <si>
    <t>- stmelené asfaltové vrstvy - přepočtový koeficient 2,5 t/m3</t>
  </si>
  <si>
    <t xml:space="preserve">z pol. 11313:   7,3*2,5 = 18,250000 =&gt; A _x000d_
z pol. 11333:   188,8*2,5 = 472,000000 =&gt; B _x000d_
Celkem: A+B = 490,250000 =&gt; C</t>
  </si>
  <si>
    <t>014211</t>
  </si>
  <si>
    <t>POPLATKY ZA ZEMNÍK - ORNICE</t>
  </si>
  <si>
    <t>M3</t>
  </si>
  <si>
    <t>- ornice pro ohumusování</t>
  </si>
  <si>
    <t xml:space="preserve">do položky 18222:  1594*0,15 = 239,100000 =&gt; A _x000d_
do položky 18232:  131*0,15 = 19,650000 =&gt; B _x000d_
A+B = 258,750000 =&gt; C</t>
  </si>
  <si>
    <t>zahrnuje veškeré poplatky majiteli zemníku související s nákupem zeminy (nikoliv s otvírkou zemníku)</t>
  </si>
  <si>
    <t>1 - Zemní práce</t>
  </si>
  <si>
    <t>11120</t>
  </si>
  <si>
    <t>ODSTRANĚNÍ KŘOVIN</t>
  </si>
  <si>
    <t>M2</t>
  </si>
  <si>
    <t>- odstranění křovin, včetně případné náletové vegetace a včetně případných vzrostlých stromů _x000d_
- předpokládá se pouze s ořezem či odstraněním částí keřových porostů či jednotlivých keřů nebo výmladků stromů_x000d_
- včetně naložení, odvozu a likvidace odpadu</t>
  </si>
  <si>
    <t xml:space="preserve">dle dendrologie_x000d_
odstranění m2 + u BUS: 6+3 = 9,000000 =&gt; A    _x000d_
částečný prořez ploch (cca 40% ploch):   (65+20+20+6+60)*0,4 = 68,400000 =&gt; B _x000d_
Celkem: A+B = 77,400000 =&gt; C</t>
  </si>
  <si>
    <t>odstranění křovin a stromů do průměru 100 mm
doprava dřevin bez ohledu na vzdálenost
spálení na hromadách nebo štěpkování</t>
  </si>
  <si>
    <t>11313</t>
  </si>
  <si>
    <t>ODSTRANĚNÍ KRYTU ZPEVNĚNÝCH PLOCH S ASFALTOVÝM POJIVEM</t>
  </si>
  <si>
    <t>- stmelené asfaltové vrstvy_x000d_
- včetně odvozu, naložení a uložení na skládku_x000d_
- poplatek za uložení na skládce (skládkové) v položce 014102.5</t>
  </si>
  <si>
    <t xml:space="preserve">asfalt z chodníku v ús.1:   7,3 = 7,300000 =&gt; A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</si>
  <si>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</si>
  <si>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</t>
  </si>
  <si>
    <t>ODSTRAN KRYTU ZPEVNĚNÝCH PLOCH Z DLAŽEB KOSTEK</t>
  </si>
  <si>
    <t>- včetně odvozu, naložení a uložení na skládku_x000d_
- poplatek za uložení na skládce (skládkové) v položce 014102.2</t>
  </si>
  <si>
    <t xml:space="preserve">stáv. dlažba pod asfaltem sil. II/220, úsek 1:  3891m2*0,1 = 389,100000 =&gt; A</t>
  </si>
  <si>
    <t>11318</t>
  </si>
  <si>
    <t>ODSTRANĚNÍ KRYTU ZPEVNĚNÝCH PLOCH Z DLAŽDIC</t>
  </si>
  <si>
    <t>- včetně odvozu, naložení a uložení na skládku_x000d_
- poplatek za uložení na skládce (skládkové) v položce 014102.3</t>
  </si>
  <si>
    <t xml:space="preserve">20% předlážděné plochy (570 m2) chodníku v ús.1:  114m2*0,06 = 6,840000 =&gt; A</t>
  </si>
  <si>
    <t>11328</t>
  </si>
  <si>
    <t>ODSTRANĚNÍ PŘÍKOPŮ, ŽLABŮ A RIGOLŮ Z PŘÍKOPOVÝCH TVÁRNIC</t>
  </si>
  <si>
    <t xml:space="preserve">odstranění beton. žlabu v ús.1:   50 = 50,000000 =&gt; A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</si>
  <si>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</si>
  <si>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</si>
  <si>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</si>
  <si>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- stmelené vrstvy _x000d_
- včetně odvozu, naložení a uložení na skládku_x000d_
- poplatek za uložení na skládce (skládkové) v položce 014102.5</t>
  </si>
  <si>
    <t xml:space="preserve">odstranění penetračního makadamu v ús.2 + ús.3:  59,5+129,3 = 188,800000 =&gt; A</t>
  </si>
  <si>
    <t>11352</t>
  </si>
  <si>
    <t>ODSTRANĚNÍ CHODNÍKOVÝCH A SILNIČNÍCH OBRUBNÍKŮ BETONOVÝCH</t>
  </si>
  <si>
    <t>M</t>
  </si>
  <si>
    <t xml:space="preserve">stáv. obrubník v ús.1:   471 = 471,000000 =&gt; A</t>
  </si>
  <si>
    <t>11354</t>
  </si>
  <si>
    <t>ODSTRANĚNÍ OBRUB Z KRAJNÍKŮ</t>
  </si>
  <si>
    <t xml:space="preserve">v ús.1:   5 = 5,000000 =&gt; A</t>
  </si>
  <si>
    <t>11372</t>
  </si>
  <si>
    <t>FRÉZOVÁNÍ ZPEVNĚNÝCH PLOCH ASFALTOVÝCH</t>
  </si>
  <si>
    <t>FRÉZOVÁNÍ ZPEVNĚNÝCH PLOCH ASFALTOVÝCH _x000d_
- včetně naložení a odvozu na místo určení _x000d_
- část materiálu bude využita v rámci stavby - do položky 56963 (818,7*0,15=122,805 m3) a položky 56360 (7,5 m3) = celkem k využití na stavbě 130,305 m3_x000d_
- zbývající část materiálu (1129,815 m3) bude odkoupena zhotovitelem stavby na základě uzavřené kupní smlouvy</t>
  </si>
  <si>
    <t xml:space="preserve">frézování stáv. sil.II/220, ús.1 + ús.2 + ús.3:   804,6+100,3+218,2 = 1123,100000 =&gt; A _x000d_
frézování - navazující úseky, křižovatky, vjezdy v ús.1 a ús.3:   83,52+2,5 = 86,020000 =&gt; B _x000d_
frézování porušených vrstev v ús.1 a ús.3:   50,2+0,8 = 51,000000 =&gt; C _x000d_
_x000d_
Celkem: A+B+C = 1260,120000 =&gt; D</t>
  </si>
  <si>
    <t>113764</t>
  </si>
  <si>
    <t>FRÉZOVÁNÍ DRÁŽKY PRŮŘEZU DO 400MM2 V ASFALTOVÉ VOZOVCE</t>
  </si>
  <si>
    <t xml:space="preserve">u betonových prvků v ús. 1 + ús.2:   660+59 = 719,000000 =&gt; A</t>
  </si>
  <si>
    <t>Položka zahrnuje veškerou manipulaci s vybouranou sutí a s vybouranými hmotami vč. uložení na skládku.</t>
  </si>
  <si>
    <t>113767</t>
  </si>
  <si>
    <t>FRÉZOVÁNÍ DRÁŽKY PRŮŘEZU DO 1000MM2 V ASFALTOVÉ VOZOVCE</t>
  </si>
  <si>
    <t>povinný odkup zhotovitelem</t>
  </si>
  <si>
    <t xml:space="preserve">oprava trhlin v ús.1 + ús.2 + ús.3:   41+28+56 = 125,000000 =&gt; A</t>
  </si>
  <si>
    <t>12373</t>
  </si>
  <si>
    <t>ODKOP PRO SPOD STAVBU SILNIC A ŽELEZNIC TŘ. I</t>
  </si>
  <si>
    <t>- včetně naložení a odvozu na mezideponii_x000d_
- další využití materiálu v rámci stavby - do položek 17110, 17310, 17411, 17310 (SO 102)</t>
  </si>
  <si>
    <t xml:space="preserve">potřeba zeminy pro násyp + dosyp + zásyp + dosyp v SO 102:_x000d_
pol. 17110:   7 = 7,000000 =&gt; A _x000d_
pol. 17310:   362 = 362,000000 =&gt; B _x000d_
pol. 17411:   126,6 = 126,600000 =&gt; C _x000d_
chodník pol. 17310:   3 = 3,000000 =&gt; D _x000d_
Celkem: A+B+C+D = 498,600000 =&gt; E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</si>
  <si>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</si>
  <si>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- včetně odvozu, naložení a uložení na skládku_x000d_
- poplatek za uložení na skládce (skládkové) v položce 014102.1</t>
  </si>
  <si>
    <t xml:space="preserve">nevhodný výkop v ús.1 + ús.2:  3056,9+10,7 = 3067,600000 =&gt; A</t>
  </si>
  <si>
    <t xml:space="preserve">výkop vhodný v ús.1:220,6+1188,4 = 1409,000000 =&gt; A _x000d_
výkop podmínečně vhodný v ús.1:  308,9 = 308,900000 =&gt; B _x000d_
_x000d_
Celkem výkop: A+B = 1717,900000 =&gt; C _x000d_
_x000d_
odpočet potřeby zeminy z pol. 12373:   498,6 = 498,600000 =&gt; D _x000d_
_x000d_
přebytek vhodného a podmínečně vhodného výkopu:  C-D = 1219,300000 =&gt; E</t>
  </si>
  <si>
    <t>12573</t>
  </si>
  <si>
    <t>VYKOPÁVKY ZE ZEMNÍKŮ A SKLÁDEK TŘ. I</t>
  </si>
  <si>
    <t>- včetně naložení a dovozu z mezideponie</t>
  </si>
  <si>
    <t xml:space="preserve">potřeba zeminy dle pol. 12373.1:   498,6 = 498,600000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</si>
  <si>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</si>
  <si>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 xml:space="preserve">VYKOPÁVKY ZE ZEMNÍKŮ A SKLÁDEK TŘ. I </t>
  </si>
  <si>
    <t xml:space="preserve">z položky 18222:  1594*0,15 = 239,100000 =&gt; A _x000d_
z položky 18232:  131*0,15 = 19,650000 =&gt; B _x000d_
A+B = 258,750000 =&gt; C</t>
  </si>
  <si>
    <t>12931</t>
  </si>
  <si>
    <t>ČIŠTĚNÍ PŘÍKOPŮ OD NÁNOSU DO 0,25M3/M</t>
  </si>
  <si>
    <t xml:space="preserve">v ús.2 + ús.3:   20+230 = 250,000000 =&gt; A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</si>
  <si>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</si>
  <si>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12980</t>
  </si>
  <si>
    <t>ČIŠTĚNÍ ULIČNÍCH VPUSTÍ</t>
  </si>
  <si>
    <t>KUS</t>
  </si>
  <si>
    <t xml:space="preserve">v ús.1 + ús.3:   4+21 = 25,000000 =&gt; A</t>
  </si>
  <si>
    <t>12996</t>
  </si>
  <si>
    <t>ČIŠTĚNÍ POTRUBÍ DN DO 800MM</t>
  </si>
  <si>
    <t xml:space="preserve">stáv. propustek v km 1,112 v ús.3:   10 = 10,000000 =&gt; A</t>
  </si>
  <si>
    <t>13173</t>
  </si>
  <si>
    <t>HLOUBENÍ JAM ZAPAŽ I NEPAŽ TŘ. I</t>
  </si>
  <si>
    <t xml:space="preserve">výkop vsakovací jámy:   3,0*4,0*2,5 = 30,000000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</si>
  <si>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</si>
  <si>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</t>
  </si>
  <si>
    <t>HLOUBENÍ RÝH ŠÍŘ DO 2M PAŽ I NEPAŽ TŘ. I</t>
  </si>
  <si>
    <t xml:space="preserve">výkop pro propustky:_x000d_
ul. Akátová:   31,7 = 31,700000 =&gt; A _x000d_
ul. Dykova:   36,3 = 36,300000 =&gt; B _x000d_
km 0,425:   11,8 = 11,800000 =&gt; C _x000d_
ul. Korunní:   32,9 = 32,900000 =&gt; D _x000d_
ocel. propustky:   20,7+15+18,2 = 53,900000 =&gt; E _x000d_
_x000d_
Celkem: A+B+C+D+E = 166,600000 =&gt; F</t>
  </si>
  <si>
    <t>17110</t>
  </si>
  <si>
    <t>ULOŽENÍ SYPANINY DO NÁSYPŮ SE ZHUTNĚNÍM</t>
  </si>
  <si>
    <t>- využití zeminy z položky 12373.1</t>
  </si>
  <si>
    <t xml:space="preserve">násyp z výkop. zeminy v ús.1 + ús.2 + ús.3:   3+2+2 = 7,000000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</si>
  <si>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</si>
  <si>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</si>
  <si>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</si>
  <si>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- uložení na skládku nebo mezideponii</t>
  </si>
  <si>
    <t xml:space="preserve">na mezideponii_x000d_
m3 z pol. 12373.1:   498,6 = 498,600000 =&gt; A _x000d_
na skládku_x000d_
m3 z pol. 12373.3   1229,3 = 1229,300000 =&gt; B _x000d_
m3 z pol. 12373.2:   3067,6 = 3067,600000 =&gt; C _x000d_
m3 z pol. 13173:   30 = 30,000000 =&gt; D _x000d_
m3 z pol. 13273:   166,6 = 166,600000 =&gt; E _x000d_
_x000d_
Celkem: A+B+C+D+E = 4992,100000 =&gt; F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</si>
  <si>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</si>
  <si>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</si>
  <si>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</si>
  <si>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materiál vhodný pro AZ</t>
  </si>
  <si>
    <t xml:space="preserve">AZ sil. II/220 v tl. 0,5 m v ús.1, mimo plynové zařízení:   4531*0,5 = 2265,500000 =&gt; A _x000d_
AZ vjezdu v ús.1 + ús.2 + ús.3:   (273,5+81,5+42)*0,3 = 119,100000 =&gt; B _x000d_
_x000d_
Celkem: A+B = 2384,600000 =&gt; C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</si>
  <si>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</si>
  <si>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</si>
  <si>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</si>
  <si>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- využití zeminy z položky 12373.1_x000d_
- včetně naložení a dopravy</t>
  </si>
  <si>
    <t xml:space="preserve">dosyp výkop. zeminou v ús.1 + ús.2 + ús.3:   320+40+2 = 362,000000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</si>
  <si>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</si>
  <si>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</si>
  <si>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</si>
  <si>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 xml:space="preserve">zásyp propustků, cca 70% kubatury výkopu z pol. 13273:   116,6 = 116,600000 =&gt; A _x000d_
zásyp kolem zdi:   10 = 10,000000 =&gt; B _x000d_
_x000d_
Celkem: A+B = 126,600000 =&gt; C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</si>
  <si>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</si>
  <si>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</si>
  <si>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</si>
  <si>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 xml:space="preserve">ÚP ús.1 + ús.2 + ús.3:   5717,5+81,5+42,0 = 5841,000000 =&gt; A</t>
  </si>
  <si>
    <t>položka zahrnuje úpravu pláně včetně vyrovnání výškových rozdílů. Míru zhutnění určuje projekt.</t>
  </si>
  <si>
    <t>18222</t>
  </si>
  <si>
    <t>ROZPROSTŘENÍ ORNICE VE SVAHU V TL DO 0,15M</t>
  </si>
  <si>
    <t>- včetně dodání a dopravy ornice _x000d_
- ornice v položce 014211</t>
  </si>
  <si>
    <t xml:space="preserve">ohumus. svahů v ús.1 + ús.2 + ús.3:   792+393+409 = 1594,000000 =&gt; A</t>
  </si>
  <si>
    <t>položka zahrnuje:
nutné přemístění ornice z dočasných skládek vzdálených do 50m
rozprostření ornice v předepsané tloušťce ve svahu přes 1:5</t>
  </si>
  <si>
    <t>18232</t>
  </si>
  <si>
    <t>ROZPROSTŘENÍ ORNICE V ROVINĚ V TL DO 0,15M</t>
  </si>
  <si>
    <t xml:space="preserve">ohumus. v rovině v ús.1:   131 = 131,000000 =&gt; A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</si>
  <si>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</si>
  <si>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</si>
  <si>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</si>
  <si>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- včetně následné péče, ošetřování a chemického odplevelení</t>
  </si>
  <si>
    <t xml:space="preserve">svahy v ús.1 + ús.2 + ús.3:   792+393+409 = 1594,000000 =&gt; A _x000d_
rovina v ús.1:   131 = 131,000000 =&gt; B _x000d_
_x000d_
Celkem: A+B = 1725,000000 =&gt; C</t>
  </si>
  <si>
    <t>Zahrnuje dodání předepsané travní směsi, její výsev na ornici, zalévání, první pokosení, to vše bez ohledu na sklon terénu</t>
  </si>
  <si>
    <t>18481</t>
  </si>
  <si>
    <t>OCHRANA STROMŮ BEDNĚNÍM</t>
  </si>
  <si>
    <t xml:space="preserve">ochrana stáv. stromů během stavby dle dendrologie, odhad 4,5m2/strom:   4,5*29 = 130,500000 =&gt; A</t>
  </si>
  <si>
    <t>položka zahrnuje veškerý materiál, výrobky a polotovary, včetně mimostaveništní a vnitrostaveništní dopravy (rovněž přesuny), včetně naložení a složení, případně s uložením</t>
  </si>
  <si>
    <t>2 - Základy</t>
  </si>
  <si>
    <t>21197</t>
  </si>
  <si>
    <t>OPLÁŠTĚNÍ ODVODŇOVACÍCH ŽEBER Z GEOTEXTILIE</t>
  </si>
  <si>
    <t>- filtrační a separační geotextilie</t>
  </si>
  <si>
    <t xml:space="preserve">trativod v ús.1 + ús.2:   (588+100)*3 = 2064,000000 =&gt; A _x000d_
drenážní příkop v ús.1 + ús.3:   (155+40)*3,5 = 682,500000 =&gt; B _x000d_
vsakovací jáma:   4,0*3,0*2+(4,0+3,0)*2*(2,5-0,15) = 56,900000 =&gt; C _x000d_
_x000d_
Celkem: A+B+C = 2803,400000 =&gt; D</t>
  </si>
  <si>
    <t>položka zahrnuje dodávku předepsané geotextilie, mimostaveništní a vnitrostaveništní dopravu a její uložení včetně potřebných přesahů (nezapočítávají se do výměry)</t>
  </si>
  <si>
    <t>21263</t>
  </si>
  <si>
    <t xml:space="preserve">TRATIVODY KOMPLET  Z TRUB Z PLAST HM DN DO 150MM</t>
  </si>
  <si>
    <t xml:space="preserve">trativod v ús.1 + ús.2:   588+100 = 688,000000 =&gt; A _x000d_
drenážní příkop v ús.1 + ús.3:   155+40 = 195,000000 =&gt; B _x000d_
Celkem: A+B = 883,000000 =&gt; C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</si>
  <si>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</si>
  <si>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21361</t>
  </si>
  <si>
    <t>DRENÁŽNÍ VRSTVY Z GEOTEXTILIE</t>
  </si>
  <si>
    <t xml:space="preserve">drenážní příkop us.1 + ús.3:   (155+40)*1,5 = 292,500000 =&gt; A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</si>
  <si>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</si>
  <si>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3 - Svislé konstrukce</t>
  </si>
  <si>
    <t>31811</t>
  </si>
  <si>
    <t>ZDI ODDĚLOVACÍ A OHRADNÍ Z DÍLCŮ BETON</t>
  </si>
  <si>
    <t>- zídka z tvárnic</t>
  </si>
  <si>
    <t xml:space="preserve">nová zídka v ús.1:   4,2*0,5m2 = 2,100000 =&gt; A</t>
  </si>
  <si>
    <t xml:space="preserve"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</si>
  <si>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4 - Vodorovné konstrukce</t>
  </si>
  <si>
    <t>451312</t>
  </si>
  <si>
    <t>PODKLADNÍ A VÝPLŇOVÉ VRSTVY Z PROSTÉHO BETONU C12/15</t>
  </si>
  <si>
    <t>beton C 12/15 - X0</t>
  </si>
  <si>
    <t xml:space="preserve">podkladní beton_x000d_
HV + propustek pod vjezdem do ul. Akátová, ús.1:   1,4*2,1*0,1+(10,11-0,45-1,0)*0,9*0,1+1,2*1,2*0,1*2 = 1,361400 =&gt; A _x000d_
propustek pod vjezdem do ul. Dykova, ús.1:   (21,13-1,0*2)*0,9*0,1+1,2*1,2*0,1*2 = 2,009700 =&gt; B _x000d_
propustek v ul. Korunní, ús.1:   (19,1-1,0*2)*0,75*0,1+1,2*0,95*0,1*2 = 1,510500 =&gt; C _x000d_
propustek v km 0,425 ús.1:   (7,0-1,0*2)*0,9*0,1+1,2*1,2*0,1*2 = 0,738000 =&gt; D _x000d_
pod patky ocel. propustků:  1,2*0,82*0,1*(2+2+2+1) = 0,688800 =&gt; E _x000d_
_x000d_
Celkem: A+B+C+D+E = 6,308400 =&gt; F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</si>
  <si>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</si>
  <si>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451314</t>
  </si>
  <si>
    <t>PODKLADNÍ A VÝPLŇOVÉ VRSTVY Z PROSTÉHO BETONU C25/30</t>
  </si>
  <si>
    <t>beton C 25/30n - XF3</t>
  </si>
  <si>
    <t xml:space="preserve">lože vč. patek propustku pod vjezdem do ul. Akátová, ús.1:   (10,11-0,15)*0,9*0,2+(1,0+0,3)*0,9*0,4 = 2,260800 =&gt; A _x000d_
podklad dlažby  dtto:   (10m2+9,2m2)*0,1 = 1,920000 =&gt; B _x000d_
lože vč. patek propustku pod vjezdem do ul. Dykova, ús.1:  21,13*0,9*0,1+1,0*0,9*0,5*2 = 2,801700 =&gt; C _x000d_
podklad dlažby   dtto:   (5,2m2+3,5m2)*0,1 = 0,870000 =&gt; D _x000d_
lože, propustek pod vjezdem do ul. Korunní,ús.1:   19,1*0,75*0,15+1,0*0,75*0,5*2 = 2,898750 =&gt; E _x000d_
podklad dlažby   dtto:   (5,5m2+4,1m2)*0,1 = 0,960000 =&gt; F _x000d_
lože, propustek pod vjezdem do ul. Horní, ús.1:   15,9*0,62*0,1+1,0*0,62*0,4*2 = 1,481800 =&gt; G _x000d_
podklad dlažby   dtto: (4m2+4m2)*0,1 = 0,800000 =&gt; H _x000d_
lože, propustek v km 0,425, ús.1:  7,0*0,9*0,1+1,0*0,9*0,5*2 = 1,530000 =&gt; I _x000d_
podklad dlažby   dtto:  6m2*0,1 = 0,600000 =&gt; J _x000d_
lože, propustek v km 0,709, ús.2:  11,5*0,62*0,1+1,0*0,62*0,4*2 = 1,209000 =&gt; K _x000d_
podklad dlažby   dtto:   11m2*0,1 = 1,100000 =&gt; L _x000d_
lože, propustek v km 0,948, ús.3:   14*0,62*0,1+1,0*0,62*0,4*2 = 1,364000 =&gt; M _x000d_
podklad dlažby  dtto:   5m2*0,1 = 0,500000 =&gt; N _x000d_
podklad dlažby kolem výust. objektu:  4m2*0,1 = 0,400000 =&gt; O  _x000d_
podklad nové zídky v ús.1:  0,53m3 = 0,530000 =&gt; P _x000d_
podklad předláždění ustáv. propustku v km 1,112, ús.3: 5m2*0,1*2 = 1,000000 =&gt; Q _x000d_
_x000d_
Celkem: A+B+C+D+E+F+G+H+I+J+K+L+M+N+O+P+Q = 22,226050 =&gt; R</t>
  </si>
  <si>
    <t>451366</t>
  </si>
  <si>
    <t>VÝZTUŽ PODKL VRSTEV Z KARI-SÍTÍ</t>
  </si>
  <si>
    <t xml:space="preserve">na obetonování propustků:_x000d_
(10,1+8,9)/2*(0,9+0,4) = 12,350000 =&gt; A _x000d_
(21,1+19,3)/2*(0,9+0,4) = 26,260000 =&gt; B _x000d_
(7,0+6,0)/2*(0,9+0,4) = 8,450000 =&gt; C _x000d_
(19,1+17,7)/2*(0,75+0,4) = 21,160000 =&gt; D _x000d_
(15,9+14,1)/2*(0,62+0,3) = 13,800000 =&gt; E _x000d_
(11,5+10,1)/2*(0,62+0,3) = 9,936000 =&gt; F _x000d_
(14,0+12,6)/2*(0,62+0,3) = 12,236000 =&gt; G _x000d_
_x000d_
Celkem m2 Kari sítě: A+B+C+D+E+F+G = 104,192000 =&gt; H _x000d_
_x000d_
V tunách:  H*8,0kg/m2*0,001 = 0,833536 =&gt; I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</si>
  <si>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veškerá opatření pro zajištění soudržnosti výztuže a betonu
- vodivé propojení výztuže, které je součástí ochrany konstrukce proti vlivům bludných proudů, vyvedení do měřících skříní nebo míst pro měření bludných proudů
- povrchovou antikorozní úpravu výztuže
- separaci výztuže</t>
  </si>
  <si>
    <t>45152</t>
  </si>
  <si>
    <t>PODKLADNÍ A VÝPLŇOVÉ VRSTVY Z KAMENIVA DRCENÉHO</t>
  </si>
  <si>
    <t>kamenivo fr. 22/32</t>
  </si>
  <si>
    <t xml:space="preserve">výplň trativodu v ús.1 + ús.2:  (588+100)*0,13m2 = 89,440000 =&gt; A _x000d_
výplň drenáž. příkopu v ús.1 + ús.3:  (155+40)*0,23m2 = 44,850000 =&gt; B _x000d_
_x000d_
Celkem: A+B = 134,290000 =&gt; C</t>
  </si>
  <si>
    <t>položka zahrnuje dodávku předepsaného kameniva, mimostaveništní a vnitrostaveništní dopravu a jeho uložení
není-li v zadávací dokumentaci uvedeno jinak, jedná se o nakupovaný materiál</t>
  </si>
  <si>
    <t>kamenivo fr. 63/125</t>
  </si>
  <si>
    <t xml:space="preserve">výplň vsakovací jámy v km 0,130:  4,0*3,0*(2,5-0,15) = 28,200000 =&gt; A</t>
  </si>
  <si>
    <t>45157</t>
  </si>
  <si>
    <t>PODKLADNÍ A VÝPLŇOVÉ VRSTVY Z KAMENIVA TĚŽENÉHO</t>
  </si>
  <si>
    <t>kamenivo fr. 8/16</t>
  </si>
  <si>
    <t xml:space="preserve">filtrační vrstva drenážního příkopu v ús.1 + ús.3:  (155+40)*1,7*0,15 = 49,725000 =&gt; A _x000d_
podsyp nové zídky v ús.1:  0,42m3 = 0,420000 =&gt; B</t>
  </si>
  <si>
    <t>kamenivo fr. 0/22</t>
  </si>
  <si>
    <t>podkladní vrstva ocelových propustků:_x000d_
(11,5-2,0+14,0-2,0+15,9-2,0)*0,62*0,2 = 4,389600 =&gt; A</t>
  </si>
  <si>
    <t>465512</t>
  </si>
  <si>
    <t>DLAŽBY Z LOMOVÉHO KAMENE NA MC</t>
  </si>
  <si>
    <t>- vč. vyspárování cementovou maltou M25 - XF3</t>
  </si>
  <si>
    <t xml:space="preserve">dlažby u propustků, m2 x m:_x000d_
(10+9,2)*0,2 = 3,840000 =&gt; A _x000d_
(5,2+3,5)*0,2 = 1,740000 =&gt; B _x000d_
(5,5+4,1)*0,2 = 1,920000 =&gt; C _x000d_
(4+4)*0,2 = 1,600000 =&gt; D _x000d_
(6+11+5)*0,2 = 4,400000 =&gt; E _x000d_
dlažba u výust. objektu:  _x000d_
4*0,2 = 0,800000 =&gt; F _x000d_
_x000d_
Celkem: A+B+C+D+E+F = 14,300000 =&gt; G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</si>
  <si>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</si>
  <si>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465513</t>
  </si>
  <si>
    <t>PŘEDLÁŽDĚNÍ DLAŽBY Z LOMOVÉHO KAMENE</t>
  </si>
  <si>
    <t>- včetně vyspárování</t>
  </si>
  <si>
    <t xml:space="preserve">dlažba u stáv. propustku v km 1,112 v ús.3:  5m2*0,2*2 = 2,000000 =&gt; A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</si>
  <si>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- nezahrnuje podklad pod dlažbu, vykazuje se samostatně položkami SD 45</t>
  </si>
  <si>
    <t>46611</t>
  </si>
  <si>
    <t>DLAŽBY VEGETAČNÍ Z DÍLCŮ BETONOVÝCH</t>
  </si>
  <si>
    <t>- polovegetační tvárnice 0,4 x 0,6 x 0,1m</t>
  </si>
  <si>
    <t xml:space="preserve">v ús.1:   80m2*0,1 = 8,000000 =&gt; A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</si>
  <si>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- nezahrnuje podklad pod dlažbu, vykazuje se samostatně položkami SD 45</t>
  </si>
  <si>
    <t>467314</t>
  </si>
  <si>
    <t>STUPNĚ A PRAHY VODNÍCH KORYT Z PROSTÉHO BETONU C25/30</t>
  </si>
  <si>
    <t>- beton C 25/30 - XF3</t>
  </si>
  <si>
    <t>prahy dlažeb u propustků: _x000d_
(2,7+2,6+2,2+2,4+1,9+2,1+1,9+2,1+1,5*6)*0,3*0,5 = 4,035000 =&gt; A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</si>
  <si>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</si>
  <si>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5 - Komunikace</t>
  </si>
  <si>
    <t>56143G</t>
  </si>
  <si>
    <t xml:space="preserve">SMĚSI Z KAMENIVA STMELENÉ CEMENTEM  SC C 8/10 TL. DO 150MM</t>
  </si>
  <si>
    <t>C 8/10 cementová stabilizace</t>
  </si>
  <si>
    <t xml:space="preserve">vozovka tl. 530 mm v místě křížení s plynovým zařízením:  470 = 470,000000 =&gt; A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</si>
  <si>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</si>
  <si>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56313</t>
  </si>
  <si>
    <t>VOZOVKOVÉ VRSTVY Z MECHANICKY ZPEVNĚNÉHO KAMENIVA TL. DO 150MM</t>
  </si>
  <si>
    <t xml:space="preserve">MZK 0/32 GC  tl. 150 mm</t>
  </si>
  <si>
    <t xml:space="preserve">k-ce voz. v místě Akátová,Dykova,Korunní v úseku 1:   144 = 144,000000 =&gt; A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</si>
  <si>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</si>
  <si>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56314</t>
  </si>
  <si>
    <t>VOZOVKOVÉ VRSTVY Z MECHANICKY ZPEVNĚNÉHO KAMENIVA TL. DO 200MM</t>
  </si>
  <si>
    <t>MZK 0/32 Gc</t>
  </si>
  <si>
    <t xml:space="preserve">nová voz. v úseku 1:   4725 = 4725,000000 =&gt; A</t>
  </si>
  <si>
    <t>56330</t>
  </si>
  <si>
    <t>VOZOVKOVÉ VRSTVY ZE ŠTĚRKODRTI</t>
  </si>
  <si>
    <t>ŠDa 0/32 Ge</t>
  </si>
  <si>
    <t xml:space="preserve">nová voz. v úseku 1:   1401 = 1401,000000 =&gt; A _x000d_
k-ce voz. v místě Akátová,Dykova,Korunní v úseku 1:   175*0,2 = 35,000000 =&gt; B _x000d_
k-ce voz.v místě Horní a u vjezdů v ús.1 + ús.2 + ús.3:   (60+24+35)*0,15 = 17,850000 =&gt; C _x000d_
_x000d_
Celkem: A+B+C = 1453,850000 =&gt; D</t>
  </si>
  <si>
    <t>56331</t>
  </si>
  <si>
    <t>VOZOVKOVÉ VRSTVY ZE ŠTĚRKODRTI TL. DO 50MM</t>
  </si>
  <si>
    <t>ŠD 16/32</t>
  </si>
  <si>
    <t xml:space="preserve">doplnění ŠD u sjezdu v ůs.1 + ús.3:   71+25 = 96,000000 =&gt; A</t>
  </si>
  <si>
    <t>56333</t>
  </si>
  <si>
    <t>VOZOVKOVÉ VRSTVY ZE ŠTĚRKODRTI TL. DO 150MM</t>
  </si>
  <si>
    <t>ŠDb 0/32</t>
  </si>
  <si>
    <t xml:space="preserve">k-ce voz.v místě Horní a u vjezdů v ús.1 + ús.2 + ús.3:   (70+28+42)*0,15 = 21,000000 =&gt; A _x000d_
pod zámkovou dlažbou v ús.1 + ús.2:  (4,3+9,0)/0,15 = 88,666667 =&gt; B _x000d_
pod doplněnou novou dlažbu předláždění (20% z plochy 570 m2):   114 = 114,000000 =&gt; C _x000d_
_x000d_
Celkem: A+B+C = 223,666667 =&gt; D</t>
  </si>
  <si>
    <t>567102</t>
  </si>
  <si>
    <t>VRSTVY PRO OBNOVU A OPRAVY Z VÁLC BETONU</t>
  </si>
  <si>
    <t xml:space="preserve">obnova beton. chodníku v km 0,536 v ús.1:   1,2 = 1,200000 =&gt; A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</si>
  <si>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</si>
  <si>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56963</t>
  </si>
  <si>
    <t>ZPEVNĚNÍ KRAJNIC Z RECYKLOVANÉHO MATERIÁLU TL DO 150MM</t>
  </si>
  <si>
    <t>R - mat._x000d_
- využití materiálu z položky 11372</t>
  </si>
  <si>
    <t xml:space="preserve">zpevnění krajnic v ús.1 + ús.2 + ús.3:   345,7+102,3+370,7 = 818,700000 =&gt; A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</si>
  <si>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</si>
  <si>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</si>
  <si>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</si>
  <si>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- infiltrační postřik z kationaktivní asfaltové emulze_x000d_
PI-C, 0,80 kg/m2</t>
  </si>
  <si>
    <t xml:space="preserve">nová voz. v úseku 1:   4725 = 4725,000000 =&gt; A _x000d_
voz. v místě frézování v ús.1 + ús. 2 + ús. 3:   710+770+1835 = 3315,000000 =&gt; B _x000d_
voz. v místě frézování, na vyrovnávkách ús.1 až ús. 3 (na 50% plochy):  355+385+917,5 = 1657,500000 =&gt; C _x000d_
k-ce voz. v místě Akátová,Dykova,Korunní v úseku 1:   144 = 144,000000 =&gt; D _x000d_
k-ce voz.v místě Horní a u vjezdů v ús.1 + ús.2 + ús.3:   60+24+35 = 119,000000 =&gt; E _x000d_
voz. v místě fréz. navazujících úseků, křižovatky, odstav. ploch v ús.1 + ús.3:   617+25 = 642,000000 =&gt; F _x000d_
dtto, na vyrovnávkách ús.1 + ús.3 (na 50% plochy):  308,5+12,5 = 321,000000 =&gt; G _x000d_
_x000d_
Celkem: A+B+C+D+E+F+G = 10923,500000 =&gt; H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</si>
  <si>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</si>
  <si>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</si>
  <si>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</si>
  <si>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PS-C, 0,40 g/m2</t>
  </si>
  <si>
    <t xml:space="preserve">k-ce voz. v místě Akátová,Dykova,Korunní v úseku 1:   130 = 130,000000 =&gt; A _x000d_
k-ce voz.v místě Horní a u vjezdů v ús.1 + ús.2 + ús.3:   55+20+32 = 107,000000 =&gt; B _x000d_
voz. v místě fréz. navazujících úseků, křižovatky, odstav. ploch v ús.1 + ús.3:   566+23 = 589,000000 =&gt; C _x000d_
_x000d_
Celkem: A+B+C = 826,000000 =&gt; D</t>
  </si>
  <si>
    <t>572214</t>
  </si>
  <si>
    <t>SPOJOVACÍ POSTŘIK Z MODIFIK EMULZE DO 0,5KG/M2</t>
  </si>
  <si>
    <t>- postřik spojovací z modifikované kationaktivní emulze _x000d_
PS-CP, 0,40 kg/m2</t>
  </si>
  <si>
    <t xml:space="preserve">nová voz. v úseku 1 (2x):   4535+4480 = 9015,000000 =&gt; A _x000d_
voz. v místě frézování v ús.1 + ús.2 + ús.3 (2x):   (680+670)+(710+695)+(1700+1660) = 6115,000000 =&gt; B _x000d_
_x000d_
Celkem: A+B = 15130,000000 =&gt; C</t>
  </si>
  <si>
    <t>572224</t>
  </si>
  <si>
    <t>SPOJOVACÍ POSTŘIK Z MODIFIK EMULZE DO 1,0KG/M2</t>
  </si>
  <si>
    <t>PS - CP, 1,2 kg/m2
součást pružné membrány při opravě trhlin</t>
  </si>
  <si>
    <t xml:space="preserve">trhliny v ús.1 + ús.2 + ús.3:   (41+28+56)*2,0 = 250,000000 =&gt; A</t>
  </si>
  <si>
    <t>57475</t>
  </si>
  <si>
    <t>VOZOVKOVÉ VÝZTUŽNÉ VRSTVY Z GEOMŘÍŽOVINY</t>
  </si>
  <si>
    <t>součást pružné membrány při opravě trhlin
dvouosá geomříž oko 30 x 30 mm</t>
  </si>
  <si>
    <t xml:space="preserve">trhliny v ús.1 + ús.2 + ús.3:   (41+28+56)*2,0 = 250,000000 =&gt; A _x000d_
vozovka tl. 530 mm v místě křížení s plynovým zařízením:  810 = 810,000000 =&gt; B _x000d_
_x000d_
Celkem: A+B = 1060,000000 =&gt; C</t>
  </si>
  <si>
    <t>- dodání geomříže v požadované kvalitě a v množství včetně přesahů (přesahy započteny v jednotkové ceně)
- očištění podkladu
- pokládka geomříže dle předepsaného technologického předpisu</t>
  </si>
  <si>
    <t>574A31</t>
  </si>
  <si>
    <t>ASFALTOVÝ BETON PRO OBRUSNÉ VRSTVY ACO 8 TL. 40MM</t>
  </si>
  <si>
    <t>ACO 8CH</t>
  </si>
  <si>
    <t xml:space="preserve">nový asfalt ve stáv. chodníku v ús.1:   2,0/0,04 = 50,000000 =&gt; A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</si>
  <si>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</si>
  <si>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574A34</t>
  </si>
  <si>
    <t>ASFALTOVÝ BETON PRO OBRUSNÉ VRSTVY ACO 11+ TL. 40MM</t>
  </si>
  <si>
    <t xml:space="preserve">ACO 11+  50/70  tl. 40 mm</t>
  </si>
  <si>
    <t xml:space="preserve">k-ce voz. v místě Akátová,Dykova,Korunní v úseku 1:   120 = 120,000000 =&gt; A _x000d_
k-ce voz.v místě Horní a u vjezdů v ús.1 + ús.2 + ús.3:   51+18+29 = 98,000000 =&gt; B _x000d_
voz. v místě fréz. navazujících úseků, křižovatky, odstav. ploch v ús.1 + ús.3:   529+21 = 550,000000 =&gt; C _x000d_
_x000d_
Celkem: A+B+C = 768,000000 =&gt; D</t>
  </si>
  <si>
    <t>Položka zahrnuje:_x000d_
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Položka nezahrnuje:_x000d_
- postřiky, nátěry_x000d_
- těsnění podél obrubníků, dilatačních zařízení, odvodňovacích proužků, odvodňovačů, vpustí, šachet a pod.</t>
  </si>
  <si>
    <t>574D66</t>
  </si>
  <si>
    <t>ASFALTOVÝ BETON PRO LOŽNÍ VRSTVY MODIFIK ACL 16+, 16S TL. 70MM</t>
  </si>
  <si>
    <t xml:space="preserve">ACL 16S,  PMB 25/55 - 60 tl. 70 mm</t>
  </si>
  <si>
    <t xml:space="preserve">nová voz. v úseku 1:   4480 = 4480,000000 =&gt; A _x000d_
voz. v místě frézování v ús.1 + ús.2 + ús.3:   670+695+1660 = 3025,000000 =&gt; B _x000d_
_x000d_
Celkem: A+B = 7505,000000 =&gt; C</t>
  </si>
  <si>
    <t>574E46</t>
  </si>
  <si>
    <t>ASFALTOVÝ BETON PRO PODKLADNÍ VRSTVY ACP 16+, 16S TL. 50MM</t>
  </si>
  <si>
    <t xml:space="preserve">ACP 16+  50/70</t>
  </si>
  <si>
    <t xml:space="preserve">k-ce voz.v místě Horní a u vjezdů v ús.1 + ús.2 + ús.3:   55+20+32 = 107,000000 =&gt; A</t>
  </si>
  <si>
    <t>574E76</t>
  </si>
  <si>
    <t>ASFALTOVÝ BETON PRO PODKLADNÍ VRSTVY ACP 16+, 16S TL. 80MM</t>
  </si>
  <si>
    <t xml:space="preserve">ACP16+  50/70  tl. 80 mm</t>
  </si>
  <si>
    <t xml:space="preserve">k-ce voz. v místě Akátová,Dykova,Korunní v úseku 1:   130 = 130,000000 =&gt; A _x000d_
voz. v místě fréz. navazujících úseků, křižovatky, odstav. ploch v ús.1 + ús.3:   566+23 = 589,000000 =&gt; B _x000d_
dtto, vyrovnávky v ús.1 + ús.3 (na 50% plochy):   308,5+12,5 = 321,000000 =&gt; C _x000d_
_x000d_
Celkem: A+B+C = 1040,000000 =&gt; D</t>
  </si>
  <si>
    <t>574J54</t>
  </si>
  <si>
    <t>ASFALTOVÝ KOBEREC MASTIXOVÝ MODIFIK SMA 11S TL. 40MM</t>
  </si>
  <si>
    <t xml:space="preserve">- SMA 11S  PMB 45/80 - 65 tl. 40 mm</t>
  </si>
  <si>
    <t xml:space="preserve">nová vozovka v úseku 1:   4425 = 4425,000000 =&gt; A _x000d_
voz. v místě frézování v ús.1 + ús.2 + ús.3:   660+680+1620 = 2960,000000 =&gt; B _x000d_
Celkem: A+B = 7385,000000 =&gt; C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</si>
  <si>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</si>
  <si>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574M35</t>
  </si>
  <si>
    <t>VRSTVY Z ASF SMĚSI S VYSOKÝM MODULEM TUHOSTI VMT16 PRO PODKLADNÍ VRSTVY TL. 70MM</t>
  </si>
  <si>
    <t>VMT 16</t>
  </si>
  <si>
    <t xml:space="preserve">nová voz. v úseku 1:   4535 = 4535,000000 =&gt; A _x000d_
voz.v místě frézování v ús.1 + ús.2 + ús.3:   680+710+1700 = 3090,000000 =&gt; B _x000d_
voz. v místě frézování, na vyrovnávkách ús.1 až ús. 3 (na 50% plochy):  355+385+917,5 = 1657,500000 =&gt; C _x000d_
_x000d_
Celkem: A+B+C = 9282,500000 =&gt; D</t>
  </si>
  <si>
    <t>57621</t>
  </si>
  <si>
    <t>POSYP KAMENIVEM DRCENÝM 5KG/M2</t>
  </si>
  <si>
    <t>- kamenivo drcené fr. 2/4 v množství 3,0 kg/m2</t>
  </si>
  <si>
    <t xml:space="preserve">na PI-C (pol. 572123)_x000d_
nová voz. v úseku 1:   4725 = 4725,000000 =&gt; A _x000d_
voz. v místě frézování v ús.1 + ús. 2 + ús. 3:   710+770+1835 = 3315,000000 =&gt; B _x000d_
voz. v místě frézování, na vyrovnávkách ús.1 až ús. 3 (na 50% plochy):  355+385+917,5 = 1657,500000 =&gt; C _x000d_
k-ce voz. v místě Akátová,Dykova,Korunní v úseku 1:   144 = 144,000000 =&gt; D _x000d_
k-ce voz.v místě Horní a u vjezdů v ús.1 + ús.2 + ús.3:   60+24+35 = 119,000000 =&gt; E _x000d_
voz. v místě fréz. navazujících úseků, křižovatky, odstav. ploch v ús.1 + ús.3:   617+25 = 642,000000 =&gt; F _x000d_
dtto, na vyrovnávkách ús.1 + ús.3 (na 50% plochy):  308,5+12,5 = 321,000000 =&gt; G _x000d_
_x000d_
Celkem: A+B+C+D+E+F+G = 10923,500000 =&gt; H</t>
  </si>
  <si>
    <t>- dodání kameniva předepsané kvality a zrnitosti
- posyp předepsaným množstvím</t>
  </si>
  <si>
    <t>57641</t>
  </si>
  <si>
    <t>POSYP KAMENIVEM OBALOVANÝM 5KG/M2</t>
  </si>
  <si>
    <t>- kamenivo PSV53, fr. 2/4, 1,5 kg/m2</t>
  </si>
  <si>
    <t xml:space="preserve">na SMA_x000d_
nová vozovka v úseku 1:   4425 = 4425,000000 =&gt; A _x000d_
voz. v místě frézování v ús.1 + ús.2 + ús.3:   660+680+1620 = 2960,000000 =&gt; B _x000d_
_x000d_
Celkem: A+B = 7385,000000 =&gt; C</t>
  </si>
  <si>
    <t>- dodání obalovaného kameniva předepsané kvality a zrnitosti
- posyp předepsaným množstvím</t>
  </si>
  <si>
    <t>577A1</t>
  </si>
  <si>
    <t>VÝSPRAVA TRHLIN ASFALTOVOU ZÁLIVKOU</t>
  </si>
  <si>
    <t>VYČIŠTĚNÍ KOMŮREK ROTAČNÍM OCEL. KARTÁČEM_x000d_
- oprava trhlin</t>
  </si>
  <si>
    <t xml:space="preserve">celková délka trhlin v ús.1 + ús.2 + ús.3:   41+28+56 = 125,000000 =&gt; A</t>
  </si>
  <si>
    <t>Položka zahrnuje:
- vyfrézování drážky šířky do 20mm hloubky do 40mm
- vyčištění
- nátěr
- výplň předepsanou zálivkovou hmotou
Položka nezahrnuje:
- x</t>
  </si>
  <si>
    <t>58222</t>
  </si>
  <si>
    <t>DLÁŽDĚNÉ KRYTY Z DROBNÝCH KOSTEK DO LOŽE Z MC</t>
  </si>
  <si>
    <t>kamenná kostka 100/100 mm</t>
  </si>
  <si>
    <t xml:space="preserve">v ús.1:   2,5 = 2,500000 =&gt; A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</si>
  <si>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</si>
  <si>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</si>
  <si>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</si>
  <si>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 xml:space="preserve">dlažba kolem lampy, u vjezdu a bus nástupiště v ús.1 a ús.2:   14+47 = 61,000000 =&gt; A _x000d_
doplněná dlažba u předláždění stáv. chodníku v ús.1 (20% z plochy 570 m2):    114 = 114,000000 =&gt; B _x000d_
_x000d_
Celkem: A+B = 175,000000 =&gt; C</t>
  </si>
  <si>
    <t>582614</t>
  </si>
  <si>
    <t>KRYTY Z BETON DLAŽDIC SE ZÁMKEM BAREV TL 60MM DO LOŽE Z KAM</t>
  </si>
  <si>
    <t xml:space="preserve">kontrastní pás v ús.2:   5 = 5,000000 =&gt; A</t>
  </si>
  <si>
    <t>58261A</t>
  </si>
  <si>
    <t>KRYTY Z BETON DLAŽDIC SE ZÁMKEM BAREV RELIÉF TL 60MM DO LOŽE Z KAM</t>
  </si>
  <si>
    <t xml:space="preserve">signální pás v ús.2:   1,5 = 1,500000 =&gt; A</t>
  </si>
  <si>
    <t>58261B</t>
  </si>
  <si>
    <t>KRYTY Z BETON DLAŽDIC SE ZÁMKEM BAREV RELIÉF TL 80MM DO LOŽE Z KAM</t>
  </si>
  <si>
    <t xml:space="preserve">varovný pás u vjezdu v ús.1:   14,5 = 14,500000 =&gt; A</t>
  </si>
  <si>
    <t>587206</t>
  </si>
  <si>
    <t>PŘEDLÁŽDĚNÍ KRYTU Z BETONOVÝCH DLAŽDIC SE ZÁMKEM</t>
  </si>
  <si>
    <t xml:space="preserve">předláždění dlažby stáv. chodníku v ús.1, (80% z plochy 570m2):   456 = 456,000000 =&gt; A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</si>
  <si>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</si>
  <si>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6 - Úpravy povrchů, podlahy, výplně otvorů</t>
  </si>
  <si>
    <t>625452</t>
  </si>
  <si>
    <t>ÚPRAVA POVRCHŮ VNĚJŠ KONSTR BETON OMÍT CEM S VLOŽ Z PLET</t>
  </si>
  <si>
    <t xml:space="preserve">úprava čel stáv. propustku v km 1,112 v ús.3, odhad:  5m2*2 = 10,000000 =&gt; A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</si>
  <si>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</si>
  <si>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62945</t>
  </si>
  <si>
    <t>VYROVNÁVACÍ VRSTVA Z CEMENT MALTY</t>
  </si>
  <si>
    <t>7 - Přidružená stavební výroba</t>
  </si>
  <si>
    <t>711111</t>
  </si>
  <si>
    <t>IZOLACE BĚŽNÝCH KONSTRUKCÍ PROTI ZEMNÍ VLHKOSTI ASFALTOVÝMI NÁTĚRY</t>
  </si>
  <si>
    <t>- penetrační adhezní nátěr _x000d_
- nátěr svislých ploch trhlin</t>
  </si>
  <si>
    <t xml:space="preserve">trhliny v ús.1 + ús.2 + ús.3:   (41+28+56)*0,04*2 = 10,000000 =&gt; A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</si>
  <si>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</si>
  <si>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8 - Potrubí</t>
  </si>
  <si>
    <t>86315</t>
  </si>
  <si>
    <t>POTRUBÍ Z TRUB OCELOVÝCH DN DO 50MM</t>
  </si>
  <si>
    <t xml:space="preserve">u obnovy chodníku v km 0,536 v ús.1:   0,7 = 0,700000 =&gt; A</t>
  </si>
  <si>
    <t xml:space="preserve">položky pro zhotovení potrubí platí bez ohledu na sklon.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nezahrnuje tlakovou zkoušku ani proplacha dezinfekci</t>
  </si>
  <si>
    <t>87434</t>
  </si>
  <si>
    <t>POTRUBÍ Z TRUB PLASTOVÝCH ODPADNÍCH DN DO 200MM</t>
  </si>
  <si>
    <t xml:space="preserve">přípojky pro napojení UV a odvod. žlabů v ús.1 + ús.2:   (2+2+8)+4 = 16,000000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</si>
  <si>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</si>
  <si>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87627</t>
  </si>
  <si>
    <t>CHRÁNIČKY Z TRUB PLASTOVÝCH DN DO 100MM</t>
  </si>
  <si>
    <t>dělená chránička</t>
  </si>
  <si>
    <t xml:space="preserve">v ůseku1:   8 = 8,000000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</si>
  <si>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</si>
  <si>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87634</t>
  </si>
  <si>
    <t>CHRÁNIČKY Z TRUB PLASTOVÝCH DN DO 200MM</t>
  </si>
  <si>
    <t>plynotěsná PP chránička drenáže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</si>
  <si>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</si>
  <si>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87645</t>
  </si>
  <si>
    <t>CHRÁNIČKY Z TRUB PLASTOVÝCH DN DO 300MM</t>
  </si>
  <si>
    <t>895111</t>
  </si>
  <si>
    <t>DRENÁŽNÍ ŠACHTICE NORMÁLNÍ Z BETON DÍLCŮ ŠN 60</t>
  </si>
  <si>
    <t xml:space="preserve">v ús.1 + ús.2 + ús.3:  5+1+1 = 7,000000 =&gt; A</t>
  </si>
  <si>
    <t>Položka zahrnuje:
- poklopy s rámem předepsaného materiálu a tvaru
- dodání a osazení předepsaných skruží požadovaného tvaru a vlastností, jejich skladování
- dopravu vnitrostaveništní i mimostaveništní
- výplň, těsnění a tmelení spár a spojů
- očištění a ošetření úložných ploch
- předepsané podkladní konstrukce
Položka nezahrnuje:
- x</t>
  </si>
  <si>
    <t>89536</t>
  </si>
  <si>
    <t>DRENÁŽNÍ VÝUSŤ Z PROST BETONU</t>
  </si>
  <si>
    <t xml:space="preserve">v ús.2:   1 = 1,000000 =&gt; A</t>
  </si>
  <si>
    <t xml:space="preserve">položka zahrnuje:
- dodání  čerstvého  betonu  (betonové  směsi)  požadované  kvality,  jeho  uložení  do požadovaného tvaru, ošetření a ochranu betonu,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povrchu pro položení požadované izolace, povlaků a nátěrů, případně vyspravení,
- nátěry zabraňující soudržnost betonu a bednění,
- opatření  povrchů  betonu  izolací  proti zemní vlhkosti v částech, kde přijdou do styku se zeminou nebo kamenivem</t>
  </si>
  <si>
    <t>89712</t>
  </si>
  <si>
    <t>VPUSŤ KANALIZAČNÍ ULIČNÍ KOMPLETNÍ Z BETONOVÝCH DÍLCŮ</t>
  </si>
  <si>
    <t xml:space="preserve">nové UV v ús.1 + ús.2:   6+1 = 7,000000 =&gt; A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</si>
  <si>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</si>
  <si>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89722</t>
  </si>
  <si>
    <t>VPUSŤ KANALIZAČNÍ HORSKÁ KOMPLETNÍ Z BETON DÍLCŮ</t>
  </si>
  <si>
    <t xml:space="preserve">v km 0,340 a km 0,402 ús.1:   2 = 2,000000 =&gt; A</t>
  </si>
  <si>
    <t>89921</t>
  </si>
  <si>
    <t>VÝŠKOVÁ ÚPRAVA POKLOPŮ</t>
  </si>
  <si>
    <t xml:space="preserve">v ús.1:   10 = 10,000000 =&gt; A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</si>
  <si>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</si>
  <si>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</si>
  <si>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</si>
  <si>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 xml:space="preserve">v ús.1:   4 = 4,000000 =&gt; A</t>
  </si>
  <si>
    <t>89923</t>
  </si>
  <si>
    <t>VÝŠKOVÁ ÚPRAVA KRYCÍCH HRNCŮ</t>
  </si>
  <si>
    <t xml:space="preserve">v ús.1 + ús.2:   13+1 = 14,000000 =&gt; A</t>
  </si>
  <si>
    <t>899524</t>
  </si>
  <si>
    <t>OBETONOVÁNÍ POTRUBÍ Z PROSTÉHO BETONU DO C25/30</t>
  </si>
  <si>
    <t>m x m2_x000d_
propustky ŽB DN500:_x000d_
(10,11+9,2)/2*0,44 = 4,248200 =&gt; A _x000d_
(21,13+19,4)/2*0,44 = 8,916600 =&gt; B _x000d_
(7,0+6,0)/2*0,44 = 2,860000 =&gt; C _x000d_
propustek ŽB DN400:_x000d_
(19,1+17,5)/2*0,33 = 6,039000 =&gt; D _x000d_
propustky ocelové:_x000d_
(11,5+14,0+15,9+1,5)*0,25 = 10,725000 =&gt; E _x000d_
_x000d_
Celkem: A+B+C+D+E = 32,788800 =&gt; F</t>
  </si>
  <si>
    <t>9 - Ostatní konstrukce a práce</t>
  </si>
  <si>
    <t>9113A1</t>
  </si>
  <si>
    <t>SVODIDLO OCEL SILNIČ JEDNOSTR, ÚROVEŇ ZADRŽ N1, N2 - DODÁVKA A MONTÁŽ</t>
  </si>
  <si>
    <t xml:space="preserve">km 1,077 - 1,145, ús.3:   68*2 = 136,000000 =&gt; A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</si>
  <si>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</si>
  <si>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9113A3</t>
  </si>
  <si>
    <t>SVODIDLO OCEL SILNIČ JEDNOSTR, ÚROVEŇ ZADRŽ N1, N2 - DEMONTÁŽ S PŘESUNEM</t>
  </si>
  <si>
    <t xml:space="preserve">stáv. svodidlo v ús.3:   64 = 64,000000 =&gt; A</t>
  </si>
  <si>
    <t>položka zahrnuje:
- demontáž a odstranění zařízení
- jeho odvoz na předepsané místo</t>
  </si>
  <si>
    <t>91228</t>
  </si>
  <si>
    <t>SMĚROVÉ SLOUPKY Z PLAST HMOT VČETNĚ ODRAZNÉHO PÁSKU</t>
  </si>
  <si>
    <t xml:space="preserve">směr. sloupky v ús.1 + ús.2 + ús.3:   31+8+12 = 51,000000 =&gt; A</t>
  </si>
  <si>
    <t>položka zahrnuje:
- dodání a osazení sloupku včetně nutných zemních prací
- vnitrostaveništní a mimostaveništní doprava
- odrazky plastové nebo z retroreflexní fólie</t>
  </si>
  <si>
    <t>91238</t>
  </si>
  <si>
    <t>SMĚROVÉ SLOUPKY Z PLAST HMOT - NÁSTAVCE NA SVODIDLA VČETNĚ ODRAZNÉHO PÁSKU</t>
  </si>
  <si>
    <t xml:space="preserve">nástavce v ús.3, bílé + modré:   4+2 = 6,000000 =&gt; A</t>
  </si>
  <si>
    <t>914131</t>
  </si>
  <si>
    <t>DOPRAVNÍ ZNAČKY ZÁKLADNÍ VELIKOSTI OCELOVÉ FÓLIE TŘ 2 - DODÁVKA A MONTÁŽ</t>
  </si>
  <si>
    <t xml:space="preserve">IJ4c, označník v ús. 2::  1 = 1,000000 =&gt; A</t>
  </si>
  <si>
    <t>položka zahrnuje:
- dodávku a montáž značek v požadovaném provedení</t>
  </si>
  <si>
    <t>914133</t>
  </si>
  <si>
    <t>DOPRAVNÍ ZNAČKY ZÁKLADNÍ VELIKOSTI OCELOVÉ FÓLIE TŘ 2 - DEMONTÁŽ</t>
  </si>
  <si>
    <t xml:space="preserve">demontáž stáv. označníku:  1 = 1,000000 =&gt; A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</si>
  <si>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</si>
  <si>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</si>
  <si>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</si>
  <si>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 xml:space="preserve">sloupek nového označníku v ús. 2:  1 = 1,000000 =&gt; A</t>
  </si>
  <si>
    <t>položka zahrnuje:
- sloupky a upevňovací zařízení včetně jejich osazení (betonová patka, zemní práce)</t>
  </si>
  <si>
    <t>914923</t>
  </si>
  <si>
    <t>SLOUPKY A STOJKY DZ Z OCEL TRUBEK DO PATKY DEMONTÁŽ</t>
  </si>
  <si>
    <t xml:space="preserve">odstranění sloupku stáv. označníku:   1 = 1,000000 =&gt; A</t>
  </si>
  <si>
    <t>915111</t>
  </si>
  <si>
    <t>VODOROVNÉ DOPRAVNÍ ZNAČENÍ BARVOU HLADKÉ - DODÁVKA A POKLÁDKA</t>
  </si>
  <si>
    <t xml:space="preserve">VDZ dle situace:_x000d_
úsek 1:_x000d_
V4/0,125:   1201*0,125 = 150,125000 =&gt; A _x000d_
V2b 1,5/1,5/0,125:   118/2*0,125 = 7,375000 =&gt; B _x000d_
V1a/0,125:   527*0,125 = 65,875000 =&gt; C _x000d_
V2a 3/1,5/0,125:   124/3*2*0,125 = 10,333333 =&gt; D _x000d_
V13, m2 stínu:   20 = 20,000000 =&gt; E _x000d_
_x000d_
úsek 2:_x000d_
V4/0,125:   200*0,125 = 25,000000 =&gt; F _x000d_
V1a/0,125:   100*0,125 = 12,500000 =&gt; G _x000d_
V11a, zastávka v barvě žluté:   12 = 12,000000 =&gt; H _x000d_
_x000d_
úsek 3:_x000d_
V4/0,125:   466*0,125 = 58,250000 =&gt; I _x000d_
V1a/0,125:   120*0,125 = 15,000000 =&gt; J _x000d_
V2b 3/6/0,125:   113/3*0,125 = 4,708333 =&gt; K _x000d_
_x000d_
Celkem: A+B+C+D+E+F+G+H+I+J+K = 381,166666 =&gt; L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</si>
  <si>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</si>
  <si>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</si>
  <si>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</si>
  <si>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 xml:space="preserve">výměra dle pol. 915111:   381,166 = 381,166000 =&gt; A</t>
  </si>
  <si>
    <t>91552</t>
  </si>
  <si>
    <t>VODOR DOPRAV ZNAČ - PÍSMENA</t>
  </si>
  <si>
    <t xml:space="preserve">v úseku 2, 2 x písmena BUS:   6 = 6,000000 =&gt; A</t>
  </si>
  <si>
    <t>položka zahrnuje:
- dodání a pokládku nátěrového materiálu
- předznačení a reflexní úpravu</t>
  </si>
  <si>
    <t>917223</t>
  </si>
  <si>
    <t>SILNIČNÍ A CHODNÍKOVÉ OBRUBY Z BETONOVÝCH OBRUBNÍKŮ ŠÍŘ 100MM</t>
  </si>
  <si>
    <t>beton. obrubník 100/250</t>
  </si>
  <si>
    <t xml:space="preserve">obrubníky v ús.1 + ús.2:   38+30 = 68,000000 =&gt; A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</si>
  <si>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</si>
  <si>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</si>
  <si>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</si>
  <si>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beton. obrubník 150/250</t>
  </si>
  <si>
    <t xml:space="preserve">obrubníky v ús.1 + ús.2:   462+9 = 471,000000 =&gt; A _x000d_
chodníkové, poloměr 0,5 m v ús.1:  3 = 3,000000 =&gt; B _x000d_
_x000d_
Celkem: A+B = 474,000000 =&gt; C</t>
  </si>
  <si>
    <t>91725</t>
  </si>
  <si>
    <t>NÁSTUPIŠTNÍ OBRUBNÍKY BETONOVÉ</t>
  </si>
  <si>
    <t>vč. přechodových</t>
  </si>
  <si>
    <t xml:space="preserve">v ús.2:   20 = 20,000000 =&gt; A</t>
  </si>
  <si>
    <t>918345</t>
  </si>
  <si>
    <t>PROPUSTY Z TRUB DN 300MM</t>
  </si>
  <si>
    <t>- PROPUSTY Z TRUB OCELOVÝCH DN 300MM_x000d_
- spirálovitě rýhovaná trouba DN 300 s protikorozní úpravou</t>
  </si>
  <si>
    <t xml:space="preserve">propustek v km 0,709 ús.2:   11,5 = 11,500000 =&gt; A _x000d_
propustek v km 0,948 ús.3:   14 = 14,000000 =&gt; B _x000d_
Celkem: A+B = 25,500000 =&gt; C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</si>
  <si>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</si>
  <si>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918346</t>
  </si>
  <si>
    <t>PROPUSTY Z TRUB DN 400MM</t>
  </si>
  <si>
    <t>- PROPUSTY Z TRUB OCELOVÝCH DN 400MM_x000d_
- spirálovitě rýhovaná trouba DN 400 s protikorozní úpravou</t>
  </si>
  <si>
    <t xml:space="preserve">propustek v km 0,600 ús.1 ul. Horní:   15,9 = 15,900000 =&gt; A _x000d_
propustek v km 0,525 ús.1:   1,5 = 1,500000 =&gt; B _x000d_
Celkem: A+B = 17,400000 =&gt; C</t>
  </si>
  <si>
    <t>9183B2</t>
  </si>
  <si>
    <t>PROPUSTY Z TRUB DN 400MM ŽELEZOBETONOVÝCH</t>
  </si>
  <si>
    <t xml:space="preserve">v km 0,543706, ul. Korunní v ús.1:   19,1 = 19,100000 =&gt; A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</si>
  <si>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</si>
  <si>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9183C2</t>
  </si>
  <si>
    <t>PROPUSTY Z TRUB DN 500MM ŽELEZOBETONOVÝCH</t>
  </si>
  <si>
    <t xml:space="preserve">propustek pod vjezdem do ul. Akátová, ús.1:   10,11 = 10,110000 =&gt; A _x000d_
v km 0,425:   7 = 7,000000 =&gt; B _x000d_
v km 0,4676 , ul. Dykova:   21,13 = 21,130000 =&gt; C _x000d_
_x000d_
Celkem: A+B+C = 38,240000 =&gt; D</t>
  </si>
  <si>
    <t>919113</t>
  </si>
  <si>
    <t>ŘEZÁNÍ ASFALTOVÉHO KRYTU VOZOVEK TL DO 150MM</t>
  </si>
  <si>
    <t xml:space="preserve">v ús.1 + ús.3:   65+4 = 69,000000 =&gt; A</t>
  </si>
  <si>
    <t>položka zahrnuje řezání vozovkové vrstvy v předepsané tloušťce, včetně spotřeby vody</t>
  </si>
  <si>
    <t>919115</t>
  </si>
  <si>
    <t>ŘEZÁNÍ ASFALTOVÉHO KRYTU VOZOVEK TL DO 250MM</t>
  </si>
  <si>
    <t xml:space="preserve">v ús.1 + ús.2 + ús.3:   30+7+14 = 51,000000 =&gt; A</t>
  </si>
  <si>
    <t>931314</t>
  </si>
  <si>
    <t>TĚSNĚNÍ DILATAČ SPAR ASF ZÁLIVKOU PRŮŘ DO 400MM2</t>
  </si>
  <si>
    <t>položka zahrnuje dodávku a osazení předepsaného materiálu, očištění ploch spáry před úpravou, očištění okolí spáry po úpravě
nezahrnuje těsnící profil</t>
  </si>
  <si>
    <t>931316</t>
  </si>
  <si>
    <t>TĚSNĚNÍ DILATAČ SPAR ASF ZÁLIVKOU PRŮŘ DO 800MM2</t>
  </si>
  <si>
    <t xml:space="preserve">zálivky příčné a podélné v ús.1 + ús.2 + ús.3:   890+117+274 = 1281,000000 =&gt; A</t>
  </si>
  <si>
    <t>931325</t>
  </si>
  <si>
    <t>TĚSNĚNÍ DILATAČ SPAR ASF ZÁLIVKOU MODIFIK PRŮŘ DO 600MM2</t>
  </si>
  <si>
    <t>931327</t>
  </si>
  <si>
    <t>TĚSNĚNÍ DILATAČ SPAR ASF ZÁLIVKOU MODIFIK PRŮŘ DO 1000MM2</t>
  </si>
  <si>
    <t>včetně odstranění přelité hmoty při opravě trhlin</t>
  </si>
  <si>
    <t xml:space="preserve">trhliny v ús.1 + ús.2 + ús.3:   41+28+56 = 125,000000 =&gt; A</t>
  </si>
  <si>
    <t>93543</t>
  </si>
  <si>
    <t>ŽLABY Z DÍLCŮ Z POLYMERBETONU SVĚTLÉ ŠÍŘKY DO 200MM VČETNĚ MŘÍŽÍ</t>
  </si>
  <si>
    <t xml:space="preserve">odvodňovací žlab v ús.1 + ús.2, dl. vč. 2 čístících kusů:   4+20 = 4,000000 =&gt; A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</si>
  <si>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</t>
  </si>
  <si>
    <t>96615</t>
  </si>
  <si>
    <t>BOURÁNÍ KONSTRUKCÍ Z PROSTÉHO BETONU</t>
  </si>
  <si>
    <t xml:space="preserve">odstranění 1 ks stáv. HV + odvod. žlabu v ús.1, odhad:   1,5m3+(4,0*0,2*0,25) = 1,700000 =&gt; A _x000d_
odstranění betonu v ús.1 + ús.3:   30m3+1m3 = 31,000000 =&gt; B _x000d_
odstranění zídky z beton. bloků:   3,0m*0,5m2 = 1,500000 =&gt; C _x000d_
odstranění beton. čel odstraněných propustků:   0,3m3*6+0,4m3*2+0,6m3*2 = 3,800000 =&gt; D _x000d_
oklepání vrstvy z čel stáv. propustku v km 1,112 v ús.3:  5m2*0,05 = 0,250000 =&gt; E _x000d_
_x000d_
Celkem: A+B+C+D+E = 38,250000 =&gt; F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</si>
  <si>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</si>
  <si>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</t>
  </si>
  <si>
    <t>BOURÁNÍ KONSTRUKCÍ ZE ŽELEZOBETONU</t>
  </si>
  <si>
    <t>- včetně odvozu, naložení a uložení na skládku_x000d_
- poplatek za uložení na skládce (skládkové) v položce 014102.4</t>
  </si>
  <si>
    <t xml:space="preserve">odstranění žb bloků v km 0,420 v ús.1:   4*1,5*0,5 = 3,000000 =&gt; A</t>
  </si>
  <si>
    <t>966345</t>
  </si>
  <si>
    <t>BOURÁNÍ PROPUSTŮ Z TRUB DN DO 300MM</t>
  </si>
  <si>
    <t xml:space="preserve">v ús. 2 + v ús.3:   10+14 = 24,000000 =&gt; A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</si>
  <si>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</si>
  <si>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966346</t>
  </si>
  <si>
    <t>BOURÁNÍ PROPUSTŮ Z TRUB DN DO 400MM</t>
  </si>
  <si>
    <t xml:space="preserve">v ús. 1:   7+21+16,5+14 = 58,500000 =&gt; A _x000d_
v ús. 3:   1,5 = 1,500000 =&gt; B _x000d_
Celkem: A+B = 60,000000 =&gt; C</t>
  </si>
  <si>
    <t>96687</t>
  </si>
  <si>
    <t>VYBOURÁNÍ ULIČNÍCH VPUSTÍ KOMPLETNÍCH</t>
  </si>
  <si>
    <t xml:space="preserve">stáv. UV v ús.1:   5 = 5,000000 =&gt; A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</si>
  <si>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</si>
  <si>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SO102 - Chodník km 0,1435 - 0,200</t>
  </si>
  <si>
    <t>113763</t>
  </si>
  <si>
    <t>FRÉZOVÁNÍ DRÁŽKY PRŮŘEZU DO 300MM2 V ASFALTOVÉ VOZOVCE</t>
  </si>
  <si>
    <t xml:space="preserve">u obrubníku:   71 = 71,000000 =&gt; A</t>
  </si>
  <si>
    <t xml:space="preserve">potřeba ornice pro ohumusování:  46*0,15 = 6,900000 =&gt; A</t>
  </si>
  <si>
    <t>- materiál vhodný pro AZ_x000d_
- včetně dodání, nákupu a dovozu vhodného materiálu</t>
  </si>
  <si>
    <t xml:space="preserve">AZ chodníku:   125*0,3 = 37,500000 =&gt; A</t>
  </si>
  <si>
    <t>- využití zeminy z položky 12373.1 (SO 101)_x000d_
- včetně naložení a dopravy</t>
  </si>
  <si>
    <t xml:space="preserve">dosyp výkop. zeminou z SO 101:   3 = 3,000000 =&gt; A</t>
  </si>
  <si>
    <t xml:space="preserve">ÚP:   125 = 125,000000 =&gt; A</t>
  </si>
  <si>
    <t xml:space="preserve">ohumus. svahů:   46 = 46,000000 =&gt; A</t>
  </si>
  <si>
    <t xml:space="preserve">svah:   46 = 46,000000 =&gt; A</t>
  </si>
  <si>
    <t>ŠDb 0/32 tl. 150 mm</t>
  </si>
  <si>
    <t xml:space="preserve">chodník ús.1: 125*1,05   = 131,250000 =&gt; A</t>
  </si>
  <si>
    <t>56360</t>
  </si>
  <si>
    <t>VOZOVKOVÉ VRSTVY Z RECYKLOVANÉHO MATERIÁLU</t>
  </si>
  <si>
    <t>R-mat tl. 60 mm_x000d_
- využití materiálu z položky 11372</t>
  </si>
  <si>
    <t xml:space="preserve">chodník ús.1:   125*0,06 = 7,500000 =&gt; A</t>
  </si>
  <si>
    <t>PI-C, 0,80 kg/m2</t>
  </si>
  <si>
    <t xml:space="preserve">chodník ús.1:  125 = 125,000000 =&gt; A</t>
  </si>
  <si>
    <t>PS-C, 0,40g/m2</t>
  </si>
  <si>
    <t xml:space="preserve">chodník ús.1:   125 = 125,000000 =&gt; A</t>
  </si>
  <si>
    <t>ACO 8CH tl. 40 mm</t>
  </si>
  <si>
    <t>kamenivo drcené fr. 2/4 v množství 3,0 kg/m2</t>
  </si>
  <si>
    <t xml:space="preserve">na PI-C (pol. 572123)_x000d_
chodník ús.1:   125 = 125,000000 =&gt; A</t>
  </si>
  <si>
    <t xml:space="preserve">obrubníky:   71 = 71,000000 =&gt; A</t>
  </si>
  <si>
    <t>919111</t>
  </si>
  <si>
    <t>ŘEZÁNÍ ASFALTOVÉHO KRYTU VOZOVEK TL DO 50MM</t>
  </si>
  <si>
    <t xml:space="preserve">v napojení:   4 = 4,000000 =&gt; A</t>
  </si>
  <si>
    <t>931323</t>
  </si>
  <si>
    <t>TĚSNĚNÍ DILATAČ SPAR ASF ZÁLIVKOU MODIFIK PRŮŘ DO 300MM2</t>
  </si>
  <si>
    <t xml:space="preserve">dle pol. 919111:   4 = 4,000000 =&gt; A</t>
  </si>
  <si>
    <t xml:space="preserve">SO401 - Přeložka veřejného osvětlení </t>
  </si>
  <si>
    <t>všeobecné konstrukce a práce</t>
  </si>
  <si>
    <t>0 - všeobecné konstrukce a práce</t>
  </si>
  <si>
    <t>02720</t>
  </si>
  <si>
    <t>POMOC PRÁCE ZŘÍZ NEBO ZAJIŠŤ REGULACI A OCHRANU DOPRAVY</t>
  </si>
  <si>
    <t>- přeložka veřejného osvětlení (v úseku 1)_x000d_
- přeložka bude provedena na základě objednávky u Technického odboru Magistrátu města Karlovy Vary</t>
  </si>
  <si>
    <t>Položka zahrnuje:
- veškeré náklady spojené s objednatelem požadovanými zařízeními
Položka nezahrnuje:
- x</t>
  </si>
  <si>
    <t>SO501 - Přeložka trasy STL plynovodu D63 mm</t>
  </si>
  <si>
    <t xml:space="preserve">z položky 13173:  54,4*2,0 = 108,800000 =&gt; A</t>
  </si>
  <si>
    <t xml:space="preserve">z položky 11313:  3,2*2,5 = 8,000000 =&gt; A</t>
  </si>
  <si>
    <t>- dílčí část dopravně inženýrského opatření k zajištění přeložky plynu</t>
  </si>
  <si>
    <t>- vytýčení inženýrských sítí (dílčí část u přeložky)</t>
  </si>
  <si>
    <t>- VODAKVA - 4x</t>
  </si>
  <si>
    <t>029522</t>
  </si>
  <si>
    <t>OSTATNÍ POŽADAVKY - REVIZNÍ ZPRÁVY</t>
  </si>
  <si>
    <t>- tlaková a pevnostní zkouška, revize plynu včetně revizní zprávy</t>
  </si>
  <si>
    <t>32m2*0,1 = 3,200000 =&gt; A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</si>
  <si>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</si>
  <si>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výkop s odpočtem tl. živice:_x000d_
4*4*1,8*2-4*4*0,1*2 = 54,400000 =&gt; A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</si>
  <si>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
</t>
  </si>
  <si>
    <t>14173</t>
  </si>
  <si>
    <t>PROTLAČOVÁNÍ POTRUBÍ Z PLAST HMOT DN DO 200MM</t>
  </si>
  <si>
    <t>protlakD40 a D90: 15+15 = 30,000000 =&gt; A</t>
  </si>
  <si>
    <t>položka zahrnuje dodávku protlačovaného potrubí a veškeré pomocné práce (startovací zařízení, startovací a cílová jáma, opěrné a vodící bloky a pod.)</t>
  </si>
  <si>
    <t xml:space="preserve">skládka - m3 z pol.13173:  54,4 = 54,400000 =&gt; A</t>
  </si>
  <si>
    <t>17481</t>
  </si>
  <si>
    <t>ZÁSYP JAM A RÝH Z NAKUPOVANÝCH MATERIÁLŮ</t>
  </si>
  <si>
    <t>- prosívka nebo šotolina / 0-22_x000d_
- včetně dodání, nákupu a dovozu vhodného materiálu</t>
  </si>
  <si>
    <t>výkop s odpočtem lože a obsypu:_x000d_
54,4-4*0,8*0,1-4*0,8*0,36 = 52,928000 =&gt; A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</si>
  <si>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</si>
  <si>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</si>
  <si>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</si>
  <si>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- včetně dodání, nákupu a dovozu vhodného materiálu</t>
  </si>
  <si>
    <t>1,152-15*3,14*0,02*0,02-19*3,14*0,0315*0,0315 = 1,073962 =&gt; A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</si>
  <si>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</si>
  <si>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 xml:space="preserve">lože potrubí:  0,32 = 0,320000 =&gt; A</t>
  </si>
  <si>
    <t>567303</t>
  </si>
  <si>
    <t>VRSTVY PRO OBNOVU A OPRAVY ZE ŠTĚRKODRTI</t>
  </si>
  <si>
    <t>vyspravení po překopu: 32m2*0,4 = 12,800000 =&gt; A</t>
  </si>
  <si>
    <t>87327</t>
  </si>
  <si>
    <t>POTRUBÍ Z TRUB PLASTOVÝCH TLAKOVÝCH SVAŘOVANÝCH DN DO 100MM</t>
  </si>
  <si>
    <t>- potrubí PE 100 RC - plyn, D63 x 5,8 včetně všech potřebných tvarovek dle dokumentace_x000d_
(2 x záslepka, 4 x el. koleno D40, 2 x balonová tvarovka,el. tvarovka navrt. T-kus odbočkový s uzavíracím ventilem, el. koleno DN63)</t>
  </si>
  <si>
    <t>délka potrubí: 19 = 19,000000 =&gt; A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</si>
  <si>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</si>
  <si>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- včetně všech potřebných tvarovek dle dokumentace_x000d_
- chránička PE 90</t>
  </si>
  <si>
    <t xml:space="preserve">chránička:  15 = 15,000000 =&gt; A</t>
  </si>
  <si>
    <t>87826</t>
  </si>
  <si>
    <t>NASUNUTÍ PLAST TRUB DN DO 80MM DO CHRÁNIČKY</t>
  </si>
  <si>
    <t xml:space="preserve">do protlaku:  15 = 15,000000 =&gt; A</t>
  </si>
  <si>
    <t>položka zahrnuje:
pojízdná sedla (objímky)
případně předepsané utěsnění konců chráničky
nezahrnuje dodávku potrubí</t>
  </si>
  <si>
    <t>891926</t>
  </si>
  <si>
    <t>ZEMNÍ SOUPRAVY DN DO 80MM S POKLOPEM</t>
  </si>
  <si>
    <t>- zemní souprava teleskopická</t>
  </si>
  <si>
    <t>2 = 2,000000 =&gt; A</t>
  </si>
  <si>
    <t>- Položka zahrnuje kompletní montáž dle technologického předpisu, dodávku armatury, veškerou mimostaveništní a vnitrostaveništní dopravu.</t>
  </si>
  <si>
    <t>899308</t>
  </si>
  <si>
    <t>DOPLŇKY NA POTRUBÍ - SIGNALIZAČ VODIČ</t>
  </si>
  <si>
    <t>- CYKY 4 x 4</t>
  </si>
  <si>
    <t>19 = 19,000000 =&gt; A</t>
  </si>
  <si>
    <t>- Položka zahrnuje veškerý materiál, výrobky a polotovary, včetně mimostaveništní a vnitrostaveništní dopravy (rovněž přesuny), včetně naložení a složení,případně s uložením. 
- položka signalizační vodič zahrnuje i kontrolní vývody.</t>
  </si>
  <si>
    <t>899309</t>
  </si>
  <si>
    <t>DOPLŇKY NA POTRUBÍ - VÝSTRAŽNÁ FÓLIE</t>
  </si>
  <si>
    <t>4 = 4,000000 =&gt; A</t>
  </si>
  <si>
    <t>- Položka zahrnuje veškerý materiál, výrobky a polotovary, včetně mimostaveništní a vnitrostaveništní dopravy (rovněž přesuny), včetně naložení a složení,případně s uložením.</t>
  </si>
  <si>
    <t>899321</t>
  </si>
  <si>
    <t>DOPLŇKY NA PLYN POTRUBÍ DN DO 100MM - PROPOJE</t>
  </si>
  <si>
    <t xml:space="preserve">na začátku a na konci:  2 = 2,000000 =&gt; A</t>
  </si>
  <si>
    <t>- položka propoje zahrnuje dodávku a montáž propojovacího mezikusu, vypracování technologického postupu a práce s ním spojené, dozor správce potrubí.</t>
  </si>
  <si>
    <t>899621</t>
  </si>
  <si>
    <t>TLAKOVÉ ZKOUŠKY POTRUBÍ DN DO 100MM</t>
  </si>
  <si>
    <t>15+19 = 34,000000 =&gt; A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</si>
  <si>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</si>
  <si>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919112</t>
  </si>
  <si>
    <t>ŘEZÁNÍ ASFALTOVÉHO KRYTU VOZOVEK TL DO 100MM</t>
  </si>
  <si>
    <t>4*4*2 = 32,000000 =&gt; A</t>
  </si>
  <si>
    <t>96931</t>
  </si>
  <si>
    <t>VYBOURÁNÍ POTRUBÍ DN DO 50MM PLYNOVÝCH</t>
  </si>
  <si>
    <t>- včetně naložení, odvozu a likvidace</t>
  </si>
  <si>
    <t xml:space="preserve">stávající potrubí + provizorní potrubí ochozu:  _x000d_
15+15 = 30,000000 =&gt; A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</si>
  <si>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</si>
  <si>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96941</t>
  </si>
  <si>
    <t>PROPLACH PLYN POTRUBÍ DN DO 50MM VZDUCHEM NEBO INERT PLYNEM</t>
  </si>
  <si>
    <t xml:space="preserve">DN50:  19 = 19,000000 =&gt; A</t>
  </si>
  <si>
    <t>položka zahrnuje:
použití potřebných mechanizmů pro vhánění a nasávání vzduchu nebo plynu
utěsnění konců
dělení na předepsané délky úseků
v případě proplachu plynem (dusík) dodání lahví
vyhotovení závěrečné zprávy</t>
  </si>
  <si>
    <t>SO502 - Přeložka trasy STL plynovodu D160 mm</t>
  </si>
  <si>
    <t xml:space="preserve">- z položky 13173:  54,4*2,0 = 108,800000 =&gt; A</t>
  </si>
  <si>
    <t xml:space="preserve">- z položky 11313:  3,2*2,5 = 8,000000 =&gt; A</t>
  </si>
  <si>
    <t>protlakD63: 15 = 15,000000 =&gt; A</t>
  </si>
  <si>
    <t xml:space="preserve">skládka - m3 z pol.131738:  54,4 = 54,400000 =&gt; A</t>
  </si>
  <si>
    <t>výkop s odpočtem lože a obsypu:_x000d_
54,4-7*0,8*0,1-7*0,8*0,525 = 50,900000 =&gt; A</t>
  </si>
  <si>
    <t>2,94-15*3,14*0,0315*0,0315-12*3,14*0,112*0,112 = 2,420607 =&gt; A</t>
  </si>
  <si>
    <t xml:space="preserve">lože potrubí:  0,56 = 0,560000 =&gt; A</t>
  </si>
  <si>
    <t>87334</t>
  </si>
  <si>
    <t>POTRUBÍ Z TRUB PLASTOVÝCH TLAKOVÝCH SVAŘOVANÝCH DN DO 200MM</t>
  </si>
  <si>
    <t>- potrubí PE 100 RC průměr 160x9,5 mm, SDR 17_x000d_
(3 x el.spojka, 4 x el. koleno D160, 2 x balonová tvarovka + odvětr., 2 x el. tvarovka navrt. T-kus odbočkový s uzavíracím ventilem D160/63)_x000d_
- včetně všech potřebných tvarovek dle dokumentace</t>
  </si>
  <si>
    <t>87344</t>
  </si>
  <si>
    <t>POTRUBÍ Z TRUB PLASTOVÝCH TLAKOVÝCH SVAŘOVANÝCH DN DO 250MM</t>
  </si>
  <si>
    <t>- včetně všech potřebných tvarovek dle dokumentace_x000d_
- chránička PE 225</t>
  </si>
  <si>
    <t xml:space="preserve">chránička PE 225:  15 = 15,000000 =&gt; A</t>
  </si>
  <si>
    <t>87834</t>
  </si>
  <si>
    <t>NASUNUTÍ PLAST TRUB DN DO 200MM DO CHRÁNIČKY</t>
  </si>
  <si>
    <t>- zemní souprava teleskopická - T kus odboč s uzav. ventilem</t>
  </si>
  <si>
    <t>Položka zahrnuje:
- kompletní montáž dle technologického předpisu
- dodávku armatury
- mimostaveništní a vnitrostaveništní dopravu
Položka nezahrnuje:
- x</t>
  </si>
  <si>
    <t>CYKY 4 x 4</t>
  </si>
  <si>
    <t>899641</t>
  </si>
  <si>
    <t>TLAKOVÉ ZKOUŠKY POTRUBÍ DN DO 200MM</t>
  </si>
  <si>
    <t>899651</t>
  </si>
  <si>
    <t>TLAKOVÉ ZKOUŠKY POTRUBÍ DN DO 300MM</t>
  </si>
  <si>
    <t>15 = 15,000000 =&gt; A</t>
  </si>
  <si>
    <t xml:space="preserve">D63 x 5,8:  15 = 15,000000 =&gt; A</t>
  </si>
  <si>
    <t>969433</t>
  </si>
  <si>
    <t>PROPLACH PLYN POTRUBÍ DN DO 150MM VZDUCHEM NEBO INERT PLYNEM</t>
  </si>
  <si>
    <t xml:space="preserve">DN 150:  19 = 19,000000 =&gt; A</t>
  </si>
  <si>
    <t>SO901 - Dopravně inženýrské opatření - DIO</t>
  </si>
  <si>
    <t xml:space="preserve">Kompletní dopravně inženýrská opatření pro realizaci stavby dle zadávací dokumentace zahrnující:
- přenosné svislé a přechodné vodorovné dopravní značení, dopravní zařízení a světelné signály, jejich dodávka, montáž, demontáž, kontrola, údržba, servis,  přemisťování, přeznačování a manipulace s nimi,
- Dočasnou úpravu stávajícího dopravního značení, zakrytí, demontáž či zneplatnění zakrývací páskou,
- Zajištění inženýrské činnosti pro projednání DIO.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</si>
</sst>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f>SUM(D20,D21,D22,D23,D24,D25,D26)</f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7</v>
      </c>
      <c r="B13" s="1"/>
      <c r="C13" s="1"/>
      <c r="D13" s="19" t="s">
        <v>10</v>
      </c>
      <c r="E13" s="16"/>
      <c r="F13" s="19">
        <f>SUM(F20,F21,F22,F23,F24,F25,F26)</f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4" t="s">
        <v>20</v>
      </c>
      <c r="D20" s="25">
        <f>'0 - SO001'!J10</f>
        <v>0</v>
      </c>
      <c r="E20" s="26"/>
      <c r="F20" s="25">
        <f>('0 - SO001'!J11)</f>
        <v>0</v>
      </c>
      <c r="G20" s="12"/>
      <c r="H20" s="2"/>
      <c r="I20" s="2"/>
      <c r="S20" s="27">
        <f>ROUND('0 - SO001'!S11,4)</f>
        <v>0</v>
      </c>
    </row>
    <row r="21">
      <c r="A21" s="9"/>
      <c r="B21" s="23" t="s">
        <v>21</v>
      </c>
      <c r="C21" s="24" t="s">
        <v>22</v>
      </c>
      <c r="D21" s="25">
        <f>'1 - SO101'!J10</f>
        <v>0</v>
      </c>
      <c r="E21" s="26"/>
      <c r="F21" s="25">
        <f>('1 - SO101'!J11)</f>
        <v>0</v>
      </c>
      <c r="G21" s="12"/>
      <c r="H21" s="2"/>
      <c r="I21" s="2"/>
      <c r="S21" s="27">
        <f>ROUND('1 - SO101'!S11,4)</f>
        <v>0</v>
      </c>
    </row>
    <row r="22">
      <c r="A22" s="9"/>
      <c r="B22" s="23" t="s">
        <v>23</v>
      </c>
      <c r="C22" s="24" t="s">
        <v>24</v>
      </c>
      <c r="D22" s="25">
        <f>'2 - SO102'!J10</f>
        <v>0</v>
      </c>
      <c r="E22" s="26"/>
      <c r="F22" s="25">
        <f>('2 - SO102'!J11)</f>
        <v>0</v>
      </c>
      <c r="G22" s="12"/>
      <c r="H22" s="2"/>
      <c r="I22" s="2"/>
      <c r="S22" s="27">
        <f>ROUND('2 - SO102'!S11,4)</f>
        <v>0</v>
      </c>
    </row>
    <row r="23">
      <c r="A23" s="9"/>
      <c r="B23" s="23" t="s">
        <v>25</v>
      </c>
      <c r="C23" s="24" t="s">
        <v>26</v>
      </c>
      <c r="D23" s="25">
        <f>'3 - SO401'!J10</f>
        <v>0</v>
      </c>
      <c r="E23" s="26"/>
      <c r="F23" s="25">
        <f>('3 - SO401'!J11)</f>
        <v>0</v>
      </c>
      <c r="G23" s="12"/>
      <c r="H23" s="2"/>
      <c r="I23" s="2"/>
      <c r="S23" s="27">
        <f>ROUND('3 - SO401'!S11,4)</f>
        <v>0</v>
      </c>
    </row>
    <row r="24">
      <c r="A24" s="9"/>
      <c r="B24" s="23" t="s">
        <v>27</v>
      </c>
      <c r="C24" s="24" t="s">
        <v>28</v>
      </c>
      <c r="D24" s="25">
        <f>'4 - SO501'!J10</f>
        <v>0</v>
      </c>
      <c r="E24" s="26"/>
      <c r="F24" s="25">
        <f>('4 - SO501'!J11)</f>
        <v>0</v>
      </c>
      <c r="G24" s="12"/>
      <c r="H24" s="2"/>
      <c r="I24" s="2"/>
      <c r="S24" s="27">
        <f>ROUND('4 - SO501'!S11,4)</f>
        <v>0</v>
      </c>
    </row>
    <row r="25">
      <c r="A25" s="9"/>
      <c r="B25" s="23" t="s">
        <v>29</v>
      </c>
      <c r="C25" s="24" t="s">
        <v>30</v>
      </c>
      <c r="D25" s="25">
        <f>'5 - SO502'!J10</f>
        <v>0</v>
      </c>
      <c r="E25" s="26"/>
      <c r="F25" s="25">
        <f>('5 - SO502'!J11)</f>
        <v>0</v>
      </c>
      <c r="G25" s="12"/>
      <c r="H25" s="2"/>
      <c r="I25" s="2"/>
      <c r="S25" s="27">
        <f>ROUND('5 - SO502'!S11,4)</f>
        <v>0</v>
      </c>
    </row>
    <row r="26">
      <c r="A26" s="9"/>
      <c r="B26" s="23" t="s">
        <v>31</v>
      </c>
      <c r="C26" s="24" t="s">
        <v>32</v>
      </c>
      <c r="D26" s="25">
        <f>'6 - SO901'!J10</f>
        <v>0</v>
      </c>
      <c r="E26" s="26"/>
      <c r="F26" s="25">
        <f>('6 - SO901'!J11)</f>
        <v>0</v>
      </c>
      <c r="G26" s="12"/>
      <c r="H26" s="2"/>
      <c r="I26" s="2"/>
      <c r="S26" s="27">
        <f>ROUND('6 - SO901'!S11,4)</f>
        <v>0</v>
      </c>
    </row>
    <row r="27">
      <c r="A27" s="13"/>
      <c r="B27" s="4"/>
      <c r="C27" s="4"/>
      <c r="D27" s="4"/>
      <c r="E27" s="4"/>
      <c r="F27" s="4"/>
      <c r="G27" s="14"/>
      <c r="H27" s="2"/>
      <c r="I27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1'!A11" display="'SO001"/>
    <hyperlink ref="B21" location="'1 - SO101'!A11" display="'SO101"/>
    <hyperlink ref="B22" location="'2 - SO102'!A11" display="'SO102"/>
    <hyperlink ref="B23" location="'3 - SO401'!A11" display="'SO401"/>
    <hyperlink ref="B24" location="'4 - SO501'!A11" display="'SO501"/>
    <hyperlink ref="B25" location="'5 - SO502'!A11" display="'SO502"/>
    <hyperlink ref="B26" location="'6 - SO901'!A11" display="'SO901"/>
  </hyperlink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34</v>
      </c>
      <c r="B10" s="1"/>
      <c r="C10" s="16"/>
      <c r="D10" s="1"/>
      <c r="E10" s="1"/>
      <c r="F10" s="1"/>
      <c r="G10" s="17"/>
      <c r="H10" s="1"/>
      <c r="I10" s="31" t="s">
        <v>35</v>
      </c>
      <c r="J10" s="32">
        <f>H62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36</v>
      </c>
      <c r="B11" s="1"/>
      <c r="C11" s="1"/>
      <c r="D11" s="1"/>
      <c r="E11" s="1"/>
      <c r="F11" s="1"/>
      <c r="G11" s="31"/>
      <c r="H11" s="1"/>
      <c r="I11" s="31" t="s">
        <v>37</v>
      </c>
      <c r="J11" s="32">
        <f>L62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AVERAGE(J61)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39</v>
      </c>
      <c r="C19" s="34"/>
      <c r="D19" s="34"/>
      <c r="E19" s="34" t="s">
        <v>40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41</v>
      </c>
      <c r="F20" s="1"/>
      <c r="G20" s="1"/>
      <c r="H20" s="1"/>
      <c r="I20" s="1"/>
      <c r="J20" s="1"/>
      <c r="K20" s="38">
        <f>H62</f>
        <v>0</v>
      </c>
      <c r="L20" s="38">
        <f>L62</f>
        <v>0</v>
      </c>
      <c r="M20" s="12"/>
      <c r="N20" s="2"/>
      <c r="O20" s="2"/>
      <c r="P20" s="2"/>
      <c r="Q20" s="2"/>
      <c r="S20" s="27">
        <f>S61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42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43</v>
      </c>
      <c r="C24" s="34" t="s">
        <v>39</v>
      </c>
      <c r="D24" s="34" t="s">
        <v>44</v>
      </c>
      <c r="E24" s="34" t="s">
        <v>40</v>
      </c>
      <c r="F24" s="34" t="s">
        <v>45</v>
      </c>
      <c r="G24" s="35" t="s">
        <v>46</v>
      </c>
      <c r="H24" s="22" t="s">
        <v>47</v>
      </c>
      <c r="I24" s="22" t="s">
        <v>48</v>
      </c>
      <c r="J24" s="22" t="s">
        <v>17</v>
      </c>
      <c r="K24" s="35" t="s">
        <v>49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39" t="s">
        <v>50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51</v>
      </c>
      <c r="D26" s="42" t="s">
        <v>7</v>
      </c>
      <c r="E26" s="42" t="s">
        <v>52</v>
      </c>
      <c r="F26" s="42" t="s">
        <v>7</v>
      </c>
      <c r="G26" s="43" t="s">
        <v>53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54</v>
      </c>
      <c r="C27" s="1"/>
      <c r="D27" s="1"/>
      <c r="E27" s="49" t="s">
        <v>55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56</v>
      </c>
      <c r="C28" s="1"/>
      <c r="D28" s="1"/>
      <c r="E28" s="49" t="s">
        <v>57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58</v>
      </c>
      <c r="C29" s="1"/>
      <c r="D29" s="1"/>
      <c r="E29" s="49" t="s">
        <v>59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60</v>
      </c>
      <c r="C30" s="51"/>
      <c r="D30" s="51"/>
      <c r="E30" s="52" t="s">
        <v>61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>
      <c r="A31" s="9"/>
      <c r="B31" s="41">
        <v>2</v>
      </c>
      <c r="C31" s="42" t="s">
        <v>62</v>
      </c>
      <c r="D31" s="42" t="s">
        <v>7</v>
      </c>
      <c r="E31" s="42" t="s">
        <v>63</v>
      </c>
      <c r="F31" s="42" t="s">
        <v>7</v>
      </c>
      <c r="G31" s="43" t="s">
        <v>53</v>
      </c>
      <c r="H31" s="54">
        <v>1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54</v>
      </c>
      <c r="C32" s="1"/>
      <c r="D32" s="1"/>
      <c r="E32" s="49" t="s">
        <v>64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56</v>
      </c>
      <c r="C33" s="1"/>
      <c r="D33" s="1"/>
      <c r="E33" s="49" t="s">
        <v>57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58</v>
      </c>
      <c r="C34" s="1"/>
      <c r="D34" s="1"/>
      <c r="E34" s="49" t="s">
        <v>65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60</v>
      </c>
      <c r="C35" s="51"/>
      <c r="D35" s="51"/>
      <c r="E35" s="52" t="s">
        <v>61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3</v>
      </c>
      <c r="C36" s="42" t="s">
        <v>66</v>
      </c>
      <c r="D36" s="42" t="s">
        <v>7</v>
      </c>
      <c r="E36" s="42" t="s">
        <v>67</v>
      </c>
      <c r="F36" s="42" t="s">
        <v>7</v>
      </c>
      <c r="G36" s="43" t="s">
        <v>53</v>
      </c>
      <c r="H36" s="54">
        <v>1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54</v>
      </c>
      <c r="C37" s="1"/>
      <c r="D37" s="1"/>
      <c r="E37" s="49" t="s">
        <v>68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56</v>
      </c>
      <c r="C38" s="1"/>
      <c r="D38" s="1"/>
      <c r="E38" s="49" t="s">
        <v>57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58</v>
      </c>
      <c r="C39" s="1"/>
      <c r="D39" s="1"/>
      <c r="E39" s="49" t="s">
        <v>69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60</v>
      </c>
      <c r="C40" s="51"/>
      <c r="D40" s="51"/>
      <c r="E40" s="52" t="s">
        <v>61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4</v>
      </c>
      <c r="C41" s="42" t="s">
        <v>70</v>
      </c>
      <c r="D41" s="42" t="s">
        <v>7</v>
      </c>
      <c r="E41" s="42" t="s">
        <v>71</v>
      </c>
      <c r="F41" s="42" t="s">
        <v>7</v>
      </c>
      <c r="G41" s="43" t="s">
        <v>53</v>
      </c>
      <c r="H41" s="54">
        <v>1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54</v>
      </c>
      <c r="C42" s="1"/>
      <c r="D42" s="1"/>
      <c r="E42" s="49" t="s">
        <v>72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56</v>
      </c>
      <c r="C43" s="1"/>
      <c r="D43" s="1"/>
      <c r="E43" s="49" t="s">
        <v>57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58</v>
      </c>
      <c r="C44" s="1"/>
      <c r="D44" s="1"/>
      <c r="E44" s="49" t="s">
        <v>69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60</v>
      </c>
      <c r="C45" s="51"/>
      <c r="D45" s="51"/>
      <c r="E45" s="52" t="s">
        <v>61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5</v>
      </c>
      <c r="C46" s="42" t="s">
        <v>73</v>
      </c>
      <c r="D46" s="42" t="s">
        <v>7</v>
      </c>
      <c r="E46" s="42" t="s">
        <v>74</v>
      </c>
      <c r="F46" s="42" t="s">
        <v>7</v>
      </c>
      <c r="G46" s="43" t="s">
        <v>53</v>
      </c>
      <c r="H46" s="54">
        <v>1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54</v>
      </c>
      <c r="C47" s="1"/>
      <c r="D47" s="1"/>
      <c r="E47" s="49" t="s">
        <v>75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56</v>
      </c>
      <c r="C48" s="1"/>
      <c r="D48" s="1"/>
      <c r="E48" s="49" t="s">
        <v>57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58</v>
      </c>
      <c r="C49" s="1"/>
      <c r="D49" s="1"/>
      <c r="E49" s="49" t="s">
        <v>69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60</v>
      </c>
      <c r="C50" s="51"/>
      <c r="D50" s="51"/>
      <c r="E50" s="52" t="s">
        <v>61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6</v>
      </c>
      <c r="C51" s="42" t="s">
        <v>76</v>
      </c>
      <c r="D51" s="42" t="s">
        <v>7</v>
      </c>
      <c r="E51" s="42" t="s">
        <v>77</v>
      </c>
      <c r="F51" s="42" t="s">
        <v>7</v>
      </c>
      <c r="G51" s="43" t="s">
        <v>53</v>
      </c>
      <c r="H51" s="54">
        <v>1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54</v>
      </c>
      <c r="C52" s="1"/>
      <c r="D52" s="1"/>
      <c r="E52" s="49" t="s">
        <v>78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56</v>
      </c>
      <c r="C53" s="1"/>
      <c r="D53" s="1"/>
      <c r="E53" s="49" t="s">
        <v>57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58</v>
      </c>
      <c r="C54" s="1"/>
      <c r="D54" s="1"/>
      <c r="E54" s="49" t="s">
        <v>79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60</v>
      </c>
      <c r="C55" s="51"/>
      <c r="D55" s="51"/>
      <c r="E55" s="52" t="s">
        <v>61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7</v>
      </c>
      <c r="C56" s="42" t="s">
        <v>80</v>
      </c>
      <c r="D56" s="42" t="s">
        <v>7</v>
      </c>
      <c r="E56" s="42" t="s">
        <v>81</v>
      </c>
      <c r="F56" s="42" t="s">
        <v>7</v>
      </c>
      <c r="G56" s="43" t="s">
        <v>53</v>
      </c>
      <c r="H56" s="54">
        <v>1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54</v>
      </c>
      <c r="C57" s="1"/>
      <c r="D57" s="1"/>
      <c r="E57" s="49" t="s">
        <v>82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56</v>
      </c>
      <c r="C58" s="1"/>
      <c r="D58" s="1"/>
      <c r="E58" s="49" t="s">
        <v>57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58</v>
      </c>
      <c r="C59" s="1"/>
      <c r="D59" s="1"/>
      <c r="E59" s="49" t="s">
        <v>83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60</v>
      </c>
      <c r="C60" s="51"/>
      <c r="D60" s="51"/>
      <c r="E60" s="52" t="s">
        <v>61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 thickBot="1" ht="25" customHeight="1">
      <c r="A61" s="9"/>
      <c r="B61" s="1"/>
      <c r="C61" s="59">
        <v>0</v>
      </c>
      <c r="D61" s="1"/>
      <c r="E61" s="59" t="s">
        <v>41</v>
      </c>
      <c r="F61" s="1"/>
      <c r="G61" s="60" t="s">
        <v>84</v>
      </c>
      <c r="H61" s="61">
        <f>J26+J31+J36+J41+J46+J51+J56</f>
        <v>0</v>
      </c>
      <c r="I61" s="60" t="s">
        <v>85</v>
      </c>
      <c r="J61" s="62">
        <f>(L61-H61)</f>
        <v>0</v>
      </c>
      <c r="K61" s="60" t="s">
        <v>86</v>
      </c>
      <c r="L61" s="63">
        <f>L26+L31+L36+L41+L46+L51+L56</f>
        <v>0</v>
      </c>
      <c r="M61" s="12"/>
      <c r="N61" s="2"/>
      <c r="O61" s="2"/>
      <c r="P61" s="2"/>
      <c r="Q61" s="33">
        <f>0+Q26+Q31+Q36+Q41+Q46+Q51+Q56</f>
        <v>0</v>
      </c>
      <c r="R61" s="27">
        <f>0+R26+R31+R36+R41+R46+R51+R56</f>
        <v>0</v>
      </c>
      <c r="S61" s="64">
        <f>Q61*(1+J61)+R61</f>
        <v>0</v>
      </c>
    </row>
    <row r="62" thickTop="1" thickBot="1" ht="25" customHeight="1">
      <c r="A62" s="9"/>
      <c r="B62" s="65"/>
      <c r="C62" s="65"/>
      <c r="D62" s="65"/>
      <c r="E62" s="65"/>
      <c r="F62" s="65"/>
      <c r="G62" s="66" t="s">
        <v>87</v>
      </c>
      <c r="H62" s="67">
        <f>J26+J31+J36+J41+J46+J51+J56</f>
        <v>0</v>
      </c>
      <c r="I62" s="66" t="s">
        <v>88</v>
      </c>
      <c r="J62" s="68">
        <f>0+J61</f>
        <v>0</v>
      </c>
      <c r="K62" s="66" t="s">
        <v>89</v>
      </c>
      <c r="L62" s="69">
        <f>L26+L31+L36+L41+L46+L51+L56</f>
        <v>0</v>
      </c>
      <c r="M62" s="12"/>
      <c r="N62" s="2"/>
      <c r="O62" s="2"/>
      <c r="P62" s="2"/>
      <c r="Q62" s="2"/>
    </row>
    <row r="63">
      <c r="A63" s="13"/>
      <c r="B63" s="4"/>
      <c r="C63" s="4"/>
      <c r="D63" s="4"/>
      <c r="E63" s="4"/>
      <c r="F63" s="4"/>
      <c r="G63" s="4"/>
      <c r="H63" s="70"/>
      <c r="I63" s="4"/>
      <c r="J63" s="70"/>
      <c r="K63" s="4"/>
      <c r="L63" s="4"/>
      <c r="M63" s="14"/>
      <c r="N63" s="2"/>
      <c r="O63" s="2"/>
      <c r="P63" s="2"/>
      <c r="Q63" s="2"/>
    </row>
    <row r="6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2"/>
      <c r="O64" s="2"/>
      <c r="P64" s="2"/>
      <c r="Q64" s="2"/>
    </row>
  </sheetData>
  <mergeCells count="4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34</v>
      </c>
      <c r="B10" s="1"/>
      <c r="C10" s="16"/>
      <c r="D10" s="1"/>
      <c r="E10" s="1"/>
      <c r="F10" s="1"/>
      <c r="G10" s="17"/>
      <c r="H10" s="1"/>
      <c r="I10" s="31" t="s">
        <v>35</v>
      </c>
      <c r="J10" s="32">
        <f>H66+H224+H242+H250+H308+H456+H469+H477+H545+H698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90</v>
      </c>
      <c r="B11" s="1"/>
      <c r="C11" s="1"/>
      <c r="D11" s="1"/>
      <c r="E11" s="1"/>
      <c r="F11" s="1"/>
      <c r="G11" s="31"/>
      <c r="H11" s="1"/>
      <c r="I11" s="31" t="s">
        <v>37</v>
      </c>
      <c r="J11" s="32">
        <f>L66+L224+L242+L250+L308+L456+L469+L477+L545+L698</f>
        <v>0</v>
      </c>
      <c r="K11" s="1"/>
      <c r="L11" s="1"/>
      <c r="M11" s="12"/>
      <c r="N11" s="2"/>
      <c r="O11" s="2"/>
      <c r="P11" s="2"/>
      <c r="Q11" s="33">
        <f>IF(SUM(K20:K29)&gt;0,ROUND(SUM(S20:S29)/SUM(K20:K29)-1,8),0)</f>
        <v>0</v>
      </c>
      <c r="R11" s="27">
        <f>AVERAGE(J65,J223,J241,J249,J307,J455,J468,J476,J544,J697)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39</v>
      </c>
      <c r="C19" s="34"/>
      <c r="D19" s="34"/>
      <c r="E19" s="34" t="s">
        <v>40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41</v>
      </c>
      <c r="F20" s="1"/>
      <c r="G20" s="1"/>
      <c r="H20" s="1"/>
      <c r="I20" s="1"/>
      <c r="J20" s="1"/>
      <c r="K20" s="38">
        <f>H66</f>
        <v>0</v>
      </c>
      <c r="L20" s="38">
        <f>L66</f>
        <v>0</v>
      </c>
      <c r="M20" s="12"/>
      <c r="N20" s="2"/>
      <c r="O20" s="2"/>
      <c r="P20" s="2"/>
      <c r="Q20" s="2"/>
      <c r="S20" s="27">
        <f>S65</f>
        <v>0</v>
      </c>
    </row>
    <row r="21">
      <c r="A21" s="9"/>
      <c r="B21" s="36">
        <v>1</v>
      </c>
      <c r="C21" s="1"/>
      <c r="D21" s="1"/>
      <c r="E21" s="37" t="s">
        <v>91</v>
      </c>
      <c r="F21" s="1"/>
      <c r="G21" s="1"/>
      <c r="H21" s="1"/>
      <c r="I21" s="1"/>
      <c r="J21" s="1"/>
      <c r="K21" s="38">
        <f>H224</f>
        <v>0</v>
      </c>
      <c r="L21" s="38">
        <f>L224</f>
        <v>0</v>
      </c>
      <c r="M21" s="12"/>
      <c r="N21" s="2"/>
      <c r="O21" s="2"/>
      <c r="P21" s="2"/>
      <c r="Q21" s="2"/>
      <c r="S21" s="27">
        <f>S223</f>
        <v>0</v>
      </c>
    </row>
    <row r="22">
      <c r="A22" s="9"/>
      <c r="B22" s="36">
        <v>2</v>
      </c>
      <c r="C22" s="1"/>
      <c r="D22" s="1"/>
      <c r="E22" s="37" t="s">
        <v>92</v>
      </c>
      <c r="F22" s="1"/>
      <c r="G22" s="1"/>
      <c r="H22" s="1"/>
      <c r="I22" s="1"/>
      <c r="J22" s="1"/>
      <c r="K22" s="38">
        <f>H242</f>
        <v>0</v>
      </c>
      <c r="L22" s="38">
        <f>L242</f>
        <v>0</v>
      </c>
      <c r="M22" s="12"/>
      <c r="N22" s="2"/>
      <c r="O22" s="2"/>
      <c r="P22" s="2"/>
      <c r="Q22" s="2"/>
      <c r="S22" s="27">
        <f>S241</f>
        <v>0</v>
      </c>
    </row>
    <row r="23">
      <c r="A23" s="9"/>
      <c r="B23" s="36">
        <v>3</v>
      </c>
      <c r="C23" s="1"/>
      <c r="D23" s="1"/>
      <c r="E23" s="37" t="s">
        <v>93</v>
      </c>
      <c r="F23" s="1"/>
      <c r="G23" s="1"/>
      <c r="H23" s="1"/>
      <c r="I23" s="1"/>
      <c r="J23" s="1"/>
      <c r="K23" s="38">
        <f>H250</f>
        <v>0</v>
      </c>
      <c r="L23" s="38">
        <f>L250</f>
        <v>0</v>
      </c>
      <c r="M23" s="12"/>
      <c r="N23" s="2"/>
      <c r="O23" s="2"/>
      <c r="P23" s="2"/>
      <c r="Q23" s="2"/>
      <c r="S23" s="27">
        <f>S249</f>
        <v>0</v>
      </c>
    </row>
    <row r="24">
      <c r="A24" s="9"/>
      <c r="B24" s="36">
        <v>4</v>
      </c>
      <c r="C24" s="1"/>
      <c r="D24" s="1"/>
      <c r="E24" s="37" t="s">
        <v>94</v>
      </c>
      <c r="F24" s="1"/>
      <c r="G24" s="1"/>
      <c r="H24" s="1"/>
      <c r="I24" s="1"/>
      <c r="J24" s="1"/>
      <c r="K24" s="38">
        <f>H308</f>
        <v>0</v>
      </c>
      <c r="L24" s="38">
        <f>L308</f>
        <v>0</v>
      </c>
      <c r="M24" s="12"/>
      <c r="N24" s="2"/>
      <c r="O24" s="2"/>
      <c r="P24" s="2"/>
      <c r="Q24" s="2"/>
      <c r="S24" s="27">
        <f>S307</f>
        <v>0</v>
      </c>
    </row>
    <row r="25">
      <c r="A25" s="9"/>
      <c r="B25" s="36">
        <v>5</v>
      </c>
      <c r="C25" s="1"/>
      <c r="D25" s="1"/>
      <c r="E25" s="37" t="s">
        <v>95</v>
      </c>
      <c r="F25" s="1"/>
      <c r="G25" s="1"/>
      <c r="H25" s="1"/>
      <c r="I25" s="1"/>
      <c r="J25" s="1"/>
      <c r="K25" s="38">
        <f>H456</f>
        <v>0</v>
      </c>
      <c r="L25" s="38">
        <f>L456</f>
        <v>0</v>
      </c>
      <c r="M25" s="71"/>
      <c r="N25" s="2"/>
      <c r="O25" s="2"/>
      <c r="P25" s="2"/>
      <c r="Q25" s="2"/>
      <c r="S25" s="27">
        <f>S455</f>
        <v>0</v>
      </c>
    </row>
    <row r="26">
      <c r="A26" s="9"/>
      <c r="B26" s="36">
        <v>6</v>
      </c>
      <c r="C26" s="1"/>
      <c r="D26" s="1"/>
      <c r="E26" s="37" t="s">
        <v>96</v>
      </c>
      <c r="F26" s="1"/>
      <c r="G26" s="1"/>
      <c r="H26" s="1"/>
      <c r="I26" s="1"/>
      <c r="J26" s="1"/>
      <c r="K26" s="38">
        <f>H469</f>
        <v>0</v>
      </c>
      <c r="L26" s="38">
        <f>L469</f>
        <v>0</v>
      </c>
      <c r="M26" s="71"/>
      <c r="N26" s="2"/>
      <c r="O26" s="2"/>
      <c r="P26" s="2"/>
      <c r="Q26" s="2"/>
      <c r="S26" s="27">
        <f>S468</f>
        <v>0</v>
      </c>
    </row>
    <row r="27">
      <c r="A27" s="9"/>
      <c r="B27" s="36">
        <v>7</v>
      </c>
      <c r="C27" s="1"/>
      <c r="D27" s="1"/>
      <c r="E27" s="37" t="s">
        <v>97</v>
      </c>
      <c r="F27" s="1"/>
      <c r="G27" s="1"/>
      <c r="H27" s="1"/>
      <c r="I27" s="1"/>
      <c r="J27" s="1"/>
      <c r="K27" s="38">
        <f>H477</f>
        <v>0</v>
      </c>
      <c r="L27" s="38">
        <f>L477</f>
        <v>0</v>
      </c>
      <c r="M27" s="71"/>
      <c r="N27" s="2"/>
      <c r="O27" s="2"/>
      <c r="P27" s="2"/>
      <c r="Q27" s="2"/>
      <c r="S27" s="27">
        <f>S476</f>
        <v>0</v>
      </c>
    </row>
    <row r="28">
      <c r="A28" s="9"/>
      <c r="B28" s="36">
        <v>8</v>
      </c>
      <c r="C28" s="1"/>
      <c r="D28" s="1"/>
      <c r="E28" s="37" t="s">
        <v>98</v>
      </c>
      <c r="F28" s="1"/>
      <c r="G28" s="1"/>
      <c r="H28" s="1"/>
      <c r="I28" s="1"/>
      <c r="J28" s="1"/>
      <c r="K28" s="38">
        <f>H545</f>
        <v>0</v>
      </c>
      <c r="L28" s="38">
        <f>L545</f>
        <v>0</v>
      </c>
      <c r="M28" s="71"/>
      <c r="N28" s="2"/>
      <c r="O28" s="2"/>
      <c r="P28" s="2"/>
      <c r="Q28" s="2"/>
      <c r="S28" s="27">
        <f>S544</f>
        <v>0</v>
      </c>
    </row>
    <row r="29">
      <c r="A29" s="9"/>
      <c r="B29" s="36">
        <v>9</v>
      </c>
      <c r="C29" s="1"/>
      <c r="D29" s="1"/>
      <c r="E29" s="37" t="s">
        <v>99</v>
      </c>
      <c r="F29" s="1"/>
      <c r="G29" s="1"/>
      <c r="H29" s="1"/>
      <c r="I29" s="1"/>
      <c r="J29" s="1"/>
      <c r="K29" s="38">
        <f>H698</f>
        <v>0</v>
      </c>
      <c r="L29" s="38">
        <f>L698</f>
        <v>0</v>
      </c>
      <c r="M29" s="71"/>
      <c r="N29" s="2"/>
      <c r="O29" s="2"/>
      <c r="P29" s="2"/>
      <c r="Q29" s="2"/>
      <c r="S29" s="27">
        <f>S697</f>
        <v>0</v>
      </c>
    </row>
    <row r="30">
      <c r="A30" s="13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72"/>
      <c r="N30" s="2"/>
      <c r="O30" s="2"/>
      <c r="P30" s="2"/>
      <c r="Q30" s="2"/>
    </row>
    <row r="31" ht="14" customHeight="1">
      <c r="A31" s="4"/>
      <c r="B31" s="28" t="s">
        <v>42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2"/>
      <c r="N31" s="2"/>
      <c r="O31" s="2"/>
      <c r="P31" s="2"/>
      <c r="Q31" s="2"/>
    </row>
    <row r="32" ht="18" customHeight="1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3"/>
      <c r="N32" s="2"/>
      <c r="O32" s="2"/>
      <c r="P32" s="2"/>
      <c r="Q32" s="2"/>
    </row>
    <row r="33" ht="18" customHeight="1">
      <c r="A33" s="9"/>
      <c r="B33" s="34" t="s">
        <v>43</v>
      </c>
      <c r="C33" s="34" t="s">
        <v>39</v>
      </c>
      <c r="D33" s="34" t="s">
        <v>44</v>
      </c>
      <c r="E33" s="34" t="s">
        <v>40</v>
      </c>
      <c r="F33" s="34" t="s">
        <v>45</v>
      </c>
      <c r="G33" s="35" t="s">
        <v>46</v>
      </c>
      <c r="H33" s="22" t="s">
        <v>47</v>
      </c>
      <c r="I33" s="22" t="s">
        <v>48</v>
      </c>
      <c r="J33" s="22" t="s">
        <v>17</v>
      </c>
      <c r="K33" s="35" t="s">
        <v>49</v>
      </c>
      <c r="L33" s="22" t="s">
        <v>18</v>
      </c>
      <c r="M33" s="71"/>
      <c r="N33" s="2"/>
      <c r="O33" s="2"/>
      <c r="P33" s="2"/>
      <c r="Q33" s="2"/>
    </row>
    <row r="34" ht="40" customHeight="1">
      <c r="A34" s="9"/>
      <c r="B34" s="39" t="s">
        <v>50</v>
      </c>
      <c r="C34" s="1"/>
      <c r="D34" s="1"/>
      <c r="E34" s="1"/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1">
        <v>1</v>
      </c>
      <c r="C35" s="42" t="s">
        <v>100</v>
      </c>
      <c r="D35" s="42">
        <v>1</v>
      </c>
      <c r="E35" s="42" t="s">
        <v>101</v>
      </c>
      <c r="F35" s="42" t="s">
        <v>7</v>
      </c>
      <c r="G35" s="43" t="s">
        <v>102</v>
      </c>
      <c r="H35" s="44">
        <v>4633</v>
      </c>
      <c r="I35" s="25">
        <f>ROUND(0,2)</f>
        <v>0</v>
      </c>
      <c r="J35" s="45">
        <f>ROUND(I35*H35,2)</f>
        <v>0</v>
      </c>
      <c r="K35" s="46">
        <v>0.20999999999999999</v>
      </c>
      <c r="L35" s="47">
        <f>IF(ISNUMBER(K35),ROUND(J35*(K35+1),2),0)</f>
        <v>0</v>
      </c>
      <c r="M35" s="12"/>
      <c r="N35" s="2"/>
      <c r="O35" s="2"/>
      <c r="P35" s="2"/>
      <c r="Q35" s="33">
        <f>IF(ISNUMBER(K35),IF(H35&gt;0,IF(I35&gt;0,J35,0),0),0)</f>
        <v>0</v>
      </c>
      <c r="R35" s="27">
        <f>IF(ISNUMBER(K35)=FALSE,J35,0)</f>
        <v>0</v>
      </c>
    </row>
    <row r="36">
      <c r="A36" s="9"/>
      <c r="B36" s="48" t="s">
        <v>54</v>
      </c>
      <c r="C36" s="1"/>
      <c r="D36" s="1"/>
      <c r="E36" s="49" t="s">
        <v>103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>
      <c r="A37" s="9"/>
      <c r="B37" s="48" t="s">
        <v>56</v>
      </c>
      <c r="C37" s="1"/>
      <c r="D37" s="1"/>
      <c r="E37" s="49" t="s">
        <v>104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58</v>
      </c>
      <c r="C38" s="1"/>
      <c r="D38" s="1"/>
      <c r="E38" s="49" t="s">
        <v>105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 thickBot="1">
      <c r="A39" s="9"/>
      <c r="B39" s="50" t="s">
        <v>60</v>
      </c>
      <c r="C39" s="51"/>
      <c r="D39" s="51"/>
      <c r="E39" s="52" t="s">
        <v>61</v>
      </c>
      <c r="F39" s="51"/>
      <c r="G39" s="51"/>
      <c r="H39" s="53"/>
      <c r="I39" s="51"/>
      <c r="J39" s="53"/>
      <c r="K39" s="51"/>
      <c r="L39" s="51"/>
      <c r="M39" s="12"/>
      <c r="N39" s="2"/>
      <c r="O39" s="2"/>
      <c r="P39" s="2"/>
      <c r="Q39" s="2"/>
    </row>
    <row r="40" thickTop="1">
      <c r="A40" s="9"/>
      <c r="B40" s="41">
        <v>2</v>
      </c>
      <c r="C40" s="42" t="s">
        <v>100</v>
      </c>
      <c r="D40" s="42">
        <v>2</v>
      </c>
      <c r="E40" s="42" t="s">
        <v>101</v>
      </c>
      <c r="F40" s="42" t="s">
        <v>7</v>
      </c>
      <c r="G40" s="43" t="s">
        <v>102</v>
      </c>
      <c r="H40" s="54">
        <v>1012.6849999999999</v>
      </c>
      <c r="I40" s="55">
        <f>ROUND(0,2)</f>
        <v>0</v>
      </c>
      <c r="J40" s="56">
        <f>ROUND(I40*H40,2)</f>
        <v>0</v>
      </c>
      <c r="K40" s="57">
        <v>0.20999999999999999</v>
      </c>
      <c r="L40" s="58">
        <f>IF(ISNUMBER(K40),ROUND(J40*(K40+1),2),0)</f>
        <v>0</v>
      </c>
      <c r="M40" s="12"/>
      <c r="N40" s="2"/>
      <c r="O40" s="2"/>
      <c r="P40" s="2"/>
      <c r="Q40" s="33">
        <f>IF(ISNUMBER(K40),IF(H40&gt;0,IF(I40&gt;0,J40,0),0),0)</f>
        <v>0</v>
      </c>
      <c r="R40" s="27">
        <f>IF(ISNUMBER(K40)=FALSE,J40,0)</f>
        <v>0</v>
      </c>
    </row>
    <row r="41">
      <c r="A41" s="9"/>
      <c r="B41" s="48" t="s">
        <v>54</v>
      </c>
      <c r="C41" s="1"/>
      <c r="D41" s="1"/>
      <c r="E41" s="49" t="s">
        <v>106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>
      <c r="A42" s="9"/>
      <c r="B42" s="48" t="s">
        <v>56</v>
      </c>
      <c r="C42" s="1"/>
      <c r="D42" s="1"/>
      <c r="E42" s="49" t="s">
        <v>107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58</v>
      </c>
      <c r="C43" s="1"/>
      <c r="D43" s="1"/>
      <c r="E43" s="49" t="s">
        <v>105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 thickBot="1">
      <c r="A44" s="9"/>
      <c r="B44" s="50" t="s">
        <v>60</v>
      </c>
      <c r="C44" s="51"/>
      <c r="D44" s="51"/>
      <c r="E44" s="52" t="s">
        <v>61</v>
      </c>
      <c r="F44" s="51"/>
      <c r="G44" s="51"/>
      <c r="H44" s="53"/>
      <c r="I44" s="51"/>
      <c r="J44" s="53"/>
      <c r="K44" s="51"/>
      <c r="L44" s="51"/>
      <c r="M44" s="12"/>
      <c r="N44" s="2"/>
      <c r="O44" s="2"/>
      <c r="P44" s="2"/>
      <c r="Q44" s="2"/>
    </row>
    <row r="45" thickTop="1">
      <c r="A45" s="9"/>
      <c r="B45" s="41">
        <v>3</v>
      </c>
      <c r="C45" s="42" t="s">
        <v>100</v>
      </c>
      <c r="D45" s="42">
        <v>3</v>
      </c>
      <c r="E45" s="42" t="s">
        <v>101</v>
      </c>
      <c r="F45" s="42" t="s">
        <v>7</v>
      </c>
      <c r="G45" s="43" t="s">
        <v>102</v>
      </c>
      <c r="H45" s="54">
        <v>229.28700000000001</v>
      </c>
      <c r="I45" s="55">
        <f>ROUND(0,2)</f>
        <v>0</v>
      </c>
      <c r="J45" s="56">
        <f>ROUND(I45*H45,2)</f>
        <v>0</v>
      </c>
      <c r="K45" s="57">
        <v>0.20999999999999999</v>
      </c>
      <c r="L45" s="58">
        <f>IF(ISNUMBER(K45),ROUND(J45*(K45+1),2),0)</f>
        <v>0</v>
      </c>
      <c r="M45" s="12"/>
      <c r="N45" s="2"/>
      <c r="O45" s="2"/>
      <c r="P45" s="2"/>
      <c r="Q45" s="33">
        <f>IF(ISNUMBER(K45),IF(H45&gt;0,IF(I45&gt;0,J45,0),0),0)</f>
        <v>0</v>
      </c>
      <c r="R45" s="27">
        <f>IF(ISNUMBER(K45)=FALSE,J45,0)</f>
        <v>0</v>
      </c>
    </row>
    <row r="46">
      <c r="A46" s="9"/>
      <c r="B46" s="48" t="s">
        <v>54</v>
      </c>
      <c r="C46" s="1"/>
      <c r="D46" s="1"/>
      <c r="E46" s="49" t="s">
        <v>108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>
      <c r="A47" s="9"/>
      <c r="B47" s="48" t="s">
        <v>56</v>
      </c>
      <c r="C47" s="1"/>
      <c r="D47" s="1"/>
      <c r="E47" s="49" t="s">
        <v>109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58</v>
      </c>
      <c r="C48" s="1"/>
      <c r="D48" s="1"/>
      <c r="E48" s="49" t="s">
        <v>105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 thickBot="1">
      <c r="A49" s="9"/>
      <c r="B49" s="50" t="s">
        <v>60</v>
      </c>
      <c r="C49" s="51"/>
      <c r="D49" s="51"/>
      <c r="E49" s="52" t="s">
        <v>61</v>
      </c>
      <c r="F49" s="51"/>
      <c r="G49" s="51"/>
      <c r="H49" s="53"/>
      <c r="I49" s="51"/>
      <c r="J49" s="53"/>
      <c r="K49" s="51"/>
      <c r="L49" s="51"/>
      <c r="M49" s="12"/>
      <c r="N49" s="2"/>
      <c r="O49" s="2"/>
      <c r="P49" s="2"/>
      <c r="Q49" s="2"/>
    </row>
    <row r="50" thickTop="1">
      <c r="A50" s="9"/>
      <c r="B50" s="41">
        <v>4</v>
      </c>
      <c r="C50" s="42" t="s">
        <v>100</v>
      </c>
      <c r="D50" s="42">
        <v>4</v>
      </c>
      <c r="E50" s="42" t="s">
        <v>101</v>
      </c>
      <c r="F50" s="42" t="s">
        <v>7</v>
      </c>
      <c r="G50" s="43" t="s">
        <v>102</v>
      </c>
      <c r="H50" s="54">
        <v>84.372</v>
      </c>
      <c r="I50" s="55">
        <f>ROUND(0,2)</f>
        <v>0</v>
      </c>
      <c r="J50" s="56">
        <f>ROUND(I50*H50,2)</f>
        <v>0</v>
      </c>
      <c r="K50" s="57">
        <v>0.20999999999999999</v>
      </c>
      <c r="L50" s="58">
        <f>IF(ISNUMBER(K50),ROUND(J50*(K50+1),2),0)</f>
        <v>0</v>
      </c>
      <c r="M50" s="12"/>
      <c r="N50" s="2"/>
      <c r="O50" s="2"/>
      <c r="P50" s="2"/>
      <c r="Q50" s="33">
        <f>IF(ISNUMBER(K50),IF(H50&gt;0,IF(I50&gt;0,J50,0),0),0)</f>
        <v>0</v>
      </c>
      <c r="R50" s="27">
        <f>IF(ISNUMBER(K50)=FALSE,J50,0)</f>
        <v>0</v>
      </c>
    </row>
    <row r="51">
      <c r="A51" s="9"/>
      <c r="B51" s="48" t="s">
        <v>54</v>
      </c>
      <c r="C51" s="1"/>
      <c r="D51" s="1"/>
      <c r="E51" s="49" t="s">
        <v>110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>
      <c r="A52" s="9"/>
      <c r="B52" s="48" t="s">
        <v>56</v>
      </c>
      <c r="C52" s="1"/>
      <c r="D52" s="1"/>
      <c r="E52" s="49" t="s">
        <v>111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58</v>
      </c>
      <c r="C53" s="1"/>
      <c r="D53" s="1"/>
      <c r="E53" s="49" t="s">
        <v>105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 thickBot="1">
      <c r="A54" s="9"/>
      <c r="B54" s="50" t="s">
        <v>60</v>
      </c>
      <c r="C54" s="51"/>
      <c r="D54" s="51"/>
      <c r="E54" s="52" t="s">
        <v>61</v>
      </c>
      <c r="F54" s="51"/>
      <c r="G54" s="51"/>
      <c r="H54" s="53"/>
      <c r="I54" s="51"/>
      <c r="J54" s="53"/>
      <c r="K54" s="51"/>
      <c r="L54" s="51"/>
      <c r="M54" s="12"/>
      <c r="N54" s="2"/>
      <c r="O54" s="2"/>
      <c r="P54" s="2"/>
      <c r="Q54" s="2"/>
    </row>
    <row r="55" thickTop="1">
      <c r="A55" s="9"/>
      <c r="B55" s="41">
        <v>5</v>
      </c>
      <c r="C55" s="42" t="s">
        <v>100</v>
      </c>
      <c r="D55" s="42">
        <v>5</v>
      </c>
      <c r="E55" s="42" t="s">
        <v>101</v>
      </c>
      <c r="F55" s="42" t="s">
        <v>7</v>
      </c>
      <c r="G55" s="43" t="s">
        <v>102</v>
      </c>
      <c r="H55" s="54">
        <v>490.25</v>
      </c>
      <c r="I55" s="55">
        <f>ROUND(0,2)</f>
        <v>0</v>
      </c>
      <c r="J55" s="56">
        <f>ROUND(I55*H55,2)</f>
        <v>0</v>
      </c>
      <c r="K55" s="57">
        <v>0.20999999999999999</v>
      </c>
      <c r="L55" s="58">
        <f>IF(ISNUMBER(K55),ROUND(J55*(K55+1),2),0)</f>
        <v>0</v>
      </c>
      <c r="M55" s="12"/>
      <c r="N55" s="2"/>
      <c r="O55" s="2"/>
      <c r="P55" s="2"/>
      <c r="Q55" s="33">
        <f>IF(ISNUMBER(K55),IF(H55&gt;0,IF(I55&gt;0,J55,0),0),0)</f>
        <v>0</v>
      </c>
      <c r="R55" s="27">
        <f>IF(ISNUMBER(K55)=FALSE,J55,0)</f>
        <v>0</v>
      </c>
    </row>
    <row r="56">
      <c r="A56" s="9"/>
      <c r="B56" s="48" t="s">
        <v>54</v>
      </c>
      <c r="C56" s="1"/>
      <c r="D56" s="1"/>
      <c r="E56" s="49" t="s">
        <v>112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>
      <c r="A57" s="9"/>
      <c r="B57" s="48" t="s">
        <v>56</v>
      </c>
      <c r="C57" s="1"/>
      <c r="D57" s="1"/>
      <c r="E57" s="49" t="s">
        <v>113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58</v>
      </c>
      <c r="C58" s="1"/>
      <c r="D58" s="1"/>
      <c r="E58" s="49" t="s">
        <v>105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 thickBot="1">
      <c r="A59" s="9"/>
      <c r="B59" s="50" t="s">
        <v>60</v>
      </c>
      <c r="C59" s="51"/>
      <c r="D59" s="51"/>
      <c r="E59" s="52" t="s">
        <v>61</v>
      </c>
      <c r="F59" s="51"/>
      <c r="G59" s="51"/>
      <c r="H59" s="53"/>
      <c r="I59" s="51"/>
      <c r="J59" s="53"/>
      <c r="K59" s="51"/>
      <c r="L59" s="51"/>
      <c r="M59" s="12"/>
      <c r="N59" s="2"/>
      <c r="O59" s="2"/>
      <c r="P59" s="2"/>
      <c r="Q59" s="2"/>
    </row>
    <row r="60" thickTop="1">
      <c r="A60" s="9"/>
      <c r="B60" s="41">
        <v>6</v>
      </c>
      <c r="C60" s="42" t="s">
        <v>114</v>
      </c>
      <c r="D60" s="42"/>
      <c r="E60" s="42" t="s">
        <v>115</v>
      </c>
      <c r="F60" s="42" t="s">
        <v>7</v>
      </c>
      <c r="G60" s="43" t="s">
        <v>116</v>
      </c>
      <c r="H60" s="54">
        <v>258.75</v>
      </c>
      <c r="I60" s="55">
        <f>ROUND(0,2)</f>
        <v>0</v>
      </c>
      <c r="J60" s="56">
        <f>ROUND(I60*H60,2)</f>
        <v>0</v>
      </c>
      <c r="K60" s="57">
        <v>0.20999999999999999</v>
      </c>
      <c r="L60" s="58">
        <f>IF(ISNUMBER(K60),ROUND(J60*(K60+1),2),0)</f>
        <v>0</v>
      </c>
      <c r="M60" s="12"/>
      <c r="N60" s="2"/>
      <c r="O60" s="2"/>
      <c r="P60" s="2"/>
      <c r="Q60" s="33">
        <f>IF(ISNUMBER(K60),IF(H60&gt;0,IF(I60&gt;0,J60,0),0),0)</f>
        <v>0</v>
      </c>
      <c r="R60" s="27">
        <f>IF(ISNUMBER(K60)=FALSE,J60,0)</f>
        <v>0</v>
      </c>
    </row>
    <row r="61">
      <c r="A61" s="9"/>
      <c r="B61" s="48" t="s">
        <v>54</v>
      </c>
      <c r="C61" s="1"/>
      <c r="D61" s="1"/>
      <c r="E61" s="49" t="s">
        <v>117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8" t="s">
        <v>56</v>
      </c>
      <c r="C62" s="1"/>
      <c r="D62" s="1"/>
      <c r="E62" s="49" t="s">
        <v>118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58</v>
      </c>
      <c r="C63" s="1"/>
      <c r="D63" s="1"/>
      <c r="E63" s="49" t="s">
        <v>119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 thickBot="1">
      <c r="A64" s="9"/>
      <c r="B64" s="50" t="s">
        <v>60</v>
      </c>
      <c r="C64" s="51"/>
      <c r="D64" s="51"/>
      <c r="E64" s="52" t="s">
        <v>61</v>
      </c>
      <c r="F64" s="51"/>
      <c r="G64" s="51"/>
      <c r="H64" s="53"/>
      <c r="I64" s="51"/>
      <c r="J64" s="53"/>
      <c r="K64" s="51"/>
      <c r="L64" s="51"/>
      <c r="M64" s="12"/>
      <c r="N64" s="2"/>
      <c r="O64" s="2"/>
      <c r="P64" s="2"/>
      <c r="Q64" s="2"/>
    </row>
    <row r="65" thickTop="1" thickBot="1" ht="25" customHeight="1">
      <c r="A65" s="9"/>
      <c r="B65" s="1"/>
      <c r="C65" s="59">
        <v>0</v>
      </c>
      <c r="D65" s="1"/>
      <c r="E65" s="59" t="s">
        <v>41</v>
      </c>
      <c r="F65" s="1"/>
      <c r="G65" s="60" t="s">
        <v>84</v>
      </c>
      <c r="H65" s="61">
        <f>J35+J40+J45+J50+J55+J60</f>
        <v>0</v>
      </c>
      <c r="I65" s="60" t="s">
        <v>85</v>
      </c>
      <c r="J65" s="62">
        <f>(L65-H65)</f>
        <v>0</v>
      </c>
      <c r="K65" s="60" t="s">
        <v>86</v>
      </c>
      <c r="L65" s="63">
        <f>L35+L40+L45+L50+L55+L60</f>
        <v>0</v>
      </c>
      <c r="M65" s="12"/>
      <c r="N65" s="2"/>
      <c r="O65" s="2"/>
      <c r="P65" s="2"/>
      <c r="Q65" s="33">
        <f>0+Q35+Q40+Q45+Q50+Q55+Q60</f>
        <v>0</v>
      </c>
      <c r="R65" s="27">
        <f>0+R35+R40+R45+R50+R55+R60</f>
        <v>0</v>
      </c>
      <c r="S65" s="64">
        <f>Q65*(1+J65)+R65</f>
        <v>0</v>
      </c>
    </row>
    <row r="66" thickTop="1" thickBot="1" ht="25" customHeight="1">
      <c r="A66" s="9"/>
      <c r="B66" s="65"/>
      <c r="C66" s="65"/>
      <c r="D66" s="65"/>
      <c r="E66" s="65"/>
      <c r="F66" s="65"/>
      <c r="G66" s="66" t="s">
        <v>87</v>
      </c>
      <c r="H66" s="67">
        <f>J35+J40+J45+J50+J55+J60</f>
        <v>0</v>
      </c>
      <c r="I66" s="66" t="s">
        <v>88</v>
      </c>
      <c r="J66" s="68">
        <f>0+J65</f>
        <v>0</v>
      </c>
      <c r="K66" s="66" t="s">
        <v>89</v>
      </c>
      <c r="L66" s="69">
        <f>L35+L40+L45+L50+L55+L60</f>
        <v>0</v>
      </c>
      <c r="M66" s="12"/>
      <c r="N66" s="2"/>
      <c r="O66" s="2"/>
      <c r="P66" s="2"/>
      <c r="Q66" s="2"/>
    </row>
    <row r="67" ht="40" customHeight="1">
      <c r="A67" s="9"/>
      <c r="B67" s="74" t="s">
        <v>120</v>
      </c>
      <c r="C67" s="1"/>
      <c r="D67" s="1"/>
      <c r="E67" s="1"/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1">
        <v>7</v>
      </c>
      <c r="C68" s="42" t="s">
        <v>121</v>
      </c>
      <c r="D68" s="42" t="s">
        <v>7</v>
      </c>
      <c r="E68" s="42" t="s">
        <v>122</v>
      </c>
      <c r="F68" s="42" t="s">
        <v>7</v>
      </c>
      <c r="G68" s="43" t="s">
        <v>123</v>
      </c>
      <c r="H68" s="44">
        <v>77.400000000000006</v>
      </c>
      <c r="I68" s="25">
        <f>ROUND(0,2)</f>
        <v>0</v>
      </c>
      <c r="J68" s="45">
        <f>ROUND(I68*H68,2)</f>
        <v>0</v>
      </c>
      <c r="K68" s="46">
        <v>0.20999999999999999</v>
      </c>
      <c r="L68" s="47">
        <f>IF(ISNUMBER(K68),ROUND(J68*(K68+1),2),0)</f>
        <v>0</v>
      </c>
      <c r="M68" s="12"/>
      <c r="N68" s="2"/>
      <c r="O68" s="2"/>
      <c r="P68" s="2"/>
      <c r="Q68" s="33">
        <f>IF(ISNUMBER(K68),IF(H68&gt;0,IF(I68&gt;0,J68,0),0),0)</f>
        <v>0</v>
      </c>
      <c r="R68" s="27">
        <f>IF(ISNUMBER(K68)=FALSE,J68,0)</f>
        <v>0</v>
      </c>
    </row>
    <row r="69">
      <c r="A69" s="9"/>
      <c r="B69" s="48" t="s">
        <v>54</v>
      </c>
      <c r="C69" s="1"/>
      <c r="D69" s="1"/>
      <c r="E69" s="49" t="s">
        <v>124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>
      <c r="A70" s="9"/>
      <c r="B70" s="48" t="s">
        <v>56</v>
      </c>
      <c r="C70" s="1"/>
      <c r="D70" s="1"/>
      <c r="E70" s="49" t="s">
        <v>125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>
      <c r="A71" s="9"/>
      <c r="B71" s="48" t="s">
        <v>58</v>
      </c>
      <c r="C71" s="1"/>
      <c r="D71" s="1"/>
      <c r="E71" s="49" t="s">
        <v>126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 thickBot="1">
      <c r="A72" s="9"/>
      <c r="B72" s="50" t="s">
        <v>60</v>
      </c>
      <c r="C72" s="51"/>
      <c r="D72" s="51"/>
      <c r="E72" s="52" t="s">
        <v>61</v>
      </c>
      <c r="F72" s="51"/>
      <c r="G72" s="51"/>
      <c r="H72" s="53"/>
      <c r="I72" s="51"/>
      <c r="J72" s="53"/>
      <c r="K72" s="51"/>
      <c r="L72" s="51"/>
      <c r="M72" s="12"/>
      <c r="N72" s="2"/>
      <c r="O72" s="2"/>
      <c r="P72" s="2"/>
      <c r="Q72" s="2"/>
    </row>
    <row r="73" thickTop="1">
      <c r="A73" s="9"/>
      <c r="B73" s="41">
        <v>8</v>
      </c>
      <c r="C73" s="42" t="s">
        <v>127</v>
      </c>
      <c r="D73" s="42" t="s">
        <v>7</v>
      </c>
      <c r="E73" s="42" t="s">
        <v>128</v>
      </c>
      <c r="F73" s="42" t="s">
        <v>7</v>
      </c>
      <c r="G73" s="43" t="s">
        <v>116</v>
      </c>
      <c r="H73" s="54">
        <v>7.2999999999999998</v>
      </c>
      <c r="I73" s="55">
        <f>ROUND(0,2)</f>
        <v>0</v>
      </c>
      <c r="J73" s="56">
        <f>ROUND(I73*H73,2)</f>
        <v>0</v>
      </c>
      <c r="K73" s="57">
        <v>0.20999999999999999</v>
      </c>
      <c r="L73" s="58">
        <f>IF(ISNUMBER(K73),ROUND(J73*(K73+1),2),0)</f>
        <v>0</v>
      </c>
      <c r="M73" s="12"/>
      <c r="N73" s="2"/>
      <c r="O73" s="2"/>
      <c r="P73" s="2"/>
      <c r="Q73" s="33">
        <f>IF(ISNUMBER(K73),IF(H73&gt;0,IF(I73&gt;0,J73,0),0),0)</f>
        <v>0</v>
      </c>
      <c r="R73" s="27">
        <f>IF(ISNUMBER(K73)=FALSE,J73,0)</f>
        <v>0</v>
      </c>
    </row>
    <row r="74">
      <c r="A74" s="9"/>
      <c r="B74" s="48" t="s">
        <v>54</v>
      </c>
      <c r="C74" s="1"/>
      <c r="D74" s="1"/>
      <c r="E74" s="49" t="s">
        <v>129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>
      <c r="A75" s="9"/>
      <c r="B75" s="48" t="s">
        <v>56</v>
      </c>
      <c r="C75" s="1"/>
      <c r="D75" s="1"/>
      <c r="E75" s="49" t="s">
        <v>130</v>
      </c>
      <c r="F75" s="1"/>
      <c r="G75" s="1"/>
      <c r="H75" s="40"/>
      <c r="I75" s="1"/>
      <c r="J75" s="40"/>
      <c r="K75" s="1"/>
      <c r="L75" s="1"/>
      <c r="M75" s="12"/>
      <c r="N75" s="2"/>
      <c r="O75" s="2"/>
      <c r="P75" s="2"/>
      <c r="Q75" s="2"/>
    </row>
    <row r="76">
      <c r="A76" s="9"/>
      <c r="B76" s="48" t="s">
        <v>58</v>
      </c>
      <c r="C76" s="1"/>
      <c r="D76" s="1"/>
      <c r="E76" s="49" t="s">
        <v>131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 thickBot="1">
      <c r="A77" s="9"/>
      <c r="B77" s="50" t="s">
        <v>60</v>
      </c>
      <c r="C77" s="51"/>
      <c r="D77" s="51"/>
      <c r="E77" s="52" t="s">
        <v>61</v>
      </c>
      <c r="F77" s="51"/>
      <c r="G77" s="51"/>
      <c r="H77" s="53"/>
      <c r="I77" s="51"/>
      <c r="J77" s="53"/>
      <c r="K77" s="51"/>
      <c r="L77" s="51"/>
      <c r="M77" s="12"/>
      <c r="N77" s="2"/>
      <c r="O77" s="2"/>
      <c r="P77" s="2"/>
      <c r="Q77" s="2"/>
    </row>
    <row r="78" thickTop="1">
      <c r="A78" s="9"/>
      <c r="B78" s="41">
        <v>9</v>
      </c>
      <c r="C78" s="42" t="s">
        <v>132</v>
      </c>
      <c r="D78" s="42" t="s">
        <v>7</v>
      </c>
      <c r="E78" s="42" t="s">
        <v>133</v>
      </c>
      <c r="F78" s="42" t="s">
        <v>7</v>
      </c>
      <c r="G78" s="43" t="s">
        <v>116</v>
      </c>
      <c r="H78" s="54">
        <v>389.10000000000002</v>
      </c>
      <c r="I78" s="55">
        <f>ROUND(0,2)</f>
        <v>0</v>
      </c>
      <c r="J78" s="56">
        <f>ROUND(I78*H78,2)</f>
        <v>0</v>
      </c>
      <c r="K78" s="57">
        <v>0.20999999999999999</v>
      </c>
      <c r="L78" s="58">
        <f>IF(ISNUMBER(K78),ROUND(J78*(K78+1),2),0)</f>
        <v>0</v>
      </c>
      <c r="M78" s="12"/>
      <c r="N78" s="2"/>
      <c r="O78" s="2"/>
      <c r="P78" s="2"/>
      <c r="Q78" s="33">
        <f>IF(ISNUMBER(K78),IF(H78&gt;0,IF(I78&gt;0,J78,0),0),0)</f>
        <v>0</v>
      </c>
      <c r="R78" s="27">
        <f>IF(ISNUMBER(K78)=FALSE,J78,0)</f>
        <v>0</v>
      </c>
    </row>
    <row r="79">
      <c r="A79" s="9"/>
      <c r="B79" s="48" t="s">
        <v>54</v>
      </c>
      <c r="C79" s="1"/>
      <c r="D79" s="1"/>
      <c r="E79" s="49" t="s">
        <v>134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>
      <c r="A80" s="9"/>
      <c r="B80" s="48" t="s">
        <v>56</v>
      </c>
      <c r="C80" s="1"/>
      <c r="D80" s="1"/>
      <c r="E80" s="49" t="s">
        <v>135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8" t="s">
        <v>58</v>
      </c>
      <c r="C81" s="1"/>
      <c r="D81" s="1"/>
      <c r="E81" s="49" t="s">
        <v>131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 thickBot="1">
      <c r="A82" s="9"/>
      <c r="B82" s="50" t="s">
        <v>60</v>
      </c>
      <c r="C82" s="51"/>
      <c r="D82" s="51"/>
      <c r="E82" s="52" t="s">
        <v>61</v>
      </c>
      <c r="F82" s="51"/>
      <c r="G82" s="51"/>
      <c r="H82" s="53"/>
      <c r="I82" s="51"/>
      <c r="J82" s="53"/>
      <c r="K82" s="51"/>
      <c r="L82" s="51"/>
      <c r="M82" s="12"/>
      <c r="N82" s="2"/>
      <c r="O82" s="2"/>
      <c r="P82" s="2"/>
      <c r="Q82" s="2"/>
    </row>
    <row r="83" thickTop="1">
      <c r="A83" s="9"/>
      <c r="B83" s="41">
        <v>10</v>
      </c>
      <c r="C83" s="42" t="s">
        <v>136</v>
      </c>
      <c r="D83" s="42" t="s">
        <v>7</v>
      </c>
      <c r="E83" s="42" t="s">
        <v>137</v>
      </c>
      <c r="F83" s="42" t="s">
        <v>7</v>
      </c>
      <c r="G83" s="43" t="s">
        <v>116</v>
      </c>
      <c r="H83" s="54">
        <v>6.8399999999999999</v>
      </c>
      <c r="I83" s="55">
        <f>ROUND(0,2)</f>
        <v>0</v>
      </c>
      <c r="J83" s="56">
        <f>ROUND(I83*H83,2)</f>
        <v>0</v>
      </c>
      <c r="K83" s="57">
        <v>0.20999999999999999</v>
      </c>
      <c r="L83" s="58">
        <f>IF(ISNUMBER(K83),ROUND(J83*(K83+1),2),0)</f>
        <v>0</v>
      </c>
      <c r="M83" s="12"/>
      <c r="N83" s="2"/>
      <c r="O83" s="2"/>
      <c r="P83" s="2"/>
      <c r="Q83" s="33">
        <f>IF(ISNUMBER(K83),IF(H83&gt;0,IF(I83&gt;0,J83,0),0),0)</f>
        <v>0</v>
      </c>
      <c r="R83" s="27">
        <f>IF(ISNUMBER(K83)=FALSE,J83,0)</f>
        <v>0</v>
      </c>
    </row>
    <row r="84">
      <c r="A84" s="9"/>
      <c r="B84" s="48" t="s">
        <v>54</v>
      </c>
      <c r="C84" s="1"/>
      <c r="D84" s="1"/>
      <c r="E84" s="49" t="s">
        <v>138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>
      <c r="A85" s="9"/>
      <c r="B85" s="48" t="s">
        <v>56</v>
      </c>
      <c r="C85" s="1"/>
      <c r="D85" s="1"/>
      <c r="E85" s="49" t="s">
        <v>139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>
      <c r="A86" s="9"/>
      <c r="B86" s="48" t="s">
        <v>58</v>
      </c>
      <c r="C86" s="1"/>
      <c r="D86" s="1"/>
      <c r="E86" s="49" t="s">
        <v>131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 thickBot="1">
      <c r="A87" s="9"/>
      <c r="B87" s="50" t="s">
        <v>60</v>
      </c>
      <c r="C87" s="51"/>
      <c r="D87" s="51"/>
      <c r="E87" s="52" t="s">
        <v>61</v>
      </c>
      <c r="F87" s="51"/>
      <c r="G87" s="51"/>
      <c r="H87" s="53"/>
      <c r="I87" s="51"/>
      <c r="J87" s="53"/>
      <c r="K87" s="51"/>
      <c r="L87" s="51"/>
      <c r="M87" s="12"/>
      <c r="N87" s="2"/>
      <c r="O87" s="2"/>
      <c r="P87" s="2"/>
      <c r="Q87" s="2"/>
    </row>
    <row r="88" thickTop="1">
      <c r="A88" s="9"/>
      <c r="B88" s="41">
        <v>11</v>
      </c>
      <c r="C88" s="42" t="s">
        <v>140</v>
      </c>
      <c r="D88" s="42" t="s">
        <v>7</v>
      </c>
      <c r="E88" s="42" t="s">
        <v>141</v>
      </c>
      <c r="F88" s="42" t="s">
        <v>7</v>
      </c>
      <c r="G88" s="43" t="s">
        <v>123</v>
      </c>
      <c r="H88" s="54">
        <v>50</v>
      </c>
      <c r="I88" s="55">
        <f>ROUND(0,2)</f>
        <v>0</v>
      </c>
      <c r="J88" s="56">
        <f>ROUND(I88*H88,2)</f>
        <v>0</v>
      </c>
      <c r="K88" s="57">
        <v>0.20999999999999999</v>
      </c>
      <c r="L88" s="58">
        <f>IF(ISNUMBER(K88),ROUND(J88*(K88+1),2),0)</f>
        <v>0</v>
      </c>
      <c r="M88" s="12"/>
      <c r="N88" s="2"/>
      <c r="O88" s="2"/>
      <c r="P88" s="2"/>
      <c r="Q88" s="33">
        <f>IF(ISNUMBER(K88),IF(H88&gt;0,IF(I88&gt;0,J88,0),0),0)</f>
        <v>0</v>
      </c>
      <c r="R88" s="27">
        <f>IF(ISNUMBER(K88)=FALSE,J88,0)</f>
        <v>0</v>
      </c>
    </row>
    <row r="89">
      <c r="A89" s="9"/>
      <c r="B89" s="48" t="s">
        <v>54</v>
      </c>
      <c r="C89" s="1"/>
      <c r="D89" s="1"/>
      <c r="E89" s="49" t="s">
        <v>138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>
      <c r="A90" s="9"/>
      <c r="B90" s="48" t="s">
        <v>56</v>
      </c>
      <c r="C90" s="1"/>
      <c r="D90" s="1"/>
      <c r="E90" s="49" t="s">
        <v>142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>
      <c r="A91" s="9"/>
      <c r="B91" s="48" t="s">
        <v>58</v>
      </c>
      <c r="C91" s="1"/>
      <c r="D91" s="1"/>
      <c r="E91" s="49" t="s">
        <v>143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 thickBot="1">
      <c r="A92" s="9"/>
      <c r="B92" s="50" t="s">
        <v>60</v>
      </c>
      <c r="C92" s="51"/>
      <c r="D92" s="51"/>
      <c r="E92" s="52" t="s">
        <v>61</v>
      </c>
      <c r="F92" s="51"/>
      <c r="G92" s="51"/>
      <c r="H92" s="53"/>
      <c r="I92" s="51"/>
      <c r="J92" s="53"/>
      <c r="K92" s="51"/>
      <c r="L92" s="51"/>
      <c r="M92" s="12"/>
      <c r="N92" s="2"/>
      <c r="O92" s="2"/>
      <c r="P92" s="2"/>
      <c r="Q92" s="2"/>
    </row>
    <row r="93" thickTop="1">
      <c r="A93" s="9"/>
      <c r="B93" s="41">
        <v>12</v>
      </c>
      <c r="C93" s="42" t="s">
        <v>144</v>
      </c>
      <c r="D93" s="42" t="s">
        <v>7</v>
      </c>
      <c r="E93" s="42" t="s">
        <v>145</v>
      </c>
      <c r="F93" s="42" t="s">
        <v>7</v>
      </c>
      <c r="G93" s="43" t="s">
        <v>116</v>
      </c>
      <c r="H93" s="54">
        <v>188.80000000000001</v>
      </c>
      <c r="I93" s="55">
        <f>ROUND(0,2)</f>
        <v>0</v>
      </c>
      <c r="J93" s="56">
        <f>ROUND(I93*H93,2)</f>
        <v>0</v>
      </c>
      <c r="K93" s="57">
        <v>0.20999999999999999</v>
      </c>
      <c r="L93" s="58">
        <f>IF(ISNUMBER(K93),ROUND(J93*(K93+1),2),0)</f>
        <v>0</v>
      </c>
      <c r="M93" s="12"/>
      <c r="N93" s="2"/>
      <c r="O93" s="2"/>
      <c r="P93" s="2"/>
      <c r="Q93" s="33">
        <f>IF(ISNUMBER(K93),IF(H93&gt;0,IF(I93&gt;0,J93,0),0),0)</f>
        <v>0</v>
      </c>
      <c r="R93" s="27">
        <f>IF(ISNUMBER(K93)=FALSE,J93,0)</f>
        <v>0</v>
      </c>
    </row>
    <row r="94">
      <c r="A94" s="9"/>
      <c r="B94" s="48" t="s">
        <v>54</v>
      </c>
      <c r="C94" s="1"/>
      <c r="D94" s="1"/>
      <c r="E94" s="49" t="s">
        <v>146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>
      <c r="A95" s="9"/>
      <c r="B95" s="48" t="s">
        <v>56</v>
      </c>
      <c r="C95" s="1"/>
      <c r="D95" s="1"/>
      <c r="E95" s="49" t="s">
        <v>147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>
      <c r="A96" s="9"/>
      <c r="B96" s="48" t="s">
        <v>58</v>
      </c>
      <c r="C96" s="1"/>
      <c r="D96" s="1"/>
      <c r="E96" s="49" t="s">
        <v>131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 thickBot="1">
      <c r="A97" s="9"/>
      <c r="B97" s="50" t="s">
        <v>60</v>
      </c>
      <c r="C97" s="51"/>
      <c r="D97" s="51"/>
      <c r="E97" s="52" t="s">
        <v>61</v>
      </c>
      <c r="F97" s="51"/>
      <c r="G97" s="51"/>
      <c r="H97" s="53"/>
      <c r="I97" s="51"/>
      <c r="J97" s="53"/>
      <c r="K97" s="51"/>
      <c r="L97" s="51"/>
      <c r="M97" s="12"/>
      <c r="N97" s="2"/>
      <c r="O97" s="2"/>
      <c r="P97" s="2"/>
      <c r="Q97" s="2"/>
    </row>
    <row r="98" thickTop="1">
      <c r="A98" s="9"/>
      <c r="B98" s="41">
        <v>13</v>
      </c>
      <c r="C98" s="42" t="s">
        <v>148</v>
      </c>
      <c r="D98" s="42" t="s">
        <v>7</v>
      </c>
      <c r="E98" s="42" t="s">
        <v>149</v>
      </c>
      <c r="F98" s="42" t="s">
        <v>7</v>
      </c>
      <c r="G98" s="43" t="s">
        <v>150</v>
      </c>
      <c r="H98" s="54">
        <v>471</v>
      </c>
      <c r="I98" s="55">
        <f>ROUND(0,2)</f>
        <v>0</v>
      </c>
      <c r="J98" s="56">
        <f>ROUND(I98*H98,2)</f>
        <v>0</v>
      </c>
      <c r="K98" s="57">
        <v>0.20999999999999999</v>
      </c>
      <c r="L98" s="58">
        <f>IF(ISNUMBER(K98),ROUND(J98*(K98+1),2),0)</f>
        <v>0</v>
      </c>
      <c r="M98" s="12"/>
      <c r="N98" s="2"/>
      <c r="O98" s="2"/>
      <c r="P98" s="2"/>
      <c r="Q98" s="33">
        <f>IF(ISNUMBER(K98),IF(H98&gt;0,IF(I98&gt;0,J98,0),0),0)</f>
        <v>0</v>
      </c>
      <c r="R98" s="27">
        <f>IF(ISNUMBER(K98)=FALSE,J98,0)</f>
        <v>0</v>
      </c>
    </row>
    <row r="99">
      <c r="A99" s="9"/>
      <c r="B99" s="48" t="s">
        <v>54</v>
      </c>
      <c r="C99" s="1"/>
      <c r="D99" s="1"/>
      <c r="E99" s="49" t="s">
        <v>138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>
      <c r="A100" s="9"/>
      <c r="B100" s="48" t="s">
        <v>56</v>
      </c>
      <c r="C100" s="1"/>
      <c r="D100" s="1"/>
      <c r="E100" s="49" t="s">
        <v>151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>
      <c r="A101" s="9"/>
      <c r="B101" s="48" t="s">
        <v>58</v>
      </c>
      <c r="C101" s="1"/>
      <c r="D101" s="1"/>
      <c r="E101" s="49" t="s">
        <v>131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 thickBot="1">
      <c r="A102" s="9"/>
      <c r="B102" s="50" t="s">
        <v>60</v>
      </c>
      <c r="C102" s="51"/>
      <c r="D102" s="51"/>
      <c r="E102" s="52" t="s">
        <v>61</v>
      </c>
      <c r="F102" s="51"/>
      <c r="G102" s="51"/>
      <c r="H102" s="53"/>
      <c r="I102" s="51"/>
      <c r="J102" s="53"/>
      <c r="K102" s="51"/>
      <c r="L102" s="51"/>
      <c r="M102" s="12"/>
      <c r="N102" s="2"/>
      <c r="O102" s="2"/>
      <c r="P102" s="2"/>
      <c r="Q102" s="2"/>
    </row>
    <row r="103" thickTop="1">
      <c r="A103" s="9"/>
      <c r="B103" s="41">
        <v>14</v>
      </c>
      <c r="C103" s="42" t="s">
        <v>152</v>
      </c>
      <c r="D103" s="42" t="s">
        <v>7</v>
      </c>
      <c r="E103" s="42" t="s">
        <v>153</v>
      </c>
      <c r="F103" s="42" t="s">
        <v>7</v>
      </c>
      <c r="G103" s="43" t="s">
        <v>150</v>
      </c>
      <c r="H103" s="54">
        <v>5</v>
      </c>
      <c r="I103" s="55">
        <f>ROUND(0,2)</f>
        <v>0</v>
      </c>
      <c r="J103" s="56">
        <f>ROUND(I103*H103,2)</f>
        <v>0</v>
      </c>
      <c r="K103" s="57">
        <v>0.20999999999999999</v>
      </c>
      <c r="L103" s="58">
        <f>IF(ISNUMBER(K103),ROUND(J103*(K103+1),2),0)</f>
        <v>0</v>
      </c>
      <c r="M103" s="12"/>
      <c r="N103" s="2"/>
      <c r="O103" s="2"/>
      <c r="P103" s="2"/>
      <c r="Q103" s="33">
        <f>IF(ISNUMBER(K103),IF(H103&gt;0,IF(I103&gt;0,J103,0),0),0)</f>
        <v>0</v>
      </c>
      <c r="R103" s="27">
        <f>IF(ISNUMBER(K103)=FALSE,J103,0)</f>
        <v>0</v>
      </c>
    </row>
    <row r="104">
      <c r="A104" s="9"/>
      <c r="B104" s="48" t="s">
        <v>54</v>
      </c>
      <c r="C104" s="1"/>
      <c r="D104" s="1"/>
      <c r="E104" s="49" t="s">
        <v>134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8" t="s">
        <v>56</v>
      </c>
      <c r="C105" s="1"/>
      <c r="D105" s="1"/>
      <c r="E105" s="49" t="s">
        <v>154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>
      <c r="A106" s="9"/>
      <c r="B106" s="48" t="s">
        <v>58</v>
      </c>
      <c r="C106" s="1"/>
      <c r="D106" s="1"/>
      <c r="E106" s="49" t="s">
        <v>131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 thickBot="1">
      <c r="A107" s="9"/>
      <c r="B107" s="50" t="s">
        <v>60</v>
      </c>
      <c r="C107" s="51"/>
      <c r="D107" s="51"/>
      <c r="E107" s="52" t="s">
        <v>61</v>
      </c>
      <c r="F107" s="51"/>
      <c r="G107" s="51"/>
      <c r="H107" s="53"/>
      <c r="I107" s="51"/>
      <c r="J107" s="53"/>
      <c r="K107" s="51"/>
      <c r="L107" s="51"/>
      <c r="M107" s="12"/>
      <c r="N107" s="2"/>
      <c r="O107" s="2"/>
      <c r="P107" s="2"/>
      <c r="Q107" s="2"/>
    </row>
    <row r="108" thickTop="1">
      <c r="A108" s="9"/>
      <c r="B108" s="41">
        <v>15</v>
      </c>
      <c r="C108" s="42" t="s">
        <v>155</v>
      </c>
      <c r="D108" s="42" t="s">
        <v>7</v>
      </c>
      <c r="E108" s="42" t="s">
        <v>156</v>
      </c>
      <c r="F108" s="42" t="s">
        <v>7</v>
      </c>
      <c r="G108" s="43" t="s">
        <v>116</v>
      </c>
      <c r="H108" s="54">
        <v>1260.1199999999999</v>
      </c>
      <c r="I108" s="55">
        <f>ROUND(0,2)</f>
        <v>0</v>
      </c>
      <c r="J108" s="56">
        <f>ROUND(I108*H108,2)</f>
        <v>0</v>
      </c>
      <c r="K108" s="57">
        <v>0.20999999999999999</v>
      </c>
      <c r="L108" s="58">
        <f>IF(ISNUMBER(K108),ROUND(J108*(K108+1),2),0)</f>
        <v>0</v>
      </c>
      <c r="M108" s="12"/>
      <c r="N108" s="2"/>
      <c r="O108" s="2"/>
      <c r="P108" s="2"/>
      <c r="Q108" s="33">
        <f>IF(ISNUMBER(K108),IF(H108&gt;0,IF(I108&gt;0,J108,0),0),0)</f>
        <v>0</v>
      </c>
      <c r="R108" s="27">
        <f>IF(ISNUMBER(K108)=FALSE,J108,0)</f>
        <v>0</v>
      </c>
    </row>
    <row r="109">
      <c r="A109" s="9"/>
      <c r="B109" s="48" t="s">
        <v>54</v>
      </c>
      <c r="C109" s="1"/>
      <c r="D109" s="1"/>
      <c r="E109" s="49" t="s">
        <v>157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>
      <c r="A110" s="9"/>
      <c r="B110" s="48" t="s">
        <v>56</v>
      </c>
      <c r="C110" s="1"/>
      <c r="D110" s="1"/>
      <c r="E110" s="49" t="s">
        <v>158</v>
      </c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>
      <c r="A111" s="9"/>
      <c r="B111" s="48" t="s">
        <v>58</v>
      </c>
      <c r="C111" s="1"/>
      <c r="D111" s="1"/>
      <c r="E111" s="49" t="s">
        <v>131</v>
      </c>
      <c r="F111" s="1"/>
      <c r="G111" s="1"/>
      <c r="H111" s="40"/>
      <c r="I111" s="1"/>
      <c r="J111" s="40"/>
      <c r="K111" s="1"/>
      <c r="L111" s="1"/>
      <c r="M111" s="12"/>
      <c r="N111" s="2"/>
      <c r="O111" s="2"/>
      <c r="P111" s="2"/>
      <c r="Q111" s="2"/>
    </row>
    <row r="112" thickBot="1">
      <c r="A112" s="9"/>
      <c r="B112" s="50" t="s">
        <v>60</v>
      </c>
      <c r="C112" s="51"/>
      <c r="D112" s="51"/>
      <c r="E112" s="52" t="s">
        <v>61</v>
      </c>
      <c r="F112" s="51"/>
      <c r="G112" s="51"/>
      <c r="H112" s="53"/>
      <c r="I112" s="51"/>
      <c r="J112" s="53"/>
      <c r="K112" s="51"/>
      <c r="L112" s="51"/>
      <c r="M112" s="12"/>
      <c r="N112" s="2"/>
      <c r="O112" s="2"/>
      <c r="P112" s="2"/>
      <c r="Q112" s="2"/>
    </row>
    <row r="113" thickTop="1">
      <c r="A113" s="9"/>
      <c r="B113" s="41">
        <v>16</v>
      </c>
      <c r="C113" s="42" t="s">
        <v>159</v>
      </c>
      <c r="D113" s="42" t="s">
        <v>7</v>
      </c>
      <c r="E113" s="42" t="s">
        <v>160</v>
      </c>
      <c r="F113" s="42" t="s">
        <v>7</v>
      </c>
      <c r="G113" s="43" t="s">
        <v>150</v>
      </c>
      <c r="H113" s="54">
        <v>719</v>
      </c>
      <c r="I113" s="55">
        <f>ROUND(0,2)</f>
        <v>0</v>
      </c>
      <c r="J113" s="56">
        <f>ROUND(I113*H113,2)</f>
        <v>0</v>
      </c>
      <c r="K113" s="57">
        <v>0.20999999999999999</v>
      </c>
      <c r="L113" s="58">
        <f>IF(ISNUMBER(K113),ROUND(J113*(K113+1),2),0)</f>
        <v>0</v>
      </c>
      <c r="M113" s="12"/>
      <c r="N113" s="2"/>
      <c r="O113" s="2"/>
      <c r="P113" s="2"/>
      <c r="Q113" s="33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48" t="s">
        <v>54</v>
      </c>
      <c r="C114" s="1"/>
      <c r="D114" s="1"/>
      <c r="E114" s="49" t="s">
        <v>7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8" t="s">
        <v>56</v>
      </c>
      <c r="C115" s="1"/>
      <c r="D115" s="1"/>
      <c r="E115" s="49" t="s">
        <v>161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>
      <c r="A116" s="9"/>
      <c r="B116" s="48" t="s">
        <v>58</v>
      </c>
      <c r="C116" s="1"/>
      <c r="D116" s="1"/>
      <c r="E116" s="49" t="s">
        <v>162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 thickBot="1">
      <c r="A117" s="9"/>
      <c r="B117" s="50" t="s">
        <v>60</v>
      </c>
      <c r="C117" s="51"/>
      <c r="D117" s="51"/>
      <c r="E117" s="52" t="s">
        <v>61</v>
      </c>
      <c r="F117" s="51"/>
      <c r="G117" s="51"/>
      <c r="H117" s="53"/>
      <c r="I117" s="51"/>
      <c r="J117" s="53"/>
      <c r="K117" s="51"/>
      <c r="L117" s="51"/>
      <c r="M117" s="12"/>
      <c r="N117" s="2"/>
      <c r="O117" s="2"/>
      <c r="P117" s="2"/>
      <c r="Q117" s="2"/>
    </row>
    <row r="118" thickTop="1">
      <c r="A118" s="9"/>
      <c r="B118" s="41">
        <v>17</v>
      </c>
      <c r="C118" s="42" t="s">
        <v>163</v>
      </c>
      <c r="D118" s="42" t="s">
        <v>7</v>
      </c>
      <c r="E118" s="42" t="s">
        <v>164</v>
      </c>
      <c r="F118" s="42" t="s">
        <v>7</v>
      </c>
      <c r="G118" s="43" t="s">
        <v>150</v>
      </c>
      <c r="H118" s="54">
        <v>125</v>
      </c>
      <c r="I118" s="55">
        <f>ROUND(0,2)</f>
        <v>0</v>
      </c>
      <c r="J118" s="56">
        <f>ROUND(I118*H118,2)</f>
        <v>0</v>
      </c>
      <c r="K118" s="57">
        <v>0.20999999999999999</v>
      </c>
      <c r="L118" s="58">
        <f>IF(ISNUMBER(K118),ROUND(J118*(K118+1),2),0)</f>
        <v>0</v>
      </c>
      <c r="M118" s="12"/>
      <c r="N118" s="2"/>
      <c r="O118" s="2"/>
      <c r="P118" s="2"/>
      <c r="Q118" s="33">
        <f>IF(ISNUMBER(K118),IF(H118&gt;0,IF(I118&gt;0,J118,0),0),0)</f>
        <v>0</v>
      </c>
      <c r="R118" s="27">
        <f>IF(ISNUMBER(K118)=FALSE,J118,0)</f>
        <v>0</v>
      </c>
    </row>
    <row r="119">
      <c r="A119" s="9"/>
      <c r="B119" s="48" t="s">
        <v>54</v>
      </c>
      <c r="C119" s="1"/>
      <c r="D119" s="1"/>
      <c r="E119" s="49" t="s">
        <v>165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8" t="s">
        <v>56</v>
      </c>
      <c r="C120" s="1"/>
      <c r="D120" s="1"/>
      <c r="E120" s="49" t="s">
        <v>166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>
      <c r="A121" s="9"/>
      <c r="B121" s="48" t="s">
        <v>58</v>
      </c>
      <c r="C121" s="1"/>
      <c r="D121" s="1"/>
      <c r="E121" s="49" t="s">
        <v>162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 thickBot="1">
      <c r="A122" s="9"/>
      <c r="B122" s="50" t="s">
        <v>60</v>
      </c>
      <c r="C122" s="51"/>
      <c r="D122" s="51"/>
      <c r="E122" s="52" t="s">
        <v>61</v>
      </c>
      <c r="F122" s="51"/>
      <c r="G122" s="51"/>
      <c r="H122" s="53"/>
      <c r="I122" s="51"/>
      <c r="J122" s="53"/>
      <c r="K122" s="51"/>
      <c r="L122" s="51"/>
      <c r="M122" s="12"/>
      <c r="N122" s="2"/>
      <c r="O122" s="2"/>
      <c r="P122" s="2"/>
      <c r="Q122" s="2"/>
    </row>
    <row r="123" thickTop="1">
      <c r="A123" s="9"/>
      <c r="B123" s="41">
        <v>18</v>
      </c>
      <c r="C123" s="42" t="s">
        <v>167</v>
      </c>
      <c r="D123" s="42">
        <v>1</v>
      </c>
      <c r="E123" s="42" t="s">
        <v>168</v>
      </c>
      <c r="F123" s="42" t="s">
        <v>7</v>
      </c>
      <c r="G123" s="43" t="s">
        <v>116</v>
      </c>
      <c r="H123" s="54">
        <v>498.60000000000002</v>
      </c>
      <c r="I123" s="55">
        <f>ROUND(0,2)</f>
        <v>0</v>
      </c>
      <c r="J123" s="56">
        <f>ROUND(I123*H123,2)</f>
        <v>0</v>
      </c>
      <c r="K123" s="57">
        <v>0.20999999999999999</v>
      </c>
      <c r="L123" s="58">
        <f>IF(ISNUMBER(K123),ROUND(J123*(K123+1),2),0)</f>
        <v>0</v>
      </c>
      <c r="M123" s="12"/>
      <c r="N123" s="2"/>
      <c r="O123" s="2"/>
      <c r="P123" s="2"/>
      <c r="Q123" s="33">
        <f>IF(ISNUMBER(K123),IF(H123&gt;0,IF(I123&gt;0,J123,0),0),0)</f>
        <v>0</v>
      </c>
      <c r="R123" s="27">
        <f>IF(ISNUMBER(K123)=FALSE,J123,0)</f>
        <v>0</v>
      </c>
    </row>
    <row r="124">
      <c r="A124" s="9"/>
      <c r="B124" s="48" t="s">
        <v>54</v>
      </c>
      <c r="C124" s="1"/>
      <c r="D124" s="1"/>
      <c r="E124" s="49" t="s">
        <v>169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8" t="s">
        <v>56</v>
      </c>
      <c r="C125" s="1"/>
      <c r="D125" s="1"/>
      <c r="E125" s="49" t="s">
        <v>170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>
      <c r="A126" s="9"/>
      <c r="B126" s="48" t="s">
        <v>58</v>
      </c>
      <c r="C126" s="1"/>
      <c r="D126" s="1"/>
      <c r="E126" s="49" t="s">
        <v>171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 thickBot="1">
      <c r="A127" s="9"/>
      <c r="B127" s="50" t="s">
        <v>60</v>
      </c>
      <c r="C127" s="51"/>
      <c r="D127" s="51"/>
      <c r="E127" s="52" t="s">
        <v>61</v>
      </c>
      <c r="F127" s="51"/>
      <c r="G127" s="51"/>
      <c r="H127" s="53"/>
      <c r="I127" s="51"/>
      <c r="J127" s="53"/>
      <c r="K127" s="51"/>
      <c r="L127" s="51"/>
      <c r="M127" s="12"/>
      <c r="N127" s="2"/>
      <c r="O127" s="2"/>
      <c r="P127" s="2"/>
      <c r="Q127" s="2"/>
    </row>
    <row r="128" thickTop="1">
      <c r="A128" s="9"/>
      <c r="B128" s="41">
        <v>19</v>
      </c>
      <c r="C128" s="42" t="s">
        <v>167</v>
      </c>
      <c r="D128" s="42">
        <v>2</v>
      </c>
      <c r="E128" s="42" t="s">
        <v>168</v>
      </c>
      <c r="F128" s="42" t="s">
        <v>7</v>
      </c>
      <c r="G128" s="43" t="s">
        <v>116</v>
      </c>
      <c r="H128" s="54">
        <v>3067.5999999999999</v>
      </c>
      <c r="I128" s="55">
        <f>ROUND(0,2)</f>
        <v>0</v>
      </c>
      <c r="J128" s="56">
        <f>ROUND(I128*H128,2)</f>
        <v>0</v>
      </c>
      <c r="K128" s="57">
        <v>0.20999999999999999</v>
      </c>
      <c r="L128" s="58">
        <f>IF(ISNUMBER(K128),ROUND(J128*(K128+1),2),0)</f>
        <v>0</v>
      </c>
      <c r="M128" s="12"/>
      <c r="N128" s="2"/>
      <c r="O128" s="2"/>
      <c r="P128" s="2"/>
      <c r="Q128" s="33">
        <f>IF(ISNUMBER(K128),IF(H128&gt;0,IF(I128&gt;0,J128,0),0),0)</f>
        <v>0</v>
      </c>
      <c r="R128" s="27">
        <f>IF(ISNUMBER(K128)=FALSE,J128,0)</f>
        <v>0</v>
      </c>
    </row>
    <row r="129">
      <c r="A129" s="9"/>
      <c r="B129" s="48" t="s">
        <v>54</v>
      </c>
      <c r="C129" s="1"/>
      <c r="D129" s="1"/>
      <c r="E129" s="49" t="s">
        <v>172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>
      <c r="A130" s="9"/>
      <c r="B130" s="48" t="s">
        <v>56</v>
      </c>
      <c r="C130" s="1"/>
      <c r="D130" s="1"/>
      <c r="E130" s="49" t="s">
        <v>173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>
      <c r="A131" s="9"/>
      <c r="B131" s="48" t="s">
        <v>58</v>
      </c>
      <c r="C131" s="1"/>
      <c r="D131" s="1"/>
      <c r="E131" s="49" t="s">
        <v>171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 thickBot="1">
      <c r="A132" s="9"/>
      <c r="B132" s="50" t="s">
        <v>60</v>
      </c>
      <c r="C132" s="51"/>
      <c r="D132" s="51"/>
      <c r="E132" s="52" t="s">
        <v>61</v>
      </c>
      <c r="F132" s="51"/>
      <c r="G132" s="51"/>
      <c r="H132" s="53"/>
      <c r="I132" s="51"/>
      <c r="J132" s="53"/>
      <c r="K132" s="51"/>
      <c r="L132" s="51"/>
      <c r="M132" s="12"/>
      <c r="N132" s="2"/>
      <c r="O132" s="2"/>
      <c r="P132" s="2"/>
      <c r="Q132" s="2"/>
    </row>
    <row r="133" thickTop="1">
      <c r="A133" s="9"/>
      <c r="B133" s="41">
        <v>20</v>
      </c>
      <c r="C133" s="42" t="s">
        <v>167</v>
      </c>
      <c r="D133" s="42">
        <v>3</v>
      </c>
      <c r="E133" s="42" t="s">
        <v>168</v>
      </c>
      <c r="F133" s="42" t="s">
        <v>7</v>
      </c>
      <c r="G133" s="43" t="s">
        <v>116</v>
      </c>
      <c r="H133" s="54">
        <v>1219.3</v>
      </c>
      <c r="I133" s="55">
        <f>ROUND(0,2)</f>
        <v>0</v>
      </c>
      <c r="J133" s="56">
        <f>ROUND(I133*H133,2)</f>
        <v>0</v>
      </c>
      <c r="K133" s="57">
        <v>0.20999999999999999</v>
      </c>
      <c r="L133" s="58">
        <f>IF(ISNUMBER(K133),ROUND(J133*(K133+1),2),0)</f>
        <v>0</v>
      </c>
      <c r="M133" s="12"/>
      <c r="N133" s="2"/>
      <c r="O133" s="2"/>
      <c r="P133" s="2"/>
      <c r="Q133" s="33">
        <f>IF(ISNUMBER(K133),IF(H133&gt;0,IF(I133&gt;0,J133,0),0),0)</f>
        <v>0</v>
      </c>
      <c r="R133" s="27">
        <f>IF(ISNUMBER(K133)=FALSE,J133,0)</f>
        <v>0</v>
      </c>
    </row>
    <row r="134">
      <c r="A134" s="9"/>
      <c r="B134" s="48" t="s">
        <v>54</v>
      </c>
      <c r="C134" s="1"/>
      <c r="D134" s="1"/>
      <c r="E134" s="49" t="s">
        <v>172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>
      <c r="A135" s="9"/>
      <c r="B135" s="48" t="s">
        <v>56</v>
      </c>
      <c r="C135" s="1"/>
      <c r="D135" s="1"/>
      <c r="E135" s="49" t="s">
        <v>174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>
      <c r="A136" s="9"/>
      <c r="B136" s="48" t="s">
        <v>58</v>
      </c>
      <c r="C136" s="1"/>
      <c r="D136" s="1"/>
      <c r="E136" s="49" t="s">
        <v>171</v>
      </c>
      <c r="F136" s="1"/>
      <c r="G136" s="1"/>
      <c r="H136" s="40"/>
      <c r="I136" s="1"/>
      <c r="J136" s="40"/>
      <c r="K136" s="1"/>
      <c r="L136" s="1"/>
      <c r="M136" s="12"/>
      <c r="N136" s="2"/>
      <c r="O136" s="2"/>
      <c r="P136" s="2"/>
      <c r="Q136" s="2"/>
    </row>
    <row r="137" thickBot="1">
      <c r="A137" s="9"/>
      <c r="B137" s="50" t="s">
        <v>60</v>
      </c>
      <c r="C137" s="51"/>
      <c r="D137" s="51"/>
      <c r="E137" s="52" t="s">
        <v>61</v>
      </c>
      <c r="F137" s="51"/>
      <c r="G137" s="51"/>
      <c r="H137" s="53"/>
      <c r="I137" s="51"/>
      <c r="J137" s="53"/>
      <c r="K137" s="51"/>
      <c r="L137" s="51"/>
      <c r="M137" s="12"/>
      <c r="N137" s="2"/>
      <c r="O137" s="2"/>
      <c r="P137" s="2"/>
      <c r="Q137" s="2"/>
    </row>
    <row r="138" thickTop="1">
      <c r="A138" s="9"/>
      <c r="B138" s="41">
        <v>21</v>
      </c>
      <c r="C138" s="42" t="s">
        <v>175</v>
      </c>
      <c r="D138" s="42">
        <v>1</v>
      </c>
      <c r="E138" s="42" t="s">
        <v>176</v>
      </c>
      <c r="F138" s="42" t="s">
        <v>7</v>
      </c>
      <c r="G138" s="43" t="s">
        <v>116</v>
      </c>
      <c r="H138" s="54">
        <v>498.60000000000002</v>
      </c>
      <c r="I138" s="55">
        <f>ROUND(0,2)</f>
        <v>0</v>
      </c>
      <c r="J138" s="56">
        <f>ROUND(I138*H138,2)</f>
        <v>0</v>
      </c>
      <c r="K138" s="57">
        <v>0.20999999999999999</v>
      </c>
      <c r="L138" s="58">
        <f>IF(ISNUMBER(K138),ROUND(J138*(K138+1),2),0)</f>
        <v>0</v>
      </c>
      <c r="M138" s="12"/>
      <c r="N138" s="2"/>
      <c r="O138" s="2"/>
      <c r="P138" s="2"/>
      <c r="Q138" s="33">
        <f>IF(ISNUMBER(K138),IF(H138&gt;0,IF(I138&gt;0,J138,0),0),0)</f>
        <v>0</v>
      </c>
      <c r="R138" s="27">
        <f>IF(ISNUMBER(K138)=FALSE,J138,0)</f>
        <v>0</v>
      </c>
    </row>
    <row r="139">
      <c r="A139" s="9"/>
      <c r="B139" s="48" t="s">
        <v>54</v>
      </c>
      <c r="C139" s="1"/>
      <c r="D139" s="1"/>
      <c r="E139" s="49" t="s">
        <v>177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>
      <c r="A140" s="9"/>
      <c r="B140" s="48" t="s">
        <v>56</v>
      </c>
      <c r="C140" s="1"/>
      <c r="D140" s="1"/>
      <c r="E140" s="49" t="s">
        <v>178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>
      <c r="A141" s="9"/>
      <c r="B141" s="48" t="s">
        <v>58</v>
      </c>
      <c r="C141" s="1"/>
      <c r="D141" s="1"/>
      <c r="E141" s="49" t="s">
        <v>179</v>
      </c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 thickBot="1">
      <c r="A142" s="9"/>
      <c r="B142" s="50" t="s">
        <v>60</v>
      </c>
      <c r="C142" s="51"/>
      <c r="D142" s="51"/>
      <c r="E142" s="52" t="s">
        <v>61</v>
      </c>
      <c r="F142" s="51"/>
      <c r="G142" s="51"/>
      <c r="H142" s="53"/>
      <c r="I142" s="51"/>
      <c r="J142" s="53"/>
      <c r="K142" s="51"/>
      <c r="L142" s="51"/>
      <c r="M142" s="12"/>
      <c r="N142" s="2"/>
      <c r="O142" s="2"/>
      <c r="P142" s="2"/>
      <c r="Q142" s="2"/>
    </row>
    <row r="143" thickTop="1">
      <c r="A143" s="9"/>
      <c r="B143" s="41">
        <v>22</v>
      </c>
      <c r="C143" s="42" t="s">
        <v>175</v>
      </c>
      <c r="D143" s="42">
        <v>2</v>
      </c>
      <c r="E143" s="42" t="s">
        <v>180</v>
      </c>
      <c r="F143" s="42" t="s">
        <v>7</v>
      </c>
      <c r="G143" s="43" t="s">
        <v>116</v>
      </c>
      <c r="H143" s="54">
        <v>258.75</v>
      </c>
      <c r="I143" s="55">
        <f>ROUND(0,2)</f>
        <v>0</v>
      </c>
      <c r="J143" s="56">
        <f>ROUND(I143*H143,2)</f>
        <v>0</v>
      </c>
      <c r="K143" s="57">
        <v>0.20999999999999999</v>
      </c>
      <c r="L143" s="58">
        <f>IF(ISNUMBER(K143),ROUND(J143*(K143+1),2),0)</f>
        <v>0</v>
      </c>
      <c r="M143" s="12"/>
      <c r="N143" s="2"/>
      <c r="O143" s="2"/>
      <c r="P143" s="2"/>
      <c r="Q143" s="33">
        <f>IF(ISNUMBER(K143),IF(H143&gt;0,IF(I143&gt;0,J143,0),0),0)</f>
        <v>0</v>
      </c>
      <c r="R143" s="27">
        <f>IF(ISNUMBER(K143)=FALSE,J143,0)</f>
        <v>0</v>
      </c>
    </row>
    <row r="144">
      <c r="A144" s="9"/>
      <c r="B144" s="48" t="s">
        <v>54</v>
      </c>
      <c r="C144" s="1"/>
      <c r="D144" s="1"/>
      <c r="E144" s="49" t="s">
        <v>117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>
      <c r="A145" s="9"/>
      <c r="B145" s="48" t="s">
        <v>56</v>
      </c>
      <c r="C145" s="1"/>
      <c r="D145" s="1"/>
      <c r="E145" s="49" t="s">
        <v>181</v>
      </c>
      <c r="F145" s="1"/>
      <c r="G145" s="1"/>
      <c r="H145" s="40"/>
      <c r="I145" s="1"/>
      <c r="J145" s="40"/>
      <c r="K145" s="1"/>
      <c r="L145" s="1"/>
      <c r="M145" s="12"/>
      <c r="N145" s="2"/>
      <c r="O145" s="2"/>
      <c r="P145" s="2"/>
      <c r="Q145" s="2"/>
    </row>
    <row r="146">
      <c r="A146" s="9"/>
      <c r="B146" s="48" t="s">
        <v>58</v>
      </c>
      <c r="C146" s="1"/>
      <c r="D146" s="1"/>
      <c r="E146" s="49" t="s">
        <v>179</v>
      </c>
      <c r="F146" s="1"/>
      <c r="G146" s="1"/>
      <c r="H146" s="40"/>
      <c r="I146" s="1"/>
      <c r="J146" s="40"/>
      <c r="K146" s="1"/>
      <c r="L146" s="1"/>
      <c r="M146" s="12"/>
      <c r="N146" s="2"/>
      <c r="O146" s="2"/>
      <c r="P146" s="2"/>
      <c r="Q146" s="2"/>
    </row>
    <row r="147" thickBot="1">
      <c r="A147" s="9"/>
      <c r="B147" s="50" t="s">
        <v>60</v>
      </c>
      <c r="C147" s="51"/>
      <c r="D147" s="51"/>
      <c r="E147" s="52" t="s">
        <v>61</v>
      </c>
      <c r="F147" s="51"/>
      <c r="G147" s="51"/>
      <c r="H147" s="53"/>
      <c r="I147" s="51"/>
      <c r="J147" s="53"/>
      <c r="K147" s="51"/>
      <c r="L147" s="51"/>
      <c r="M147" s="12"/>
      <c r="N147" s="2"/>
      <c r="O147" s="2"/>
      <c r="P147" s="2"/>
      <c r="Q147" s="2"/>
    </row>
    <row r="148" thickTop="1">
      <c r="A148" s="9"/>
      <c r="B148" s="41">
        <v>23</v>
      </c>
      <c r="C148" s="42" t="s">
        <v>182</v>
      </c>
      <c r="D148" s="42" t="s">
        <v>7</v>
      </c>
      <c r="E148" s="42" t="s">
        <v>183</v>
      </c>
      <c r="F148" s="42" t="s">
        <v>7</v>
      </c>
      <c r="G148" s="43" t="s">
        <v>150</v>
      </c>
      <c r="H148" s="54">
        <v>250</v>
      </c>
      <c r="I148" s="55">
        <f>ROUND(0,2)</f>
        <v>0</v>
      </c>
      <c r="J148" s="56">
        <f>ROUND(I148*H148,2)</f>
        <v>0</v>
      </c>
      <c r="K148" s="57">
        <v>0.20999999999999999</v>
      </c>
      <c r="L148" s="58">
        <f>IF(ISNUMBER(K148),ROUND(J148*(K148+1),2),0)</f>
        <v>0</v>
      </c>
      <c r="M148" s="12"/>
      <c r="N148" s="2"/>
      <c r="O148" s="2"/>
      <c r="P148" s="2"/>
      <c r="Q148" s="33">
        <f>IF(ISNUMBER(K148),IF(H148&gt;0,IF(I148&gt;0,J148,0),0),0)</f>
        <v>0</v>
      </c>
      <c r="R148" s="27">
        <f>IF(ISNUMBER(K148)=FALSE,J148,0)</f>
        <v>0</v>
      </c>
    </row>
    <row r="149">
      <c r="A149" s="9"/>
      <c r="B149" s="48" t="s">
        <v>54</v>
      </c>
      <c r="C149" s="1"/>
      <c r="D149" s="1"/>
      <c r="E149" s="49" t="s">
        <v>172</v>
      </c>
      <c r="F149" s="1"/>
      <c r="G149" s="1"/>
      <c r="H149" s="40"/>
      <c r="I149" s="1"/>
      <c r="J149" s="40"/>
      <c r="K149" s="1"/>
      <c r="L149" s="1"/>
      <c r="M149" s="12"/>
      <c r="N149" s="2"/>
      <c r="O149" s="2"/>
      <c r="P149" s="2"/>
      <c r="Q149" s="2"/>
    </row>
    <row r="150">
      <c r="A150" s="9"/>
      <c r="B150" s="48" t="s">
        <v>56</v>
      </c>
      <c r="C150" s="1"/>
      <c r="D150" s="1"/>
      <c r="E150" s="49" t="s">
        <v>184</v>
      </c>
      <c r="F150" s="1"/>
      <c r="G150" s="1"/>
      <c r="H150" s="40"/>
      <c r="I150" s="1"/>
      <c r="J150" s="40"/>
      <c r="K150" s="1"/>
      <c r="L150" s="1"/>
      <c r="M150" s="12"/>
      <c r="N150" s="2"/>
      <c r="O150" s="2"/>
      <c r="P150" s="2"/>
      <c r="Q150" s="2"/>
    </row>
    <row r="151">
      <c r="A151" s="9"/>
      <c r="B151" s="48" t="s">
        <v>58</v>
      </c>
      <c r="C151" s="1"/>
      <c r="D151" s="1"/>
      <c r="E151" s="49" t="s">
        <v>185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 thickBot="1">
      <c r="A152" s="9"/>
      <c r="B152" s="50" t="s">
        <v>60</v>
      </c>
      <c r="C152" s="51"/>
      <c r="D152" s="51"/>
      <c r="E152" s="52" t="s">
        <v>61</v>
      </c>
      <c r="F152" s="51"/>
      <c r="G152" s="51"/>
      <c r="H152" s="53"/>
      <c r="I152" s="51"/>
      <c r="J152" s="53"/>
      <c r="K152" s="51"/>
      <c r="L152" s="51"/>
      <c r="M152" s="12"/>
      <c r="N152" s="2"/>
      <c r="O152" s="2"/>
      <c r="P152" s="2"/>
      <c r="Q152" s="2"/>
    </row>
    <row r="153" thickTop="1">
      <c r="A153" s="9"/>
      <c r="B153" s="41">
        <v>24</v>
      </c>
      <c r="C153" s="42" t="s">
        <v>186</v>
      </c>
      <c r="D153" s="42" t="s">
        <v>7</v>
      </c>
      <c r="E153" s="42" t="s">
        <v>187</v>
      </c>
      <c r="F153" s="42" t="s">
        <v>7</v>
      </c>
      <c r="G153" s="43" t="s">
        <v>188</v>
      </c>
      <c r="H153" s="54">
        <v>25</v>
      </c>
      <c r="I153" s="55">
        <f>ROUND(0,2)</f>
        <v>0</v>
      </c>
      <c r="J153" s="56">
        <f>ROUND(I153*H153,2)</f>
        <v>0</v>
      </c>
      <c r="K153" s="57">
        <v>0.20999999999999999</v>
      </c>
      <c r="L153" s="58">
        <f>IF(ISNUMBER(K153),ROUND(J153*(K153+1),2),0)</f>
        <v>0</v>
      </c>
      <c r="M153" s="12"/>
      <c r="N153" s="2"/>
      <c r="O153" s="2"/>
      <c r="P153" s="2"/>
      <c r="Q153" s="33">
        <f>IF(ISNUMBER(K153),IF(H153&gt;0,IF(I153&gt;0,J153,0),0),0)</f>
        <v>0</v>
      </c>
      <c r="R153" s="27">
        <f>IF(ISNUMBER(K153)=FALSE,J153,0)</f>
        <v>0</v>
      </c>
    </row>
    <row r="154">
      <c r="A154" s="9"/>
      <c r="B154" s="48" t="s">
        <v>54</v>
      </c>
      <c r="C154" s="1"/>
      <c r="D154" s="1"/>
      <c r="E154" s="49" t="s">
        <v>172</v>
      </c>
      <c r="F154" s="1"/>
      <c r="G154" s="1"/>
      <c r="H154" s="40"/>
      <c r="I154" s="1"/>
      <c r="J154" s="40"/>
      <c r="K154" s="1"/>
      <c r="L154" s="1"/>
      <c r="M154" s="12"/>
      <c r="N154" s="2"/>
      <c r="O154" s="2"/>
      <c r="P154" s="2"/>
      <c r="Q154" s="2"/>
    </row>
    <row r="155">
      <c r="A155" s="9"/>
      <c r="B155" s="48" t="s">
        <v>56</v>
      </c>
      <c r="C155" s="1"/>
      <c r="D155" s="1"/>
      <c r="E155" s="49" t="s">
        <v>189</v>
      </c>
      <c r="F155" s="1"/>
      <c r="G155" s="1"/>
      <c r="H155" s="40"/>
      <c r="I155" s="1"/>
      <c r="J155" s="40"/>
      <c r="K155" s="1"/>
      <c r="L155" s="1"/>
      <c r="M155" s="12"/>
      <c r="N155" s="2"/>
      <c r="O155" s="2"/>
      <c r="P155" s="2"/>
      <c r="Q155" s="2"/>
    </row>
    <row r="156">
      <c r="A156" s="9"/>
      <c r="B156" s="48" t="s">
        <v>58</v>
      </c>
      <c r="C156" s="1"/>
      <c r="D156" s="1"/>
      <c r="E156" s="49" t="s">
        <v>185</v>
      </c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 thickBot="1">
      <c r="A157" s="9"/>
      <c r="B157" s="50" t="s">
        <v>60</v>
      </c>
      <c r="C157" s="51"/>
      <c r="D157" s="51"/>
      <c r="E157" s="52" t="s">
        <v>61</v>
      </c>
      <c r="F157" s="51"/>
      <c r="G157" s="51"/>
      <c r="H157" s="53"/>
      <c r="I157" s="51"/>
      <c r="J157" s="53"/>
      <c r="K157" s="51"/>
      <c r="L157" s="51"/>
      <c r="M157" s="12"/>
      <c r="N157" s="2"/>
      <c r="O157" s="2"/>
      <c r="P157" s="2"/>
      <c r="Q157" s="2"/>
    </row>
    <row r="158" thickTop="1">
      <c r="A158" s="9"/>
      <c r="B158" s="41">
        <v>25</v>
      </c>
      <c r="C158" s="42" t="s">
        <v>190</v>
      </c>
      <c r="D158" s="42" t="s">
        <v>7</v>
      </c>
      <c r="E158" s="42" t="s">
        <v>191</v>
      </c>
      <c r="F158" s="42" t="s">
        <v>7</v>
      </c>
      <c r="G158" s="43" t="s">
        <v>150</v>
      </c>
      <c r="H158" s="54">
        <v>10</v>
      </c>
      <c r="I158" s="55">
        <f>ROUND(0,2)</f>
        <v>0</v>
      </c>
      <c r="J158" s="56">
        <f>ROUND(I158*H158,2)</f>
        <v>0</v>
      </c>
      <c r="K158" s="57">
        <v>0.20999999999999999</v>
      </c>
      <c r="L158" s="58">
        <f>IF(ISNUMBER(K158),ROUND(J158*(K158+1),2),0)</f>
        <v>0</v>
      </c>
      <c r="M158" s="12"/>
      <c r="N158" s="2"/>
      <c r="O158" s="2"/>
      <c r="P158" s="2"/>
      <c r="Q158" s="33">
        <f>IF(ISNUMBER(K158),IF(H158&gt;0,IF(I158&gt;0,J158,0),0),0)</f>
        <v>0</v>
      </c>
      <c r="R158" s="27">
        <f>IF(ISNUMBER(K158)=FALSE,J158,0)</f>
        <v>0</v>
      </c>
    </row>
    <row r="159">
      <c r="A159" s="9"/>
      <c r="B159" s="48" t="s">
        <v>54</v>
      </c>
      <c r="C159" s="1"/>
      <c r="D159" s="1"/>
      <c r="E159" s="49" t="s">
        <v>172</v>
      </c>
      <c r="F159" s="1"/>
      <c r="G159" s="1"/>
      <c r="H159" s="40"/>
      <c r="I159" s="1"/>
      <c r="J159" s="40"/>
      <c r="K159" s="1"/>
      <c r="L159" s="1"/>
      <c r="M159" s="12"/>
      <c r="N159" s="2"/>
      <c r="O159" s="2"/>
      <c r="P159" s="2"/>
      <c r="Q159" s="2"/>
    </row>
    <row r="160">
      <c r="A160" s="9"/>
      <c r="B160" s="48" t="s">
        <v>56</v>
      </c>
      <c r="C160" s="1"/>
      <c r="D160" s="1"/>
      <c r="E160" s="49" t="s">
        <v>192</v>
      </c>
      <c r="F160" s="1"/>
      <c r="G160" s="1"/>
      <c r="H160" s="40"/>
      <c r="I160" s="1"/>
      <c r="J160" s="40"/>
      <c r="K160" s="1"/>
      <c r="L160" s="1"/>
      <c r="M160" s="12"/>
      <c r="N160" s="2"/>
      <c r="O160" s="2"/>
      <c r="P160" s="2"/>
      <c r="Q160" s="2"/>
    </row>
    <row r="161">
      <c r="A161" s="9"/>
      <c r="B161" s="48" t="s">
        <v>58</v>
      </c>
      <c r="C161" s="1"/>
      <c r="D161" s="1"/>
      <c r="E161" s="49" t="s">
        <v>185</v>
      </c>
      <c r="F161" s="1"/>
      <c r="G161" s="1"/>
      <c r="H161" s="40"/>
      <c r="I161" s="1"/>
      <c r="J161" s="40"/>
      <c r="K161" s="1"/>
      <c r="L161" s="1"/>
      <c r="M161" s="12"/>
      <c r="N161" s="2"/>
      <c r="O161" s="2"/>
      <c r="P161" s="2"/>
      <c r="Q161" s="2"/>
    </row>
    <row r="162" thickBot="1">
      <c r="A162" s="9"/>
      <c r="B162" s="50" t="s">
        <v>60</v>
      </c>
      <c r="C162" s="51"/>
      <c r="D162" s="51"/>
      <c r="E162" s="52" t="s">
        <v>61</v>
      </c>
      <c r="F162" s="51"/>
      <c r="G162" s="51"/>
      <c r="H162" s="53"/>
      <c r="I162" s="51"/>
      <c r="J162" s="53"/>
      <c r="K162" s="51"/>
      <c r="L162" s="51"/>
      <c r="M162" s="12"/>
      <c r="N162" s="2"/>
      <c r="O162" s="2"/>
      <c r="P162" s="2"/>
      <c r="Q162" s="2"/>
    </row>
    <row r="163" thickTop="1">
      <c r="A163" s="9"/>
      <c r="B163" s="41">
        <v>26</v>
      </c>
      <c r="C163" s="42" t="s">
        <v>193</v>
      </c>
      <c r="D163" s="42" t="s">
        <v>7</v>
      </c>
      <c r="E163" s="42" t="s">
        <v>194</v>
      </c>
      <c r="F163" s="42" t="s">
        <v>7</v>
      </c>
      <c r="G163" s="43" t="s">
        <v>116</v>
      </c>
      <c r="H163" s="54">
        <v>30</v>
      </c>
      <c r="I163" s="55">
        <f>ROUND(0,2)</f>
        <v>0</v>
      </c>
      <c r="J163" s="56">
        <f>ROUND(I163*H163,2)</f>
        <v>0</v>
      </c>
      <c r="K163" s="57">
        <v>0.20999999999999999</v>
      </c>
      <c r="L163" s="58">
        <f>IF(ISNUMBER(K163),ROUND(J163*(K163+1),2),0)</f>
        <v>0</v>
      </c>
      <c r="M163" s="12"/>
      <c r="N163" s="2"/>
      <c r="O163" s="2"/>
      <c r="P163" s="2"/>
      <c r="Q163" s="33">
        <f>IF(ISNUMBER(K163),IF(H163&gt;0,IF(I163&gt;0,J163,0),0),0)</f>
        <v>0</v>
      </c>
      <c r="R163" s="27">
        <f>IF(ISNUMBER(K163)=FALSE,J163,0)</f>
        <v>0</v>
      </c>
    </row>
    <row r="164">
      <c r="A164" s="9"/>
      <c r="B164" s="48" t="s">
        <v>54</v>
      </c>
      <c r="C164" s="1"/>
      <c r="D164" s="1"/>
      <c r="E164" s="49" t="s">
        <v>172</v>
      </c>
      <c r="F164" s="1"/>
      <c r="G164" s="1"/>
      <c r="H164" s="40"/>
      <c r="I164" s="1"/>
      <c r="J164" s="40"/>
      <c r="K164" s="1"/>
      <c r="L164" s="1"/>
      <c r="M164" s="12"/>
      <c r="N164" s="2"/>
      <c r="O164" s="2"/>
      <c r="P164" s="2"/>
      <c r="Q164" s="2"/>
    </row>
    <row r="165">
      <c r="A165" s="9"/>
      <c r="B165" s="48" t="s">
        <v>56</v>
      </c>
      <c r="C165" s="1"/>
      <c r="D165" s="1"/>
      <c r="E165" s="49" t="s">
        <v>195</v>
      </c>
      <c r="F165" s="1"/>
      <c r="G165" s="1"/>
      <c r="H165" s="40"/>
      <c r="I165" s="1"/>
      <c r="J165" s="40"/>
      <c r="K165" s="1"/>
      <c r="L165" s="1"/>
      <c r="M165" s="12"/>
      <c r="N165" s="2"/>
      <c r="O165" s="2"/>
      <c r="P165" s="2"/>
      <c r="Q165" s="2"/>
    </row>
    <row r="166">
      <c r="A166" s="9"/>
      <c r="B166" s="48" t="s">
        <v>58</v>
      </c>
      <c r="C166" s="1"/>
      <c r="D166" s="1"/>
      <c r="E166" s="49" t="s">
        <v>196</v>
      </c>
      <c r="F166" s="1"/>
      <c r="G166" s="1"/>
      <c r="H166" s="40"/>
      <c r="I166" s="1"/>
      <c r="J166" s="40"/>
      <c r="K166" s="1"/>
      <c r="L166" s="1"/>
      <c r="M166" s="12"/>
      <c r="N166" s="2"/>
      <c r="O166" s="2"/>
      <c r="P166" s="2"/>
      <c r="Q166" s="2"/>
    </row>
    <row r="167" thickBot="1">
      <c r="A167" s="9"/>
      <c r="B167" s="50" t="s">
        <v>60</v>
      </c>
      <c r="C167" s="51"/>
      <c r="D167" s="51"/>
      <c r="E167" s="52" t="s">
        <v>61</v>
      </c>
      <c r="F167" s="51"/>
      <c r="G167" s="51"/>
      <c r="H167" s="53"/>
      <c r="I167" s="51"/>
      <c r="J167" s="53"/>
      <c r="K167" s="51"/>
      <c r="L167" s="51"/>
      <c r="M167" s="12"/>
      <c r="N167" s="2"/>
      <c r="O167" s="2"/>
      <c r="P167" s="2"/>
      <c r="Q167" s="2"/>
    </row>
    <row r="168" thickTop="1">
      <c r="A168" s="9"/>
      <c r="B168" s="41">
        <v>27</v>
      </c>
      <c r="C168" s="42" t="s">
        <v>197</v>
      </c>
      <c r="D168" s="42" t="s">
        <v>7</v>
      </c>
      <c r="E168" s="42" t="s">
        <v>198</v>
      </c>
      <c r="F168" s="42" t="s">
        <v>7</v>
      </c>
      <c r="G168" s="43" t="s">
        <v>116</v>
      </c>
      <c r="H168" s="54">
        <v>166.59999999999999</v>
      </c>
      <c r="I168" s="55">
        <f>ROUND(0,2)</f>
        <v>0</v>
      </c>
      <c r="J168" s="56">
        <f>ROUND(I168*H168,2)</f>
        <v>0</v>
      </c>
      <c r="K168" s="57">
        <v>0.20999999999999999</v>
      </c>
      <c r="L168" s="58">
        <f>IF(ISNUMBER(K168),ROUND(J168*(K168+1),2),0)</f>
        <v>0</v>
      </c>
      <c r="M168" s="12"/>
      <c r="N168" s="2"/>
      <c r="O168" s="2"/>
      <c r="P168" s="2"/>
      <c r="Q168" s="33">
        <f>IF(ISNUMBER(K168),IF(H168&gt;0,IF(I168&gt;0,J168,0),0),0)</f>
        <v>0</v>
      </c>
      <c r="R168" s="27">
        <f>IF(ISNUMBER(K168)=FALSE,J168,0)</f>
        <v>0</v>
      </c>
    </row>
    <row r="169">
      <c r="A169" s="9"/>
      <c r="B169" s="48" t="s">
        <v>54</v>
      </c>
      <c r="C169" s="1"/>
      <c r="D169" s="1"/>
      <c r="E169" s="49" t="s">
        <v>172</v>
      </c>
      <c r="F169" s="1"/>
      <c r="G169" s="1"/>
      <c r="H169" s="40"/>
      <c r="I169" s="1"/>
      <c r="J169" s="40"/>
      <c r="K169" s="1"/>
      <c r="L169" s="1"/>
      <c r="M169" s="12"/>
      <c r="N169" s="2"/>
      <c r="O169" s="2"/>
      <c r="P169" s="2"/>
      <c r="Q169" s="2"/>
    </row>
    <row r="170">
      <c r="A170" s="9"/>
      <c r="B170" s="48" t="s">
        <v>56</v>
      </c>
      <c r="C170" s="1"/>
      <c r="D170" s="1"/>
      <c r="E170" s="49" t="s">
        <v>199</v>
      </c>
      <c r="F170" s="1"/>
      <c r="G170" s="1"/>
      <c r="H170" s="40"/>
      <c r="I170" s="1"/>
      <c r="J170" s="40"/>
      <c r="K170" s="1"/>
      <c r="L170" s="1"/>
      <c r="M170" s="12"/>
      <c r="N170" s="2"/>
      <c r="O170" s="2"/>
      <c r="P170" s="2"/>
      <c r="Q170" s="2"/>
    </row>
    <row r="171">
      <c r="A171" s="9"/>
      <c r="B171" s="48" t="s">
        <v>58</v>
      </c>
      <c r="C171" s="1"/>
      <c r="D171" s="1"/>
      <c r="E171" s="49" t="s">
        <v>196</v>
      </c>
      <c r="F171" s="1"/>
      <c r="G171" s="1"/>
      <c r="H171" s="40"/>
      <c r="I171" s="1"/>
      <c r="J171" s="40"/>
      <c r="K171" s="1"/>
      <c r="L171" s="1"/>
      <c r="M171" s="12"/>
      <c r="N171" s="2"/>
      <c r="O171" s="2"/>
      <c r="P171" s="2"/>
      <c r="Q171" s="2"/>
    </row>
    <row r="172" thickBot="1">
      <c r="A172" s="9"/>
      <c r="B172" s="50" t="s">
        <v>60</v>
      </c>
      <c r="C172" s="51"/>
      <c r="D172" s="51"/>
      <c r="E172" s="52" t="s">
        <v>61</v>
      </c>
      <c r="F172" s="51"/>
      <c r="G172" s="51"/>
      <c r="H172" s="53"/>
      <c r="I172" s="51"/>
      <c r="J172" s="53"/>
      <c r="K172" s="51"/>
      <c r="L172" s="51"/>
      <c r="M172" s="12"/>
      <c r="N172" s="2"/>
      <c r="O172" s="2"/>
      <c r="P172" s="2"/>
      <c r="Q172" s="2"/>
    </row>
    <row r="173" thickTop="1">
      <c r="A173" s="9"/>
      <c r="B173" s="41">
        <v>28</v>
      </c>
      <c r="C173" s="42" t="s">
        <v>200</v>
      </c>
      <c r="D173" s="42" t="s">
        <v>7</v>
      </c>
      <c r="E173" s="42" t="s">
        <v>201</v>
      </c>
      <c r="F173" s="42" t="s">
        <v>7</v>
      </c>
      <c r="G173" s="43" t="s">
        <v>116</v>
      </c>
      <c r="H173" s="54">
        <v>7</v>
      </c>
      <c r="I173" s="55">
        <f>ROUND(0,2)</f>
        <v>0</v>
      </c>
      <c r="J173" s="56">
        <f>ROUND(I173*H173,2)</f>
        <v>0</v>
      </c>
      <c r="K173" s="57">
        <v>0.20999999999999999</v>
      </c>
      <c r="L173" s="58">
        <f>IF(ISNUMBER(K173),ROUND(J173*(K173+1),2),0)</f>
        <v>0</v>
      </c>
      <c r="M173" s="12"/>
      <c r="N173" s="2"/>
      <c r="O173" s="2"/>
      <c r="P173" s="2"/>
      <c r="Q173" s="33">
        <f>IF(ISNUMBER(K173),IF(H173&gt;0,IF(I173&gt;0,J173,0),0),0)</f>
        <v>0</v>
      </c>
      <c r="R173" s="27">
        <f>IF(ISNUMBER(K173)=FALSE,J173,0)</f>
        <v>0</v>
      </c>
    </row>
    <row r="174">
      <c r="A174" s="9"/>
      <c r="B174" s="48" t="s">
        <v>54</v>
      </c>
      <c r="C174" s="1"/>
      <c r="D174" s="1"/>
      <c r="E174" s="49" t="s">
        <v>202</v>
      </c>
      <c r="F174" s="1"/>
      <c r="G174" s="1"/>
      <c r="H174" s="40"/>
      <c r="I174" s="1"/>
      <c r="J174" s="40"/>
      <c r="K174" s="1"/>
      <c r="L174" s="1"/>
      <c r="M174" s="12"/>
      <c r="N174" s="2"/>
      <c r="O174" s="2"/>
      <c r="P174" s="2"/>
      <c r="Q174" s="2"/>
    </row>
    <row r="175">
      <c r="A175" s="9"/>
      <c r="B175" s="48" t="s">
        <v>56</v>
      </c>
      <c r="C175" s="1"/>
      <c r="D175" s="1"/>
      <c r="E175" s="49" t="s">
        <v>203</v>
      </c>
      <c r="F175" s="1"/>
      <c r="G175" s="1"/>
      <c r="H175" s="40"/>
      <c r="I175" s="1"/>
      <c r="J175" s="40"/>
      <c r="K175" s="1"/>
      <c r="L175" s="1"/>
      <c r="M175" s="12"/>
      <c r="N175" s="2"/>
      <c r="O175" s="2"/>
      <c r="P175" s="2"/>
      <c r="Q175" s="2"/>
    </row>
    <row r="176">
      <c r="A176" s="9"/>
      <c r="B176" s="48" t="s">
        <v>58</v>
      </c>
      <c r="C176" s="1"/>
      <c r="D176" s="1"/>
      <c r="E176" s="49" t="s">
        <v>204</v>
      </c>
      <c r="F176" s="1"/>
      <c r="G176" s="1"/>
      <c r="H176" s="40"/>
      <c r="I176" s="1"/>
      <c r="J176" s="40"/>
      <c r="K176" s="1"/>
      <c r="L176" s="1"/>
      <c r="M176" s="12"/>
      <c r="N176" s="2"/>
      <c r="O176" s="2"/>
      <c r="P176" s="2"/>
      <c r="Q176" s="2"/>
    </row>
    <row r="177" thickBot="1">
      <c r="A177" s="9"/>
      <c r="B177" s="50" t="s">
        <v>60</v>
      </c>
      <c r="C177" s="51"/>
      <c r="D177" s="51"/>
      <c r="E177" s="52" t="s">
        <v>61</v>
      </c>
      <c r="F177" s="51"/>
      <c r="G177" s="51"/>
      <c r="H177" s="53"/>
      <c r="I177" s="51"/>
      <c r="J177" s="53"/>
      <c r="K177" s="51"/>
      <c r="L177" s="51"/>
      <c r="M177" s="12"/>
      <c r="N177" s="2"/>
      <c r="O177" s="2"/>
      <c r="P177" s="2"/>
      <c r="Q177" s="2"/>
    </row>
    <row r="178" thickTop="1">
      <c r="A178" s="9"/>
      <c r="B178" s="41">
        <v>29</v>
      </c>
      <c r="C178" s="42" t="s">
        <v>205</v>
      </c>
      <c r="D178" s="42" t="s">
        <v>7</v>
      </c>
      <c r="E178" s="42" t="s">
        <v>206</v>
      </c>
      <c r="F178" s="42" t="s">
        <v>7</v>
      </c>
      <c r="G178" s="43" t="s">
        <v>116</v>
      </c>
      <c r="H178" s="54">
        <v>4992.1000000000004</v>
      </c>
      <c r="I178" s="55">
        <f>ROUND(0,2)</f>
        <v>0</v>
      </c>
      <c r="J178" s="56">
        <f>ROUND(I178*H178,2)</f>
        <v>0</v>
      </c>
      <c r="K178" s="57">
        <v>0.20999999999999999</v>
      </c>
      <c r="L178" s="58">
        <f>IF(ISNUMBER(K178),ROUND(J178*(K178+1),2),0)</f>
        <v>0</v>
      </c>
      <c r="M178" s="12"/>
      <c r="N178" s="2"/>
      <c r="O178" s="2"/>
      <c r="P178" s="2"/>
      <c r="Q178" s="33">
        <f>IF(ISNUMBER(K178),IF(H178&gt;0,IF(I178&gt;0,J178,0),0),0)</f>
        <v>0</v>
      </c>
      <c r="R178" s="27">
        <f>IF(ISNUMBER(K178)=FALSE,J178,0)</f>
        <v>0</v>
      </c>
    </row>
    <row r="179">
      <c r="A179" s="9"/>
      <c r="B179" s="48" t="s">
        <v>54</v>
      </c>
      <c r="C179" s="1"/>
      <c r="D179" s="1"/>
      <c r="E179" s="49" t="s">
        <v>207</v>
      </c>
      <c r="F179" s="1"/>
      <c r="G179" s="1"/>
      <c r="H179" s="40"/>
      <c r="I179" s="1"/>
      <c r="J179" s="40"/>
      <c r="K179" s="1"/>
      <c r="L179" s="1"/>
      <c r="M179" s="12"/>
      <c r="N179" s="2"/>
      <c r="O179" s="2"/>
      <c r="P179" s="2"/>
      <c r="Q179" s="2"/>
    </row>
    <row r="180">
      <c r="A180" s="9"/>
      <c r="B180" s="48" t="s">
        <v>56</v>
      </c>
      <c r="C180" s="1"/>
      <c r="D180" s="1"/>
      <c r="E180" s="49" t="s">
        <v>208</v>
      </c>
      <c r="F180" s="1"/>
      <c r="G180" s="1"/>
      <c r="H180" s="40"/>
      <c r="I180" s="1"/>
      <c r="J180" s="40"/>
      <c r="K180" s="1"/>
      <c r="L180" s="1"/>
      <c r="M180" s="12"/>
      <c r="N180" s="2"/>
      <c r="O180" s="2"/>
      <c r="P180" s="2"/>
      <c r="Q180" s="2"/>
    </row>
    <row r="181">
      <c r="A181" s="9"/>
      <c r="B181" s="48" t="s">
        <v>58</v>
      </c>
      <c r="C181" s="1"/>
      <c r="D181" s="1"/>
      <c r="E181" s="49" t="s">
        <v>209</v>
      </c>
      <c r="F181" s="1"/>
      <c r="G181" s="1"/>
      <c r="H181" s="40"/>
      <c r="I181" s="1"/>
      <c r="J181" s="40"/>
      <c r="K181" s="1"/>
      <c r="L181" s="1"/>
      <c r="M181" s="12"/>
      <c r="N181" s="2"/>
      <c r="O181" s="2"/>
      <c r="P181" s="2"/>
      <c r="Q181" s="2"/>
    </row>
    <row r="182" thickBot="1">
      <c r="A182" s="9"/>
      <c r="B182" s="50" t="s">
        <v>60</v>
      </c>
      <c r="C182" s="51"/>
      <c r="D182" s="51"/>
      <c r="E182" s="52" t="s">
        <v>61</v>
      </c>
      <c r="F182" s="51"/>
      <c r="G182" s="51"/>
      <c r="H182" s="53"/>
      <c r="I182" s="51"/>
      <c r="J182" s="53"/>
      <c r="K182" s="51"/>
      <c r="L182" s="51"/>
      <c r="M182" s="12"/>
      <c r="N182" s="2"/>
      <c r="O182" s="2"/>
      <c r="P182" s="2"/>
      <c r="Q182" s="2"/>
    </row>
    <row r="183" thickTop="1">
      <c r="A183" s="9"/>
      <c r="B183" s="41">
        <v>30</v>
      </c>
      <c r="C183" s="42" t="s">
        <v>210</v>
      </c>
      <c r="D183" s="42" t="s">
        <v>7</v>
      </c>
      <c r="E183" s="42" t="s">
        <v>211</v>
      </c>
      <c r="F183" s="42" t="s">
        <v>7</v>
      </c>
      <c r="G183" s="43" t="s">
        <v>116</v>
      </c>
      <c r="H183" s="54">
        <v>2384.5999999999999</v>
      </c>
      <c r="I183" s="55">
        <f>ROUND(0,2)</f>
        <v>0</v>
      </c>
      <c r="J183" s="56">
        <f>ROUND(I183*H183,2)</f>
        <v>0</v>
      </c>
      <c r="K183" s="57">
        <v>0.20999999999999999</v>
      </c>
      <c r="L183" s="58">
        <f>IF(ISNUMBER(K183),ROUND(J183*(K183+1),2),0)</f>
        <v>0</v>
      </c>
      <c r="M183" s="12"/>
      <c r="N183" s="2"/>
      <c r="O183" s="2"/>
      <c r="P183" s="2"/>
      <c r="Q183" s="33">
        <f>IF(ISNUMBER(K183),IF(H183&gt;0,IF(I183&gt;0,J183,0),0),0)</f>
        <v>0</v>
      </c>
      <c r="R183" s="27">
        <f>IF(ISNUMBER(K183)=FALSE,J183,0)</f>
        <v>0</v>
      </c>
    </row>
    <row r="184">
      <c r="A184" s="9"/>
      <c r="B184" s="48" t="s">
        <v>54</v>
      </c>
      <c r="C184" s="1"/>
      <c r="D184" s="1"/>
      <c r="E184" s="49" t="s">
        <v>212</v>
      </c>
      <c r="F184" s="1"/>
      <c r="G184" s="1"/>
      <c r="H184" s="40"/>
      <c r="I184" s="1"/>
      <c r="J184" s="40"/>
      <c r="K184" s="1"/>
      <c r="L184" s="1"/>
      <c r="M184" s="12"/>
      <c r="N184" s="2"/>
      <c r="O184" s="2"/>
      <c r="P184" s="2"/>
      <c r="Q184" s="2"/>
    </row>
    <row r="185">
      <c r="A185" s="9"/>
      <c r="B185" s="48" t="s">
        <v>56</v>
      </c>
      <c r="C185" s="1"/>
      <c r="D185" s="1"/>
      <c r="E185" s="49" t="s">
        <v>213</v>
      </c>
      <c r="F185" s="1"/>
      <c r="G185" s="1"/>
      <c r="H185" s="40"/>
      <c r="I185" s="1"/>
      <c r="J185" s="40"/>
      <c r="K185" s="1"/>
      <c r="L185" s="1"/>
      <c r="M185" s="12"/>
      <c r="N185" s="2"/>
      <c r="O185" s="2"/>
      <c r="P185" s="2"/>
      <c r="Q185" s="2"/>
    </row>
    <row r="186">
      <c r="A186" s="9"/>
      <c r="B186" s="48" t="s">
        <v>58</v>
      </c>
      <c r="C186" s="1"/>
      <c r="D186" s="1"/>
      <c r="E186" s="49" t="s">
        <v>214</v>
      </c>
      <c r="F186" s="1"/>
      <c r="G186" s="1"/>
      <c r="H186" s="40"/>
      <c r="I186" s="1"/>
      <c r="J186" s="40"/>
      <c r="K186" s="1"/>
      <c r="L186" s="1"/>
      <c r="M186" s="12"/>
      <c r="N186" s="2"/>
      <c r="O186" s="2"/>
      <c r="P186" s="2"/>
      <c r="Q186" s="2"/>
    </row>
    <row r="187" thickBot="1">
      <c r="A187" s="9"/>
      <c r="B187" s="50" t="s">
        <v>60</v>
      </c>
      <c r="C187" s="51"/>
      <c r="D187" s="51"/>
      <c r="E187" s="52" t="s">
        <v>61</v>
      </c>
      <c r="F187" s="51"/>
      <c r="G187" s="51"/>
      <c r="H187" s="53"/>
      <c r="I187" s="51"/>
      <c r="J187" s="53"/>
      <c r="K187" s="51"/>
      <c r="L187" s="51"/>
      <c r="M187" s="12"/>
      <c r="N187" s="2"/>
      <c r="O187" s="2"/>
      <c r="P187" s="2"/>
      <c r="Q187" s="2"/>
    </row>
    <row r="188" thickTop="1">
      <c r="A188" s="9"/>
      <c r="B188" s="41">
        <v>31</v>
      </c>
      <c r="C188" s="42" t="s">
        <v>215</v>
      </c>
      <c r="D188" s="42" t="s">
        <v>7</v>
      </c>
      <c r="E188" s="42" t="s">
        <v>216</v>
      </c>
      <c r="F188" s="42" t="s">
        <v>7</v>
      </c>
      <c r="G188" s="43" t="s">
        <v>116</v>
      </c>
      <c r="H188" s="54">
        <v>362</v>
      </c>
      <c r="I188" s="55">
        <f>ROUND(0,2)</f>
        <v>0</v>
      </c>
      <c r="J188" s="56">
        <f>ROUND(I188*H188,2)</f>
        <v>0</v>
      </c>
      <c r="K188" s="57">
        <v>0.20999999999999999</v>
      </c>
      <c r="L188" s="58">
        <f>IF(ISNUMBER(K188),ROUND(J188*(K188+1),2),0)</f>
        <v>0</v>
      </c>
      <c r="M188" s="12"/>
      <c r="N188" s="2"/>
      <c r="O188" s="2"/>
      <c r="P188" s="2"/>
      <c r="Q188" s="33">
        <f>IF(ISNUMBER(K188),IF(H188&gt;0,IF(I188&gt;0,J188,0),0),0)</f>
        <v>0</v>
      </c>
      <c r="R188" s="27">
        <f>IF(ISNUMBER(K188)=FALSE,J188,0)</f>
        <v>0</v>
      </c>
    </row>
    <row r="189">
      <c r="A189" s="9"/>
      <c r="B189" s="48" t="s">
        <v>54</v>
      </c>
      <c r="C189" s="1"/>
      <c r="D189" s="1"/>
      <c r="E189" s="49" t="s">
        <v>217</v>
      </c>
      <c r="F189" s="1"/>
      <c r="G189" s="1"/>
      <c r="H189" s="40"/>
      <c r="I189" s="1"/>
      <c r="J189" s="40"/>
      <c r="K189" s="1"/>
      <c r="L189" s="1"/>
      <c r="M189" s="12"/>
      <c r="N189" s="2"/>
      <c r="O189" s="2"/>
      <c r="P189" s="2"/>
      <c r="Q189" s="2"/>
    </row>
    <row r="190">
      <c r="A190" s="9"/>
      <c r="B190" s="48" t="s">
        <v>56</v>
      </c>
      <c r="C190" s="1"/>
      <c r="D190" s="1"/>
      <c r="E190" s="49" t="s">
        <v>218</v>
      </c>
      <c r="F190" s="1"/>
      <c r="G190" s="1"/>
      <c r="H190" s="40"/>
      <c r="I190" s="1"/>
      <c r="J190" s="40"/>
      <c r="K190" s="1"/>
      <c r="L190" s="1"/>
      <c r="M190" s="12"/>
      <c r="N190" s="2"/>
      <c r="O190" s="2"/>
      <c r="P190" s="2"/>
      <c r="Q190" s="2"/>
    </row>
    <row r="191">
      <c r="A191" s="9"/>
      <c r="B191" s="48" t="s">
        <v>58</v>
      </c>
      <c r="C191" s="1"/>
      <c r="D191" s="1"/>
      <c r="E191" s="49" t="s">
        <v>219</v>
      </c>
      <c r="F191" s="1"/>
      <c r="G191" s="1"/>
      <c r="H191" s="40"/>
      <c r="I191" s="1"/>
      <c r="J191" s="40"/>
      <c r="K191" s="1"/>
      <c r="L191" s="1"/>
      <c r="M191" s="12"/>
      <c r="N191" s="2"/>
      <c r="O191" s="2"/>
      <c r="P191" s="2"/>
      <c r="Q191" s="2"/>
    </row>
    <row r="192" thickBot="1">
      <c r="A192" s="9"/>
      <c r="B192" s="50" t="s">
        <v>60</v>
      </c>
      <c r="C192" s="51"/>
      <c r="D192" s="51"/>
      <c r="E192" s="52" t="s">
        <v>61</v>
      </c>
      <c r="F192" s="51"/>
      <c r="G192" s="51"/>
      <c r="H192" s="53"/>
      <c r="I192" s="51"/>
      <c r="J192" s="53"/>
      <c r="K192" s="51"/>
      <c r="L192" s="51"/>
      <c r="M192" s="12"/>
      <c r="N192" s="2"/>
      <c r="O192" s="2"/>
      <c r="P192" s="2"/>
      <c r="Q192" s="2"/>
    </row>
    <row r="193" thickTop="1">
      <c r="A193" s="9"/>
      <c r="B193" s="41">
        <v>32</v>
      </c>
      <c r="C193" s="42" t="s">
        <v>220</v>
      </c>
      <c r="D193" s="42" t="s">
        <v>7</v>
      </c>
      <c r="E193" s="42" t="s">
        <v>221</v>
      </c>
      <c r="F193" s="42" t="s">
        <v>7</v>
      </c>
      <c r="G193" s="43" t="s">
        <v>116</v>
      </c>
      <c r="H193" s="54">
        <v>126.59999999999999</v>
      </c>
      <c r="I193" s="55">
        <f>ROUND(0,2)</f>
        <v>0</v>
      </c>
      <c r="J193" s="56">
        <f>ROUND(I193*H193,2)</f>
        <v>0</v>
      </c>
      <c r="K193" s="57">
        <v>0.20999999999999999</v>
      </c>
      <c r="L193" s="58">
        <f>IF(ISNUMBER(K193),ROUND(J193*(K193+1),2),0)</f>
        <v>0</v>
      </c>
      <c r="M193" s="12"/>
      <c r="N193" s="2"/>
      <c r="O193" s="2"/>
      <c r="P193" s="2"/>
      <c r="Q193" s="33">
        <f>IF(ISNUMBER(K193),IF(H193&gt;0,IF(I193&gt;0,J193,0),0),0)</f>
        <v>0</v>
      </c>
      <c r="R193" s="27">
        <f>IF(ISNUMBER(K193)=FALSE,J193,0)</f>
        <v>0</v>
      </c>
    </row>
    <row r="194">
      <c r="A194" s="9"/>
      <c r="B194" s="48" t="s">
        <v>54</v>
      </c>
      <c r="C194" s="1"/>
      <c r="D194" s="1"/>
      <c r="E194" s="49" t="s">
        <v>217</v>
      </c>
      <c r="F194" s="1"/>
      <c r="G194" s="1"/>
      <c r="H194" s="40"/>
      <c r="I194" s="1"/>
      <c r="J194" s="40"/>
      <c r="K194" s="1"/>
      <c r="L194" s="1"/>
      <c r="M194" s="12"/>
      <c r="N194" s="2"/>
      <c r="O194" s="2"/>
      <c r="P194" s="2"/>
      <c r="Q194" s="2"/>
    </row>
    <row r="195">
      <c r="A195" s="9"/>
      <c r="B195" s="48" t="s">
        <v>56</v>
      </c>
      <c r="C195" s="1"/>
      <c r="D195" s="1"/>
      <c r="E195" s="49" t="s">
        <v>222</v>
      </c>
      <c r="F195" s="1"/>
      <c r="G195" s="1"/>
      <c r="H195" s="40"/>
      <c r="I195" s="1"/>
      <c r="J195" s="40"/>
      <c r="K195" s="1"/>
      <c r="L195" s="1"/>
      <c r="M195" s="12"/>
      <c r="N195" s="2"/>
      <c r="O195" s="2"/>
      <c r="P195" s="2"/>
      <c r="Q195" s="2"/>
    </row>
    <row r="196">
      <c r="A196" s="9"/>
      <c r="B196" s="48" t="s">
        <v>58</v>
      </c>
      <c r="C196" s="1"/>
      <c r="D196" s="1"/>
      <c r="E196" s="49" t="s">
        <v>223</v>
      </c>
      <c r="F196" s="1"/>
      <c r="G196" s="1"/>
      <c r="H196" s="40"/>
      <c r="I196" s="1"/>
      <c r="J196" s="40"/>
      <c r="K196" s="1"/>
      <c r="L196" s="1"/>
      <c r="M196" s="12"/>
      <c r="N196" s="2"/>
      <c r="O196" s="2"/>
      <c r="P196" s="2"/>
      <c r="Q196" s="2"/>
    </row>
    <row r="197" thickBot="1">
      <c r="A197" s="9"/>
      <c r="B197" s="50" t="s">
        <v>60</v>
      </c>
      <c r="C197" s="51"/>
      <c r="D197" s="51"/>
      <c r="E197" s="52" t="s">
        <v>61</v>
      </c>
      <c r="F197" s="51"/>
      <c r="G197" s="51"/>
      <c r="H197" s="53"/>
      <c r="I197" s="51"/>
      <c r="J197" s="53"/>
      <c r="K197" s="51"/>
      <c r="L197" s="51"/>
      <c r="M197" s="12"/>
      <c r="N197" s="2"/>
      <c r="O197" s="2"/>
      <c r="P197" s="2"/>
      <c r="Q197" s="2"/>
    </row>
    <row r="198" thickTop="1">
      <c r="A198" s="9"/>
      <c r="B198" s="41">
        <v>33</v>
      </c>
      <c r="C198" s="42" t="s">
        <v>224</v>
      </c>
      <c r="D198" s="42" t="s">
        <v>7</v>
      </c>
      <c r="E198" s="42" t="s">
        <v>225</v>
      </c>
      <c r="F198" s="42" t="s">
        <v>7</v>
      </c>
      <c r="G198" s="43" t="s">
        <v>123</v>
      </c>
      <c r="H198" s="54">
        <v>5841</v>
      </c>
      <c r="I198" s="55">
        <f>ROUND(0,2)</f>
        <v>0</v>
      </c>
      <c r="J198" s="56">
        <f>ROUND(I198*H198,2)</f>
        <v>0</v>
      </c>
      <c r="K198" s="57">
        <v>0.20999999999999999</v>
      </c>
      <c r="L198" s="58">
        <f>IF(ISNUMBER(K198),ROUND(J198*(K198+1),2),0)</f>
        <v>0</v>
      </c>
      <c r="M198" s="12"/>
      <c r="N198" s="2"/>
      <c r="O198" s="2"/>
      <c r="P198" s="2"/>
      <c r="Q198" s="33">
        <f>IF(ISNUMBER(K198),IF(H198&gt;0,IF(I198&gt;0,J198,0),0),0)</f>
        <v>0</v>
      </c>
      <c r="R198" s="27">
        <f>IF(ISNUMBER(K198)=FALSE,J198,0)</f>
        <v>0</v>
      </c>
    </row>
    <row r="199">
      <c r="A199" s="9"/>
      <c r="B199" s="48" t="s">
        <v>54</v>
      </c>
      <c r="C199" s="1"/>
      <c r="D199" s="1"/>
      <c r="E199" s="49" t="s">
        <v>7</v>
      </c>
      <c r="F199" s="1"/>
      <c r="G199" s="1"/>
      <c r="H199" s="40"/>
      <c r="I199" s="1"/>
      <c r="J199" s="40"/>
      <c r="K199" s="1"/>
      <c r="L199" s="1"/>
      <c r="M199" s="12"/>
      <c r="N199" s="2"/>
      <c r="O199" s="2"/>
      <c r="P199" s="2"/>
      <c r="Q199" s="2"/>
    </row>
    <row r="200">
      <c r="A200" s="9"/>
      <c r="B200" s="48" t="s">
        <v>56</v>
      </c>
      <c r="C200" s="1"/>
      <c r="D200" s="1"/>
      <c r="E200" s="49" t="s">
        <v>226</v>
      </c>
      <c r="F200" s="1"/>
      <c r="G200" s="1"/>
      <c r="H200" s="40"/>
      <c r="I200" s="1"/>
      <c r="J200" s="40"/>
      <c r="K200" s="1"/>
      <c r="L200" s="1"/>
      <c r="M200" s="12"/>
      <c r="N200" s="2"/>
      <c r="O200" s="2"/>
      <c r="P200" s="2"/>
      <c r="Q200" s="2"/>
    </row>
    <row r="201">
      <c r="A201" s="9"/>
      <c r="B201" s="48" t="s">
        <v>58</v>
      </c>
      <c r="C201" s="1"/>
      <c r="D201" s="1"/>
      <c r="E201" s="49" t="s">
        <v>227</v>
      </c>
      <c r="F201" s="1"/>
      <c r="G201" s="1"/>
      <c r="H201" s="40"/>
      <c r="I201" s="1"/>
      <c r="J201" s="40"/>
      <c r="K201" s="1"/>
      <c r="L201" s="1"/>
      <c r="M201" s="12"/>
      <c r="N201" s="2"/>
      <c r="O201" s="2"/>
      <c r="P201" s="2"/>
      <c r="Q201" s="2"/>
    </row>
    <row r="202" thickBot="1">
      <c r="A202" s="9"/>
      <c r="B202" s="50" t="s">
        <v>60</v>
      </c>
      <c r="C202" s="51"/>
      <c r="D202" s="51"/>
      <c r="E202" s="52" t="s">
        <v>61</v>
      </c>
      <c r="F202" s="51"/>
      <c r="G202" s="51"/>
      <c r="H202" s="53"/>
      <c r="I202" s="51"/>
      <c r="J202" s="53"/>
      <c r="K202" s="51"/>
      <c r="L202" s="51"/>
      <c r="M202" s="12"/>
      <c r="N202" s="2"/>
      <c r="O202" s="2"/>
      <c r="P202" s="2"/>
      <c r="Q202" s="2"/>
    </row>
    <row r="203" thickTop="1">
      <c r="A203" s="9"/>
      <c r="B203" s="41">
        <v>34</v>
      </c>
      <c r="C203" s="42" t="s">
        <v>228</v>
      </c>
      <c r="D203" s="42" t="s">
        <v>7</v>
      </c>
      <c r="E203" s="42" t="s">
        <v>229</v>
      </c>
      <c r="F203" s="42" t="s">
        <v>7</v>
      </c>
      <c r="G203" s="43" t="s">
        <v>123</v>
      </c>
      <c r="H203" s="54">
        <v>1594</v>
      </c>
      <c r="I203" s="55">
        <f>ROUND(0,2)</f>
        <v>0</v>
      </c>
      <c r="J203" s="56">
        <f>ROUND(I203*H203,2)</f>
        <v>0</v>
      </c>
      <c r="K203" s="57">
        <v>0.20999999999999999</v>
      </c>
      <c r="L203" s="58">
        <f>IF(ISNUMBER(K203),ROUND(J203*(K203+1),2),0)</f>
        <v>0</v>
      </c>
      <c r="M203" s="12"/>
      <c r="N203" s="2"/>
      <c r="O203" s="2"/>
      <c r="P203" s="2"/>
      <c r="Q203" s="33">
        <f>IF(ISNUMBER(K203),IF(H203&gt;0,IF(I203&gt;0,J203,0),0),0)</f>
        <v>0</v>
      </c>
      <c r="R203" s="27">
        <f>IF(ISNUMBER(K203)=FALSE,J203,0)</f>
        <v>0</v>
      </c>
    </row>
    <row r="204">
      <c r="A204" s="9"/>
      <c r="B204" s="48" t="s">
        <v>54</v>
      </c>
      <c r="C204" s="1"/>
      <c r="D204" s="1"/>
      <c r="E204" s="49" t="s">
        <v>230</v>
      </c>
      <c r="F204" s="1"/>
      <c r="G204" s="1"/>
      <c r="H204" s="40"/>
      <c r="I204" s="1"/>
      <c r="J204" s="40"/>
      <c r="K204" s="1"/>
      <c r="L204" s="1"/>
      <c r="M204" s="12"/>
      <c r="N204" s="2"/>
      <c r="O204" s="2"/>
      <c r="P204" s="2"/>
      <c r="Q204" s="2"/>
    </row>
    <row r="205">
      <c r="A205" s="9"/>
      <c r="B205" s="48" t="s">
        <v>56</v>
      </c>
      <c r="C205" s="1"/>
      <c r="D205" s="1"/>
      <c r="E205" s="49" t="s">
        <v>231</v>
      </c>
      <c r="F205" s="1"/>
      <c r="G205" s="1"/>
      <c r="H205" s="40"/>
      <c r="I205" s="1"/>
      <c r="J205" s="40"/>
      <c r="K205" s="1"/>
      <c r="L205" s="1"/>
      <c r="M205" s="12"/>
      <c r="N205" s="2"/>
      <c r="O205" s="2"/>
      <c r="P205" s="2"/>
      <c r="Q205" s="2"/>
    </row>
    <row r="206">
      <c r="A206" s="9"/>
      <c r="B206" s="48" t="s">
        <v>58</v>
      </c>
      <c r="C206" s="1"/>
      <c r="D206" s="1"/>
      <c r="E206" s="49" t="s">
        <v>232</v>
      </c>
      <c r="F206" s="1"/>
      <c r="G206" s="1"/>
      <c r="H206" s="40"/>
      <c r="I206" s="1"/>
      <c r="J206" s="40"/>
      <c r="K206" s="1"/>
      <c r="L206" s="1"/>
      <c r="M206" s="12"/>
      <c r="N206" s="2"/>
      <c r="O206" s="2"/>
      <c r="P206" s="2"/>
      <c r="Q206" s="2"/>
    </row>
    <row r="207" thickBot="1">
      <c r="A207" s="9"/>
      <c r="B207" s="50" t="s">
        <v>60</v>
      </c>
      <c r="C207" s="51"/>
      <c r="D207" s="51"/>
      <c r="E207" s="52" t="s">
        <v>61</v>
      </c>
      <c r="F207" s="51"/>
      <c r="G207" s="51"/>
      <c r="H207" s="53"/>
      <c r="I207" s="51"/>
      <c r="J207" s="53"/>
      <c r="K207" s="51"/>
      <c r="L207" s="51"/>
      <c r="M207" s="12"/>
      <c r="N207" s="2"/>
      <c r="O207" s="2"/>
      <c r="P207" s="2"/>
      <c r="Q207" s="2"/>
    </row>
    <row r="208" thickTop="1">
      <c r="A208" s="9"/>
      <c r="B208" s="41">
        <v>35</v>
      </c>
      <c r="C208" s="42" t="s">
        <v>233</v>
      </c>
      <c r="D208" s="42" t="s">
        <v>7</v>
      </c>
      <c r="E208" s="42" t="s">
        <v>234</v>
      </c>
      <c r="F208" s="42" t="s">
        <v>7</v>
      </c>
      <c r="G208" s="43" t="s">
        <v>123</v>
      </c>
      <c r="H208" s="54">
        <v>131</v>
      </c>
      <c r="I208" s="55">
        <f>ROUND(0,2)</f>
        <v>0</v>
      </c>
      <c r="J208" s="56">
        <f>ROUND(I208*H208,2)</f>
        <v>0</v>
      </c>
      <c r="K208" s="57">
        <v>0.20999999999999999</v>
      </c>
      <c r="L208" s="58">
        <f>IF(ISNUMBER(K208),ROUND(J208*(K208+1),2),0)</f>
        <v>0</v>
      </c>
      <c r="M208" s="12"/>
      <c r="N208" s="2"/>
      <c r="O208" s="2"/>
      <c r="P208" s="2"/>
      <c r="Q208" s="33">
        <f>IF(ISNUMBER(K208),IF(H208&gt;0,IF(I208&gt;0,J208,0),0),0)</f>
        <v>0</v>
      </c>
      <c r="R208" s="27">
        <f>IF(ISNUMBER(K208)=FALSE,J208,0)</f>
        <v>0</v>
      </c>
    </row>
    <row r="209">
      <c r="A209" s="9"/>
      <c r="B209" s="48" t="s">
        <v>54</v>
      </c>
      <c r="C209" s="1"/>
      <c r="D209" s="1"/>
      <c r="E209" s="49" t="s">
        <v>230</v>
      </c>
      <c r="F209" s="1"/>
      <c r="G209" s="1"/>
      <c r="H209" s="40"/>
      <c r="I209" s="1"/>
      <c r="J209" s="40"/>
      <c r="K209" s="1"/>
      <c r="L209" s="1"/>
      <c r="M209" s="12"/>
      <c r="N209" s="2"/>
      <c r="O209" s="2"/>
      <c r="P209" s="2"/>
      <c r="Q209" s="2"/>
    </row>
    <row r="210">
      <c r="A210" s="9"/>
      <c r="B210" s="48" t="s">
        <v>56</v>
      </c>
      <c r="C210" s="1"/>
      <c r="D210" s="1"/>
      <c r="E210" s="49" t="s">
        <v>235</v>
      </c>
      <c r="F210" s="1"/>
      <c r="G210" s="1"/>
      <c r="H210" s="40"/>
      <c r="I210" s="1"/>
      <c r="J210" s="40"/>
      <c r="K210" s="1"/>
      <c r="L210" s="1"/>
      <c r="M210" s="12"/>
      <c r="N210" s="2"/>
      <c r="O210" s="2"/>
      <c r="P210" s="2"/>
      <c r="Q210" s="2"/>
    </row>
    <row r="211">
      <c r="A211" s="9"/>
      <c r="B211" s="48" t="s">
        <v>58</v>
      </c>
      <c r="C211" s="1"/>
      <c r="D211" s="1"/>
      <c r="E211" s="49" t="s">
        <v>236</v>
      </c>
      <c r="F211" s="1"/>
      <c r="G211" s="1"/>
      <c r="H211" s="40"/>
      <c r="I211" s="1"/>
      <c r="J211" s="40"/>
      <c r="K211" s="1"/>
      <c r="L211" s="1"/>
      <c r="M211" s="12"/>
      <c r="N211" s="2"/>
      <c r="O211" s="2"/>
      <c r="P211" s="2"/>
      <c r="Q211" s="2"/>
    </row>
    <row r="212" thickBot="1">
      <c r="A212" s="9"/>
      <c r="B212" s="50" t="s">
        <v>60</v>
      </c>
      <c r="C212" s="51"/>
      <c r="D212" s="51"/>
      <c r="E212" s="52" t="s">
        <v>61</v>
      </c>
      <c r="F212" s="51"/>
      <c r="G212" s="51"/>
      <c r="H212" s="53"/>
      <c r="I212" s="51"/>
      <c r="J212" s="53"/>
      <c r="K212" s="51"/>
      <c r="L212" s="51"/>
      <c r="M212" s="12"/>
      <c r="N212" s="2"/>
      <c r="O212" s="2"/>
      <c r="P212" s="2"/>
      <c r="Q212" s="2"/>
    </row>
    <row r="213" thickTop="1">
      <c r="A213" s="9"/>
      <c r="B213" s="41">
        <v>36</v>
      </c>
      <c r="C213" s="42" t="s">
        <v>237</v>
      </c>
      <c r="D213" s="42" t="s">
        <v>7</v>
      </c>
      <c r="E213" s="42" t="s">
        <v>238</v>
      </c>
      <c r="F213" s="42" t="s">
        <v>7</v>
      </c>
      <c r="G213" s="43" t="s">
        <v>123</v>
      </c>
      <c r="H213" s="54">
        <v>1725</v>
      </c>
      <c r="I213" s="55">
        <f>ROUND(0,2)</f>
        <v>0</v>
      </c>
      <c r="J213" s="56">
        <f>ROUND(I213*H213,2)</f>
        <v>0</v>
      </c>
      <c r="K213" s="57">
        <v>0.20999999999999999</v>
      </c>
      <c r="L213" s="58">
        <f>IF(ISNUMBER(K213),ROUND(J213*(K213+1),2),0)</f>
        <v>0</v>
      </c>
      <c r="M213" s="12"/>
      <c r="N213" s="2"/>
      <c r="O213" s="2"/>
      <c r="P213" s="2"/>
      <c r="Q213" s="33">
        <f>IF(ISNUMBER(K213),IF(H213&gt;0,IF(I213&gt;0,J213,0),0),0)</f>
        <v>0</v>
      </c>
      <c r="R213" s="27">
        <f>IF(ISNUMBER(K213)=FALSE,J213,0)</f>
        <v>0</v>
      </c>
    </row>
    <row r="214">
      <c r="A214" s="9"/>
      <c r="B214" s="48" t="s">
        <v>54</v>
      </c>
      <c r="C214" s="1"/>
      <c r="D214" s="1"/>
      <c r="E214" s="49" t="s">
        <v>239</v>
      </c>
      <c r="F214" s="1"/>
      <c r="G214" s="1"/>
      <c r="H214" s="40"/>
      <c r="I214" s="1"/>
      <c r="J214" s="40"/>
      <c r="K214" s="1"/>
      <c r="L214" s="1"/>
      <c r="M214" s="12"/>
      <c r="N214" s="2"/>
      <c r="O214" s="2"/>
      <c r="P214" s="2"/>
      <c r="Q214" s="2"/>
    </row>
    <row r="215">
      <c r="A215" s="9"/>
      <c r="B215" s="48" t="s">
        <v>56</v>
      </c>
      <c r="C215" s="1"/>
      <c r="D215" s="1"/>
      <c r="E215" s="49" t="s">
        <v>240</v>
      </c>
      <c r="F215" s="1"/>
      <c r="G215" s="1"/>
      <c r="H215" s="40"/>
      <c r="I215" s="1"/>
      <c r="J215" s="40"/>
      <c r="K215" s="1"/>
      <c r="L215" s="1"/>
      <c r="M215" s="12"/>
      <c r="N215" s="2"/>
      <c r="O215" s="2"/>
      <c r="P215" s="2"/>
      <c r="Q215" s="2"/>
    </row>
    <row r="216">
      <c r="A216" s="9"/>
      <c r="B216" s="48" t="s">
        <v>58</v>
      </c>
      <c r="C216" s="1"/>
      <c r="D216" s="1"/>
      <c r="E216" s="49" t="s">
        <v>241</v>
      </c>
      <c r="F216" s="1"/>
      <c r="G216" s="1"/>
      <c r="H216" s="40"/>
      <c r="I216" s="1"/>
      <c r="J216" s="40"/>
      <c r="K216" s="1"/>
      <c r="L216" s="1"/>
      <c r="M216" s="12"/>
      <c r="N216" s="2"/>
      <c r="O216" s="2"/>
      <c r="P216" s="2"/>
      <c r="Q216" s="2"/>
    </row>
    <row r="217" thickBot="1">
      <c r="A217" s="9"/>
      <c r="B217" s="50" t="s">
        <v>60</v>
      </c>
      <c r="C217" s="51"/>
      <c r="D217" s="51"/>
      <c r="E217" s="52" t="s">
        <v>61</v>
      </c>
      <c r="F217" s="51"/>
      <c r="G217" s="51"/>
      <c r="H217" s="53"/>
      <c r="I217" s="51"/>
      <c r="J217" s="53"/>
      <c r="K217" s="51"/>
      <c r="L217" s="51"/>
      <c r="M217" s="12"/>
      <c r="N217" s="2"/>
      <c r="O217" s="2"/>
      <c r="P217" s="2"/>
      <c r="Q217" s="2"/>
    </row>
    <row r="218" thickTop="1">
      <c r="A218" s="9"/>
      <c r="B218" s="41">
        <v>37</v>
      </c>
      <c r="C218" s="42" t="s">
        <v>242</v>
      </c>
      <c r="D218" s="42" t="s">
        <v>7</v>
      </c>
      <c r="E218" s="42" t="s">
        <v>243</v>
      </c>
      <c r="F218" s="42" t="s">
        <v>7</v>
      </c>
      <c r="G218" s="43" t="s">
        <v>123</v>
      </c>
      <c r="H218" s="54">
        <v>130.5</v>
      </c>
      <c r="I218" s="55">
        <f>ROUND(0,2)</f>
        <v>0</v>
      </c>
      <c r="J218" s="56">
        <f>ROUND(I218*H218,2)</f>
        <v>0</v>
      </c>
      <c r="K218" s="57">
        <v>0.20999999999999999</v>
      </c>
      <c r="L218" s="58">
        <f>IF(ISNUMBER(K218),ROUND(J218*(K218+1),2),0)</f>
        <v>0</v>
      </c>
      <c r="M218" s="12"/>
      <c r="N218" s="2"/>
      <c r="O218" s="2"/>
      <c r="P218" s="2"/>
      <c r="Q218" s="33">
        <f>IF(ISNUMBER(K218),IF(H218&gt;0,IF(I218&gt;0,J218,0),0),0)</f>
        <v>0</v>
      </c>
      <c r="R218" s="27">
        <f>IF(ISNUMBER(K218)=FALSE,J218,0)</f>
        <v>0</v>
      </c>
    </row>
    <row r="219">
      <c r="A219" s="9"/>
      <c r="B219" s="48" t="s">
        <v>54</v>
      </c>
      <c r="C219" s="1"/>
      <c r="D219" s="1"/>
      <c r="E219" s="49" t="s">
        <v>7</v>
      </c>
      <c r="F219" s="1"/>
      <c r="G219" s="1"/>
      <c r="H219" s="40"/>
      <c r="I219" s="1"/>
      <c r="J219" s="40"/>
      <c r="K219" s="1"/>
      <c r="L219" s="1"/>
      <c r="M219" s="12"/>
      <c r="N219" s="2"/>
      <c r="O219" s="2"/>
      <c r="P219" s="2"/>
      <c r="Q219" s="2"/>
    </row>
    <row r="220">
      <c r="A220" s="9"/>
      <c r="B220" s="48" t="s">
        <v>56</v>
      </c>
      <c r="C220" s="1"/>
      <c r="D220" s="1"/>
      <c r="E220" s="49" t="s">
        <v>244</v>
      </c>
      <c r="F220" s="1"/>
      <c r="G220" s="1"/>
      <c r="H220" s="40"/>
      <c r="I220" s="1"/>
      <c r="J220" s="40"/>
      <c r="K220" s="1"/>
      <c r="L220" s="1"/>
      <c r="M220" s="12"/>
      <c r="N220" s="2"/>
      <c r="O220" s="2"/>
      <c r="P220" s="2"/>
      <c r="Q220" s="2"/>
    </row>
    <row r="221">
      <c r="A221" s="9"/>
      <c r="B221" s="48" t="s">
        <v>58</v>
      </c>
      <c r="C221" s="1"/>
      <c r="D221" s="1"/>
      <c r="E221" s="49" t="s">
        <v>245</v>
      </c>
      <c r="F221" s="1"/>
      <c r="G221" s="1"/>
      <c r="H221" s="40"/>
      <c r="I221" s="1"/>
      <c r="J221" s="40"/>
      <c r="K221" s="1"/>
      <c r="L221" s="1"/>
      <c r="M221" s="12"/>
      <c r="N221" s="2"/>
      <c r="O221" s="2"/>
      <c r="P221" s="2"/>
      <c r="Q221" s="2"/>
    </row>
    <row r="222" thickBot="1">
      <c r="A222" s="9"/>
      <c r="B222" s="50" t="s">
        <v>60</v>
      </c>
      <c r="C222" s="51"/>
      <c r="D222" s="51"/>
      <c r="E222" s="52" t="s">
        <v>61</v>
      </c>
      <c r="F222" s="51"/>
      <c r="G222" s="51"/>
      <c r="H222" s="53"/>
      <c r="I222" s="51"/>
      <c r="J222" s="53"/>
      <c r="K222" s="51"/>
      <c r="L222" s="51"/>
      <c r="M222" s="12"/>
      <c r="N222" s="2"/>
      <c r="O222" s="2"/>
      <c r="P222" s="2"/>
      <c r="Q222" s="2"/>
    </row>
    <row r="223" thickTop="1" thickBot="1" ht="25" customHeight="1">
      <c r="A223" s="9"/>
      <c r="B223" s="1"/>
      <c r="C223" s="59">
        <v>1</v>
      </c>
      <c r="D223" s="1"/>
      <c r="E223" s="59" t="s">
        <v>91</v>
      </c>
      <c r="F223" s="1"/>
      <c r="G223" s="60" t="s">
        <v>84</v>
      </c>
      <c r="H223" s="61">
        <f>J68+J73+J78+J83+J88+J93+J98+J103+J108+J113+J118+J123+J128+J133+J138+J143+J148+J153+J158+J163+J168+J173+J178+J183+J188+J193+J198+J203+J208+J213+J218</f>
        <v>0</v>
      </c>
      <c r="I223" s="60" t="s">
        <v>85</v>
      </c>
      <c r="J223" s="62">
        <f>(L223-H223)</f>
        <v>0</v>
      </c>
      <c r="K223" s="60" t="s">
        <v>86</v>
      </c>
      <c r="L223" s="63">
        <f>L68+L73+L78+L83+L88+L93+L98+L103+L108+L113+L118+L123+L128+L133+L138+L143+L148+L153+L158+L163+L168+L173+L178+L183+L188+L193+L198+L203+L208+L213+L218</f>
        <v>0</v>
      </c>
      <c r="M223" s="12"/>
      <c r="N223" s="2"/>
      <c r="O223" s="2"/>
      <c r="P223" s="2"/>
      <c r="Q223" s="33">
        <f>0+Q68+Q73+Q78+Q83+Q88+Q93+Q98+Q103+Q108+Q113+Q118+Q123+Q128+Q133+Q138+Q143+Q148+Q153+Q158+Q163+Q168+Q173+Q178+Q183+Q188+Q193+Q198+Q203+Q208+Q213+Q218</f>
        <v>0</v>
      </c>
      <c r="R223" s="27">
        <f>0+R68+R73+R78+R83+R88+R93+R98+R103+R108+R113+R118+R123+R128+R133+R138+R143+R148+R153+R158+R163+R168+R173+R178+R183+R188+R193+R198+R203+R208+R213+R218</f>
        <v>0</v>
      </c>
      <c r="S223" s="64">
        <f>Q223*(1+J223)+R223</f>
        <v>0</v>
      </c>
    </row>
    <row r="224" thickTop="1" thickBot="1" ht="25" customHeight="1">
      <c r="A224" s="9"/>
      <c r="B224" s="65"/>
      <c r="C224" s="65"/>
      <c r="D224" s="65"/>
      <c r="E224" s="65"/>
      <c r="F224" s="65"/>
      <c r="G224" s="66" t="s">
        <v>87</v>
      </c>
      <c r="H224" s="67">
        <f>J68+J73+J78+J83+J88+J93+J98+J103+J108+J113+J118+J123+J128+J133+J138+J143+J148+J153+J158+J163+J168+J173+J178+J183+J188+J193+J198+J203+J208+J213+J218</f>
        <v>0</v>
      </c>
      <c r="I224" s="66" t="s">
        <v>88</v>
      </c>
      <c r="J224" s="68">
        <f>0+J223</f>
        <v>0</v>
      </c>
      <c r="K224" s="66" t="s">
        <v>89</v>
      </c>
      <c r="L224" s="69">
        <f>L68+L73+L78+L83+L88+L93+L98+L103+L108+L113+L118+L123+L128+L133+L138+L143+L148+L153+L158+L163+L168+L173+L178+L183+L188+L193+L198+L203+L208+L213+L218</f>
        <v>0</v>
      </c>
      <c r="M224" s="12"/>
      <c r="N224" s="2"/>
      <c r="O224" s="2"/>
      <c r="P224" s="2"/>
      <c r="Q224" s="2"/>
    </row>
    <row r="225" ht="40" customHeight="1">
      <c r="A225" s="9"/>
      <c r="B225" s="74" t="s">
        <v>246</v>
      </c>
      <c r="C225" s="1"/>
      <c r="D225" s="1"/>
      <c r="E225" s="1"/>
      <c r="F225" s="1"/>
      <c r="G225" s="1"/>
      <c r="H225" s="40"/>
      <c r="I225" s="1"/>
      <c r="J225" s="40"/>
      <c r="K225" s="1"/>
      <c r="L225" s="1"/>
      <c r="M225" s="12"/>
      <c r="N225" s="2"/>
      <c r="O225" s="2"/>
      <c r="P225" s="2"/>
      <c r="Q225" s="2"/>
    </row>
    <row r="226">
      <c r="A226" s="9"/>
      <c r="B226" s="41">
        <v>38</v>
      </c>
      <c r="C226" s="42" t="s">
        <v>247</v>
      </c>
      <c r="D226" s="42" t="s">
        <v>7</v>
      </c>
      <c r="E226" s="42" t="s">
        <v>248</v>
      </c>
      <c r="F226" s="42" t="s">
        <v>7</v>
      </c>
      <c r="G226" s="43" t="s">
        <v>123</v>
      </c>
      <c r="H226" s="44">
        <v>2803.4000000000001</v>
      </c>
      <c r="I226" s="25">
        <f>ROUND(0,2)</f>
        <v>0</v>
      </c>
      <c r="J226" s="45">
        <f>ROUND(I226*H226,2)</f>
        <v>0</v>
      </c>
      <c r="K226" s="46">
        <v>0.20999999999999999</v>
      </c>
      <c r="L226" s="47">
        <f>IF(ISNUMBER(K226),ROUND(J226*(K226+1),2),0)</f>
        <v>0</v>
      </c>
      <c r="M226" s="12"/>
      <c r="N226" s="2"/>
      <c r="O226" s="2"/>
      <c r="P226" s="2"/>
      <c r="Q226" s="33">
        <f>IF(ISNUMBER(K226),IF(H226&gt;0,IF(I226&gt;0,J226,0),0),0)</f>
        <v>0</v>
      </c>
      <c r="R226" s="27">
        <f>IF(ISNUMBER(K226)=FALSE,J226,0)</f>
        <v>0</v>
      </c>
    </row>
    <row r="227">
      <c r="A227" s="9"/>
      <c r="B227" s="48" t="s">
        <v>54</v>
      </c>
      <c r="C227" s="1"/>
      <c r="D227" s="1"/>
      <c r="E227" s="49" t="s">
        <v>249</v>
      </c>
      <c r="F227" s="1"/>
      <c r="G227" s="1"/>
      <c r="H227" s="40"/>
      <c r="I227" s="1"/>
      <c r="J227" s="40"/>
      <c r="K227" s="1"/>
      <c r="L227" s="1"/>
      <c r="M227" s="12"/>
      <c r="N227" s="2"/>
      <c r="O227" s="2"/>
      <c r="P227" s="2"/>
      <c r="Q227" s="2"/>
    </row>
    <row r="228">
      <c r="A228" s="9"/>
      <c r="B228" s="48" t="s">
        <v>56</v>
      </c>
      <c r="C228" s="1"/>
      <c r="D228" s="1"/>
      <c r="E228" s="49" t="s">
        <v>250</v>
      </c>
      <c r="F228" s="1"/>
      <c r="G228" s="1"/>
      <c r="H228" s="40"/>
      <c r="I228" s="1"/>
      <c r="J228" s="40"/>
      <c r="K228" s="1"/>
      <c r="L228" s="1"/>
      <c r="M228" s="12"/>
      <c r="N228" s="2"/>
      <c r="O228" s="2"/>
      <c r="P228" s="2"/>
      <c r="Q228" s="2"/>
    </row>
    <row r="229">
      <c r="A229" s="9"/>
      <c r="B229" s="48" t="s">
        <v>58</v>
      </c>
      <c r="C229" s="1"/>
      <c r="D229" s="1"/>
      <c r="E229" s="49" t="s">
        <v>251</v>
      </c>
      <c r="F229" s="1"/>
      <c r="G229" s="1"/>
      <c r="H229" s="40"/>
      <c r="I229" s="1"/>
      <c r="J229" s="40"/>
      <c r="K229" s="1"/>
      <c r="L229" s="1"/>
      <c r="M229" s="12"/>
      <c r="N229" s="2"/>
      <c r="O229" s="2"/>
      <c r="P229" s="2"/>
      <c r="Q229" s="2"/>
    </row>
    <row r="230" thickBot="1">
      <c r="A230" s="9"/>
      <c r="B230" s="50" t="s">
        <v>60</v>
      </c>
      <c r="C230" s="51"/>
      <c r="D230" s="51"/>
      <c r="E230" s="52" t="s">
        <v>61</v>
      </c>
      <c r="F230" s="51"/>
      <c r="G230" s="51"/>
      <c r="H230" s="53"/>
      <c r="I230" s="51"/>
      <c r="J230" s="53"/>
      <c r="K230" s="51"/>
      <c r="L230" s="51"/>
      <c r="M230" s="12"/>
      <c r="N230" s="2"/>
      <c r="O230" s="2"/>
      <c r="P230" s="2"/>
      <c r="Q230" s="2"/>
    </row>
    <row r="231" thickTop="1">
      <c r="A231" s="9"/>
      <c r="B231" s="41">
        <v>39</v>
      </c>
      <c r="C231" s="42" t="s">
        <v>252</v>
      </c>
      <c r="D231" s="42" t="s">
        <v>7</v>
      </c>
      <c r="E231" s="42" t="s">
        <v>253</v>
      </c>
      <c r="F231" s="42" t="s">
        <v>7</v>
      </c>
      <c r="G231" s="43" t="s">
        <v>150</v>
      </c>
      <c r="H231" s="54">
        <v>883</v>
      </c>
      <c r="I231" s="55">
        <f>ROUND(0,2)</f>
        <v>0</v>
      </c>
      <c r="J231" s="56">
        <f>ROUND(I231*H231,2)</f>
        <v>0</v>
      </c>
      <c r="K231" s="57">
        <v>0.20999999999999999</v>
      </c>
      <c r="L231" s="58">
        <f>IF(ISNUMBER(K231),ROUND(J231*(K231+1),2),0)</f>
        <v>0</v>
      </c>
      <c r="M231" s="12"/>
      <c r="N231" s="2"/>
      <c r="O231" s="2"/>
      <c r="P231" s="2"/>
      <c r="Q231" s="33">
        <f>IF(ISNUMBER(K231),IF(H231&gt;0,IF(I231&gt;0,J231,0),0),0)</f>
        <v>0</v>
      </c>
      <c r="R231" s="27">
        <f>IF(ISNUMBER(K231)=FALSE,J231,0)</f>
        <v>0</v>
      </c>
    </row>
    <row r="232">
      <c r="A232" s="9"/>
      <c r="B232" s="48" t="s">
        <v>54</v>
      </c>
      <c r="C232" s="1"/>
      <c r="D232" s="1"/>
      <c r="E232" s="49" t="s">
        <v>7</v>
      </c>
      <c r="F232" s="1"/>
      <c r="G232" s="1"/>
      <c r="H232" s="40"/>
      <c r="I232" s="1"/>
      <c r="J232" s="40"/>
      <c r="K232" s="1"/>
      <c r="L232" s="1"/>
      <c r="M232" s="12"/>
      <c r="N232" s="2"/>
      <c r="O232" s="2"/>
      <c r="P232" s="2"/>
      <c r="Q232" s="2"/>
    </row>
    <row r="233">
      <c r="A233" s="9"/>
      <c r="B233" s="48" t="s">
        <v>56</v>
      </c>
      <c r="C233" s="1"/>
      <c r="D233" s="1"/>
      <c r="E233" s="49" t="s">
        <v>254</v>
      </c>
      <c r="F233" s="1"/>
      <c r="G233" s="1"/>
      <c r="H233" s="40"/>
      <c r="I233" s="1"/>
      <c r="J233" s="40"/>
      <c r="K233" s="1"/>
      <c r="L233" s="1"/>
      <c r="M233" s="12"/>
      <c r="N233" s="2"/>
      <c r="O233" s="2"/>
      <c r="P233" s="2"/>
      <c r="Q233" s="2"/>
    </row>
    <row r="234">
      <c r="A234" s="9"/>
      <c r="B234" s="48" t="s">
        <v>58</v>
      </c>
      <c r="C234" s="1"/>
      <c r="D234" s="1"/>
      <c r="E234" s="49" t="s">
        <v>255</v>
      </c>
      <c r="F234" s="1"/>
      <c r="G234" s="1"/>
      <c r="H234" s="40"/>
      <c r="I234" s="1"/>
      <c r="J234" s="40"/>
      <c r="K234" s="1"/>
      <c r="L234" s="1"/>
      <c r="M234" s="12"/>
      <c r="N234" s="2"/>
      <c r="O234" s="2"/>
      <c r="P234" s="2"/>
      <c r="Q234" s="2"/>
    </row>
    <row r="235" thickBot="1">
      <c r="A235" s="9"/>
      <c r="B235" s="50" t="s">
        <v>60</v>
      </c>
      <c r="C235" s="51"/>
      <c r="D235" s="51"/>
      <c r="E235" s="52" t="s">
        <v>61</v>
      </c>
      <c r="F235" s="51"/>
      <c r="G235" s="51"/>
      <c r="H235" s="53"/>
      <c r="I235" s="51"/>
      <c r="J235" s="53"/>
      <c r="K235" s="51"/>
      <c r="L235" s="51"/>
      <c r="M235" s="12"/>
      <c r="N235" s="2"/>
      <c r="O235" s="2"/>
      <c r="P235" s="2"/>
      <c r="Q235" s="2"/>
    </row>
    <row r="236" thickTop="1">
      <c r="A236" s="9"/>
      <c r="B236" s="41">
        <v>40</v>
      </c>
      <c r="C236" s="42" t="s">
        <v>256</v>
      </c>
      <c r="D236" s="42" t="s">
        <v>7</v>
      </c>
      <c r="E236" s="42" t="s">
        <v>257</v>
      </c>
      <c r="F236" s="42" t="s">
        <v>7</v>
      </c>
      <c r="G236" s="43" t="s">
        <v>123</v>
      </c>
      <c r="H236" s="54">
        <v>292.5</v>
      </c>
      <c r="I236" s="55">
        <f>ROUND(0,2)</f>
        <v>0</v>
      </c>
      <c r="J236" s="56">
        <f>ROUND(I236*H236,2)</f>
        <v>0</v>
      </c>
      <c r="K236" s="57">
        <v>0.20999999999999999</v>
      </c>
      <c r="L236" s="58">
        <f>IF(ISNUMBER(K236),ROUND(J236*(K236+1),2),0)</f>
        <v>0</v>
      </c>
      <c r="M236" s="12"/>
      <c r="N236" s="2"/>
      <c r="O236" s="2"/>
      <c r="P236" s="2"/>
      <c r="Q236" s="33">
        <f>IF(ISNUMBER(K236),IF(H236&gt;0,IF(I236&gt;0,J236,0),0),0)</f>
        <v>0</v>
      </c>
      <c r="R236" s="27">
        <f>IF(ISNUMBER(K236)=FALSE,J236,0)</f>
        <v>0</v>
      </c>
    </row>
    <row r="237">
      <c r="A237" s="9"/>
      <c r="B237" s="48" t="s">
        <v>54</v>
      </c>
      <c r="C237" s="1"/>
      <c r="D237" s="1"/>
      <c r="E237" s="49" t="s">
        <v>7</v>
      </c>
      <c r="F237" s="1"/>
      <c r="G237" s="1"/>
      <c r="H237" s="40"/>
      <c r="I237" s="1"/>
      <c r="J237" s="40"/>
      <c r="K237" s="1"/>
      <c r="L237" s="1"/>
      <c r="M237" s="12"/>
      <c r="N237" s="2"/>
      <c r="O237" s="2"/>
      <c r="P237" s="2"/>
      <c r="Q237" s="2"/>
    </row>
    <row r="238">
      <c r="A238" s="9"/>
      <c r="B238" s="48" t="s">
        <v>56</v>
      </c>
      <c r="C238" s="1"/>
      <c r="D238" s="1"/>
      <c r="E238" s="49" t="s">
        <v>258</v>
      </c>
      <c r="F238" s="1"/>
      <c r="G238" s="1"/>
      <c r="H238" s="40"/>
      <c r="I238" s="1"/>
      <c r="J238" s="40"/>
      <c r="K238" s="1"/>
      <c r="L238" s="1"/>
      <c r="M238" s="12"/>
      <c r="N238" s="2"/>
      <c r="O238" s="2"/>
      <c r="P238" s="2"/>
      <c r="Q238" s="2"/>
    </row>
    <row r="239">
      <c r="A239" s="9"/>
      <c r="B239" s="48" t="s">
        <v>58</v>
      </c>
      <c r="C239" s="1"/>
      <c r="D239" s="1"/>
      <c r="E239" s="49" t="s">
        <v>259</v>
      </c>
      <c r="F239" s="1"/>
      <c r="G239" s="1"/>
      <c r="H239" s="40"/>
      <c r="I239" s="1"/>
      <c r="J239" s="40"/>
      <c r="K239" s="1"/>
      <c r="L239" s="1"/>
      <c r="M239" s="12"/>
      <c r="N239" s="2"/>
      <c r="O239" s="2"/>
      <c r="P239" s="2"/>
      <c r="Q239" s="2"/>
    </row>
    <row r="240" thickBot="1">
      <c r="A240" s="9"/>
      <c r="B240" s="50" t="s">
        <v>60</v>
      </c>
      <c r="C240" s="51"/>
      <c r="D240" s="51"/>
      <c r="E240" s="52" t="s">
        <v>61</v>
      </c>
      <c r="F240" s="51"/>
      <c r="G240" s="51"/>
      <c r="H240" s="53"/>
      <c r="I240" s="51"/>
      <c r="J240" s="53"/>
      <c r="K240" s="51"/>
      <c r="L240" s="51"/>
      <c r="M240" s="12"/>
      <c r="N240" s="2"/>
      <c r="O240" s="2"/>
      <c r="P240" s="2"/>
      <c r="Q240" s="2"/>
    </row>
    <row r="241" thickTop="1" thickBot="1" ht="25" customHeight="1">
      <c r="A241" s="9"/>
      <c r="B241" s="1"/>
      <c r="C241" s="59">
        <v>2</v>
      </c>
      <c r="D241" s="1"/>
      <c r="E241" s="59" t="s">
        <v>92</v>
      </c>
      <c r="F241" s="1"/>
      <c r="G241" s="60" t="s">
        <v>84</v>
      </c>
      <c r="H241" s="61">
        <f>J226+J231+J236</f>
        <v>0</v>
      </c>
      <c r="I241" s="60" t="s">
        <v>85</v>
      </c>
      <c r="J241" s="62">
        <f>(L241-H241)</f>
        <v>0</v>
      </c>
      <c r="K241" s="60" t="s">
        <v>86</v>
      </c>
      <c r="L241" s="63">
        <f>L226+L231+L236</f>
        <v>0</v>
      </c>
      <c r="M241" s="12"/>
      <c r="N241" s="2"/>
      <c r="O241" s="2"/>
      <c r="P241" s="2"/>
      <c r="Q241" s="33">
        <f>0+Q226+Q231+Q236</f>
        <v>0</v>
      </c>
      <c r="R241" s="27">
        <f>0+R226+R231+R236</f>
        <v>0</v>
      </c>
      <c r="S241" s="64">
        <f>Q241*(1+J241)+R241</f>
        <v>0</v>
      </c>
    </row>
    <row r="242" thickTop="1" thickBot="1" ht="25" customHeight="1">
      <c r="A242" s="9"/>
      <c r="B242" s="65"/>
      <c r="C242" s="65"/>
      <c r="D242" s="65"/>
      <c r="E242" s="65"/>
      <c r="F242" s="65"/>
      <c r="G242" s="66" t="s">
        <v>87</v>
      </c>
      <c r="H242" s="67">
        <f>J226+J231+J236</f>
        <v>0</v>
      </c>
      <c r="I242" s="66" t="s">
        <v>88</v>
      </c>
      <c r="J242" s="68">
        <f>0+J241</f>
        <v>0</v>
      </c>
      <c r="K242" s="66" t="s">
        <v>89</v>
      </c>
      <c r="L242" s="69">
        <f>L226+L231+L236</f>
        <v>0</v>
      </c>
      <c r="M242" s="12"/>
      <c r="N242" s="2"/>
      <c r="O242" s="2"/>
      <c r="P242" s="2"/>
      <c r="Q242" s="2"/>
    </row>
    <row r="243" ht="40" customHeight="1">
      <c r="A243" s="9"/>
      <c r="B243" s="74" t="s">
        <v>260</v>
      </c>
      <c r="C243" s="1"/>
      <c r="D243" s="1"/>
      <c r="E243" s="1"/>
      <c r="F243" s="1"/>
      <c r="G243" s="1"/>
      <c r="H243" s="40"/>
      <c r="I243" s="1"/>
      <c r="J243" s="40"/>
      <c r="K243" s="1"/>
      <c r="L243" s="1"/>
      <c r="M243" s="12"/>
      <c r="N243" s="2"/>
      <c r="O243" s="2"/>
      <c r="P243" s="2"/>
      <c r="Q243" s="2"/>
    </row>
    <row r="244">
      <c r="A244" s="9"/>
      <c r="B244" s="41">
        <v>41</v>
      </c>
      <c r="C244" s="42" t="s">
        <v>261</v>
      </c>
      <c r="D244" s="42" t="s">
        <v>7</v>
      </c>
      <c r="E244" s="42" t="s">
        <v>262</v>
      </c>
      <c r="F244" s="42" t="s">
        <v>7</v>
      </c>
      <c r="G244" s="43" t="s">
        <v>116</v>
      </c>
      <c r="H244" s="44">
        <v>2.1000000000000001</v>
      </c>
      <c r="I244" s="25">
        <f>ROUND(0,2)</f>
        <v>0</v>
      </c>
      <c r="J244" s="45">
        <f>ROUND(I244*H244,2)</f>
        <v>0</v>
      </c>
      <c r="K244" s="46">
        <v>0.20999999999999999</v>
      </c>
      <c r="L244" s="47">
        <f>IF(ISNUMBER(K244),ROUND(J244*(K244+1),2),0)</f>
        <v>0</v>
      </c>
      <c r="M244" s="12"/>
      <c r="N244" s="2"/>
      <c r="O244" s="2"/>
      <c r="P244" s="2"/>
      <c r="Q244" s="33">
        <f>IF(ISNUMBER(K244),IF(H244&gt;0,IF(I244&gt;0,J244,0),0),0)</f>
        <v>0</v>
      </c>
      <c r="R244" s="27">
        <f>IF(ISNUMBER(K244)=FALSE,J244,0)</f>
        <v>0</v>
      </c>
    </row>
    <row r="245">
      <c r="A245" s="9"/>
      <c r="B245" s="48" t="s">
        <v>54</v>
      </c>
      <c r="C245" s="1"/>
      <c r="D245" s="1"/>
      <c r="E245" s="49" t="s">
        <v>263</v>
      </c>
      <c r="F245" s="1"/>
      <c r="G245" s="1"/>
      <c r="H245" s="40"/>
      <c r="I245" s="1"/>
      <c r="J245" s="40"/>
      <c r="K245" s="1"/>
      <c r="L245" s="1"/>
      <c r="M245" s="12"/>
      <c r="N245" s="2"/>
      <c r="O245" s="2"/>
      <c r="P245" s="2"/>
      <c r="Q245" s="2"/>
    </row>
    <row r="246">
      <c r="A246" s="9"/>
      <c r="B246" s="48" t="s">
        <v>56</v>
      </c>
      <c r="C246" s="1"/>
      <c r="D246" s="1"/>
      <c r="E246" s="49" t="s">
        <v>264</v>
      </c>
      <c r="F246" s="1"/>
      <c r="G246" s="1"/>
      <c r="H246" s="40"/>
      <c r="I246" s="1"/>
      <c r="J246" s="40"/>
      <c r="K246" s="1"/>
      <c r="L246" s="1"/>
      <c r="M246" s="12"/>
      <c r="N246" s="2"/>
      <c r="O246" s="2"/>
      <c r="P246" s="2"/>
      <c r="Q246" s="2"/>
    </row>
    <row r="247">
      <c r="A247" s="9"/>
      <c r="B247" s="48" t="s">
        <v>58</v>
      </c>
      <c r="C247" s="1"/>
      <c r="D247" s="1"/>
      <c r="E247" s="49" t="s">
        <v>265</v>
      </c>
      <c r="F247" s="1"/>
      <c r="G247" s="1"/>
      <c r="H247" s="40"/>
      <c r="I247" s="1"/>
      <c r="J247" s="40"/>
      <c r="K247" s="1"/>
      <c r="L247" s="1"/>
      <c r="M247" s="12"/>
      <c r="N247" s="2"/>
      <c r="O247" s="2"/>
      <c r="P247" s="2"/>
      <c r="Q247" s="2"/>
    </row>
    <row r="248" thickBot="1">
      <c r="A248" s="9"/>
      <c r="B248" s="50" t="s">
        <v>60</v>
      </c>
      <c r="C248" s="51"/>
      <c r="D248" s="51"/>
      <c r="E248" s="52" t="s">
        <v>61</v>
      </c>
      <c r="F248" s="51"/>
      <c r="G248" s="51"/>
      <c r="H248" s="53"/>
      <c r="I248" s="51"/>
      <c r="J248" s="53"/>
      <c r="K248" s="51"/>
      <c r="L248" s="51"/>
      <c r="M248" s="12"/>
      <c r="N248" s="2"/>
      <c r="O248" s="2"/>
      <c r="P248" s="2"/>
      <c r="Q248" s="2"/>
    </row>
    <row r="249" thickTop="1" thickBot="1" ht="25" customHeight="1">
      <c r="A249" s="9"/>
      <c r="B249" s="1"/>
      <c r="C249" s="59">
        <v>3</v>
      </c>
      <c r="D249" s="1"/>
      <c r="E249" s="59" t="s">
        <v>93</v>
      </c>
      <c r="F249" s="1"/>
      <c r="G249" s="60" t="s">
        <v>84</v>
      </c>
      <c r="H249" s="61">
        <f>0+J244</f>
        <v>0</v>
      </c>
      <c r="I249" s="60" t="s">
        <v>85</v>
      </c>
      <c r="J249" s="62">
        <f>(L249-H249)</f>
        <v>0</v>
      </c>
      <c r="K249" s="60" t="s">
        <v>86</v>
      </c>
      <c r="L249" s="63">
        <f>0+L244</f>
        <v>0</v>
      </c>
      <c r="M249" s="12"/>
      <c r="N249" s="2"/>
      <c r="O249" s="2"/>
      <c r="P249" s="2"/>
      <c r="Q249" s="33">
        <f>0+Q244</f>
        <v>0</v>
      </c>
      <c r="R249" s="27">
        <f>0+R244</f>
        <v>0</v>
      </c>
      <c r="S249" s="64">
        <f>Q249*(1+J249)+R249</f>
        <v>0</v>
      </c>
    </row>
    <row r="250" thickTop="1" thickBot="1" ht="25" customHeight="1">
      <c r="A250" s="9"/>
      <c r="B250" s="65"/>
      <c r="C250" s="65"/>
      <c r="D250" s="65"/>
      <c r="E250" s="65"/>
      <c r="F250" s="65"/>
      <c r="G250" s="66" t="s">
        <v>87</v>
      </c>
      <c r="H250" s="67">
        <f>0+J244</f>
        <v>0</v>
      </c>
      <c r="I250" s="66" t="s">
        <v>88</v>
      </c>
      <c r="J250" s="68">
        <f>0+J249</f>
        <v>0</v>
      </c>
      <c r="K250" s="66" t="s">
        <v>89</v>
      </c>
      <c r="L250" s="69">
        <f>0+L244</f>
        <v>0</v>
      </c>
      <c r="M250" s="12"/>
      <c r="N250" s="2"/>
      <c r="O250" s="2"/>
      <c r="P250" s="2"/>
      <c r="Q250" s="2"/>
    </row>
    <row r="251" ht="40" customHeight="1">
      <c r="A251" s="9"/>
      <c r="B251" s="74" t="s">
        <v>266</v>
      </c>
      <c r="C251" s="1"/>
      <c r="D251" s="1"/>
      <c r="E251" s="1"/>
      <c r="F251" s="1"/>
      <c r="G251" s="1"/>
      <c r="H251" s="40"/>
      <c r="I251" s="1"/>
      <c r="J251" s="40"/>
      <c r="K251" s="1"/>
      <c r="L251" s="1"/>
      <c r="M251" s="12"/>
      <c r="N251" s="2"/>
      <c r="O251" s="2"/>
      <c r="P251" s="2"/>
      <c r="Q251" s="2"/>
    </row>
    <row r="252">
      <c r="A252" s="9"/>
      <c r="B252" s="41">
        <v>42</v>
      </c>
      <c r="C252" s="42" t="s">
        <v>267</v>
      </c>
      <c r="D252" s="42" t="s">
        <v>7</v>
      </c>
      <c r="E252" s="42" t="s">
        <v>268</v>
      </c>
      <c r="F252" s="42" t="s">
        <v>7</v>
      </c>
      <c r="G252" s="43" t="s">
        <v>116</v>
      </c>
      <c r="H252" s="44">
        <v>6.3090000000000002</v>
      </c>
      <c r="I252" s="25">
        <f>ROUND(0,2)</f>
        <v>0</v>
      </c>
      <c r="J252" s="45">
        <f>ROUND(I252*H252,2)</f>
        <v>0</v>
      </c>
      <c r="K252" s="46">
        <v>0.20999999999999999</v>
      </c>
      <c r="L252" s="47">
        <f>IF(ISNUMBER(K252),ROUND(J252*(K252+1),2),0)</f>
        <v>0</v>
      </c>
      <c r="M252" s="12"/>
      <c r="N252" s="2"/>
      <c r="O252" s="2"/>
      <c r="P252" s="2"/>
      <c r="Q252" s="33">
        <f>IF(ISNUMBER(K252),IF(H252&gt;0,IF(I252&gt;0,J252,0),0),0)</f>
        <v>0</v>
      </c>
      <c r="R252" s="27">
        <f>IF(ISNUMBER(K252)=FALSE,J252,0)</f>
        <v>0</v>
      </c>
    </row>
    <row r="253">
      <c r="A253" s="9"/>
      <c r="B253" s="48" t="s">
        <v>54</v>
      </c>
      <c r="C253" s="1"/>
      <c r="D253" s="1"/>
      <c r="E253" s="49" t="s">
        <v>269</v>
      </c>
      <c r="F253" s="1"/>
      <c r="G253" s="1"/>
      <c r="H253" s="40"/>
      <c r="I253" s="1"/>
      <c r="J253" s="40"/>
      <c r="K253" s="1"/>
      <c r="L253" s="1"/>
      <c r="M253" s="12"/>
      <c r="N253" s="2"/>
      <c r="O253" s="2"/>
      <c r="P253" s="2"/>
      <c r="Q253" s="2"/>
    </row>
    <row r="254">
      <c r="A254" s="9"/>
      <c r="B254" s="48" t="s">
        <v>56</v>
      </c>
      <c r="C254" s="1"/>
      <c r="D254" s="1"/>
      <c r="E254" s="49" t="s">
        <v>270</v>
      </c>
      <c r="F254" s="1"/>
      <c r="G254" s="1"/>
      <c r="H254" s="40"/>
      <c r="I254" s="1"/>
      <c r="J254" s="40"/>
      <c r="K254" s="1"/>
      <c r="L254" s="1"/>
      <c r="M254" s="12"/>
      <c r="N254" s="2"/>
      <c r="O254" s="2"/>
      <c r="P254" s="2"/>
      <c r="Q254" s="2"/>
    </row>
    <row r="255">
      <c r="A255" s="9"/>
      <c r="B255" s="48" t="s">
        <v>58</v>
      </c>
      <c r="C255" s="1"/>
      <c r="D255" s="1"/>
      <c r="E255" s="49" t="s">
        <v>271</v>
      </c>
      <c r="F255" s="1"/>
      <c r="G255" s="1"/>
      <c r="H255" s="40"/>
      <c r="I255" s="1"/>
      <c r="J255" s="40"/>
      <c r="K255" s="1"/>
      <c r="L255" s="1"/>
      <c r="M255" s="12"/>
      <c r="N255" s="2"/>
      <c r="O255" s="2"/>
      <c r="P255" s="2"/>
      <c r="Q255" s="2"/>
    </row>
    <row r="256" thickBot="1">
      <c r="A256" s="9"/>
      <c r="B256" s="50" t="s">
        <v>60</v>
      </c>
      <c r="C256" s="51"/>
      <c r="D256" s="51"/>
      <c r="E256" s="52" t="s">
        <v>61</v>
      </c>
      <c r="F256" s="51"/>
      <c r="G256" s="51"/>
      <c r="H256" s="53"/>
      <c r="I256" s="51"/>
      <c r="J256" s="53"/>
      <c r="K256" s="51"/>
      <c r="L256" s="51"/>
      <c r="M256" s="12"/>
      <c r="N256" s="2"/>
      <c r="O256" s="2"/>
      <c r="P256" s="2"/>
      <c r="Q256" s="2"/>
    </row>
    <row r="257" thickTop="1">
      <c r="A257" s="9"/>
      <c r="B257" s="41">
        <v>43</v>
      </c>
      <c r="C257" s="42" t="s">
        <v>272</v>
      </c>
      <c r="D257" s="42" t="s">
        <v>7</v>
      </c>
      <c r="E257" s="42" t="s">
        <v>273</v>
      </c>
      <c r="F257" s="42" t="s">
        <v>7</v>
      </c>
      <c r="G257" s="43" t="s">
        <v>116</v>
      </c>
      <c r="H257" s="54">
        <v>22.227</v>
      </c>
      <c r="I257" s="55">
        <f>ROUND(0,2)</f>
        <v>0</v>
      </c>
      <c r="J257" s="56">
        <f>ROUND(I257*H257,2)</f>
        <v>0</v>
      </c>
      <c r="K257" s="57">
        <v>0.20999999999999999</v>
      </c>
      <c r="L257" s="58">
        <f>IF(ISNUMBER(K257),ROUND(J257*(K257+1),2),0)</f>
        <v>0</v>
      </c>
      <c r="M257" s="12"/>
      <c r="N257" s="2"/>
      <c r="O257" s="2"/>
      <c r="P257" s="2"/>
      <c r="Q257" s="33">
        <f>IF(ISNUMBER(K257),IF(H257&gt;0,IF(I257&gt;0,J257,0),0),0)</f>
        <v>0</v>
      </c>
      <c r="R257" s="27">
        <f>IF(ISNUMBER(K257)=FALSE,J257,0)</f>
        <v>0</v>
      </c>
    </row>
    <row r="258">
      <c r="A258" s="9"/>
      <c r="B258" s="48" t="s">
        <v>54</v>
      </c>
      <c r="C258" s="1"/>
      <c r="D258" s="1"/>
      <c r="E258" s="49" t="s">
        <v>274</v>
      </c>
      <c r="F258" s="1"/>
      <c r="G258" s="1"/>
      <c r="H258" s="40"/>
      <c r="I258" s="1"/>
      <c r="J258" s="40"/>
      <c r="K258" s="1"/>
      <c r="L258" s="1"/>
      <c r="M258" s="12"/>
      <c r="N258" s="2"/>
      <c r="O258" s="2"/>
      <c r="P258" s="2"/>
      <c r="Q258" s="2"/>
    </row>
    <row r="259">
      <c r="A259" s="9"/>
      <c r="B259" s="48" t="s">
        <v>56</v>
      </c>
      <c r="C259" s="1"/>
      <c r="D259" s="1"/>
      <c r="E259" s="49" t="s">
        <v>275</v>
      </c>
      <c r="F259" s="1"/>
      <c r="G259" s="1"/>
      <c r="H259" s="40"/>
      <c r="I259" s="1"/>
      <c r="J259" s="40"/>
      <c r="K259" s="1"/>
      <c r="L259" s="1"/>
      <c r="M259" s="12"/>
      <c r="N259" s="2"/>
      <c r="O259" s="2"/>
      <c r="P259" s="2"/>
      <c r="Q259" s="2"/>
    </row>
    <row r="260">
      <c r="A260" s="9"/>
      <c r="B260" s="48" t="s">
        <v>58</v>
      </c>
      <c r="C260" s="1"/>
      <c r="D260" s="1"/>
      <c r="E260" s="49" t="s">
        <v>271</v>
      </c>
      <c r="F260" s="1"/>
      <c r="G260" s="1"/>
      <c r="H260" s="40"/>
      <c r="I260" s="1"/>
      <c r="J260" s="40"/>
      <c r="K260" s="1"/>
      <c r="L260" s="1"/>
      <c r="M260" s="12"/>
      <c r="N260" s="2"/>
      <c r="O260" s="2"/>
      <c r="P260" s="2"/>
      <c r="Q260" s="2"/>
    </row>
    <row r="261" thickBot="1">
      <c r="A261" s="9"/>
      <c r="B261" s="50" t="s">
        <v>60</v>
      </c>
      <c r="C261" s="51"/>
      <c r="D261" s="51"/>
      <c r="E261" s="52" t="s">
        <v>61</v>
      </c>
      <c r="F261" s="51"/>
      <c r="G261" s="51"/>
      <c r="H261" s="53"/>
      <c r="I261" s="51"/>
      <c r="J261" s="53"/>
      <c r="K261" s="51"/>
      <c r="L261" s="51"/>
      <c r="M261" s="12"/>
      <c r="N261" s="2"/>
      <c r="O261" s="2"/>
      <c r="P261" s="2"/>
      <c r="Q261" s="2"/>
    </row>
    <row r="262" thickTop="1">
      <c r="A262" s="9"/>
      <c r="B262" s="41">
        <v>44</v>
      </c>
      <c r="C262" s="42" t="s">
        <v>276</v>
      </c>
      <c r="D262" s="42" t="s">
        <v>7</v>
      </c>
      <c r="E262" s="42" t="s">
        <v>277</v>
      </c>
      <c r="F262" s="42" t="s">
        <v>7</v>
      </c>
      <c r="G262" s="43" t="s">
        <v>102</v>
      </c>
      <c r="H262" s="54">
        <v>0.83399999999999996</v>
      </c>
      <c r="I262" s="55">
        <f>ROUND(0,2)</f>
        <v>0</v>
      </c>
      <c r="J262" s="56">
        <f>ROUND(I262*H262,2)</f>
        <v>0</v>
      </c>
      <c r="K262" s="57">
        <v>0.20999999999999999</v>
      </c>
      <c r="L262" s="58">
        <f>IF(ISNUMBER(K262),ROUND(J262*(K262+1),2),0)</f>
        <v>0</v>
      </c>
      <c r="M262" s="12"/>
      <c r="N262" s="2"/>
      <c r="O262" s="2"/>
      <c r="P262" s="2"/>
      <c r="Q262" s="33">
        <f>IF(ISNUMBER(K262),IF(H262&gt;0,IF(I262&gt;0,J262,0),0),0)</f>
        <v>0</v>
      </c>
      <c r="R262" s="27">
        <f>IF(ISNUMBER(K262)=FALSE,J262,0)</f>
        <v>0</v>
      </c>
    </row>
    <row r="263">
      <c r="A263" s="9"/>
      <c r="B263" s="48" t="s">
        <v>54</v>
      </c>
      <c r="C263" s="1"/>
      <c r="D263" s="1"/>
      <c r="E263" s="49" t="s">
        <v>7</v>
      </c>
      <c r="F263" s="1"/>
      <c r="G263" s="1"/>
      <c r="H263" s="40"/>
      <c r="I263" s="1"/>
      <c r="J263" s="40"/>
      <c r="K263" s="1"/>
      <c r="L263" s="1"/>
      <c r="M263" s="12"/>
      <c r="N263" s="2"/>
      <c r="O263" s="2"/>
      <c r="P263" s="2"/>
      <c r="Q263" s="2"/>
    </row>
    <row r="264">
      <c r="A264" s="9"/>
      <c r="B264" s="48" t="s">
        <v>56</v>
      </c>
      <c r="C264" s="1"/>
      <c r="D264" s="1"/>
      <c r="E264" s="49" t="s">
        <v>278</v>
      </c>
      <c r="F264" s="1"/>
      <c r="G264" s="1"/>
      <c r="H264" s="40"/>
      <c r="I264" s="1"/>
      <c r="J264" s="40"/>
      <c r="K264" s="1"/>
      <c r="L264" s="1"/>
      <c r="M264" s="12"/>
      <c r="N264" s="2"/>
      <c r="O264" s="2"/>
      <c r="P264" s="2"/>
      <c r="Q264" s="2"/>
    </row>
    <row r="265">
      <c r="A265" s="9"/>
      <c r="B265" s="48" t="s">
        <v>58</v>
      </c>
      <c r="C265" s="1"/>
      <c r="D265" s="1"/>
      <c r="E265" s="49" t="s">
        <v>279</v>
      </c>
      <c r="F265" s="1"/>
      <c r="G265" s="1"/>
      <c r="H265" s="40"/>
      <c r="I265" s="1"/>
      <c r="J265" s="40"/>
      <c r="K265" s="1"/>
      <c r="L265" s="1"/>
      <c r="M265" s="12"/>
      <c r="N265" s="2"/>
      <c r="O265" s="2"/>
      <c r="P265" s="2"/>
      <c r="Q265" s="2"/>
    </row>
    <row r="266" thickBot="1">
      <c r="A266" s="9"/>
      <c r="B266" s="50" t="s">
        <v>60</v>
      </c>
      <c r="C266" s="51"/>
      <c r="D266" s="51"/>
      <c r="E266" s="52" t="s">
        <v>61</v>
      </c>
      <c r="F266" s="51"/>
      <c r="G266" s="51"/>
      <c r="H266" s="53"/>
      <c r="I266" s="51"/>
      <c r="J266" s="53"/>
      <c r="K266" s="51"/>
      <c r="L266" s="51"/>
      <c r="M266" s="12"/>
      <c r="N266" s="2"/>
      <c r="O266" s="2"/>
      <c r="P266" s="2"/>
      <c r="Q266" s="2"/>
    </row>
    <row r="267" thickTop="1">
      <c r="A267" s="9"/>
      <c r="B267" s="41">
        <v>45</v>
      </c>
      <c r="C267" s="42" t="s">
        <v>280</v>
      </c>
      <c r="D267" s="42">
        <v>1</v>
      </c>
      <c r="E267" s="42" t="s">
        <v>281</v>
      </c>
      <c r="F267" s="42" t="s">
        <v>7</v>
      </c>
      <c r="G267" s="43" t="s">
        <v>116</v>
      </c>
      <c r="H267" s="54">
        <v>134.28999999999999</v>
      </c>
      <c r="I267" s="55">
        <f>ROUND(0,2)</f>
        <v>0</v>
      </c>
      <c r="J267" s="56">
        <f>ROUND(I267*H267,2)</f>
        <v>0</v>
      </c>
      <c r="K267" s="57">
        <v>0.20999999999999999</v>
      </c>
      <c r="L267" s="58">
        <f>IF(ISNUMBER(K267),ROUND(J267*(K267+1),2),0)</f>
        <v>0</v>
      </c>
      <c r="M267" s="12"/>
      <c r="N267" s="2"/>
      <c r="O267" s="2"/>
      <c r="P267" s="2"/>
      <c r="Q267" s="33">
        <f>IF(ISNUMBER(K267),IF(H267&gt;0,IF(I267&gt;0,J267,0),0),0)</f>
        <v>0</v>
      </c>
      <c r="R267" s="27">
        <f>IF(ISNUMBER(K267)=FALSE,J267,0)</f>
        <v>0</v>
      </c>
    </row>
    <row r="268">
      <c r="A268" s="9"/>
      <c r="B268" s="48" t="s">
        <v>54</v>
      </c>
      <c r="C268" s="1"/>
      <c r="D268" s="1"/>
      <c r="E268" s="49" t="s">
        <v>282</v>
      </c>
      <c r="F268" s="1"/>
      <c r="G268" s="1"/>
      <c r="H268" s="40"/>
      <c r="I268" s="1"/>
      <c r="J268" s="40"/>
      <c r="K268" s="1"/>
      <c r="L268" s="1"/>
      <c r="M268" s="12"/>
      <c r="N268" s="2"/>
      <c r="O268" s="2"/>
      <c r="P268" s="2"/>
      <c r="Q268" s="2"/>
    </row>
    <row r="269">
      <c r="A269" s="9"/>
      <c r="B269" s="48" t="s">
        <v>56</v>
      </c>
      <c r="C269" s="1"/>
      <c r="D269" s="1"/>
      <c r="E269" s="49" t="s">
        <v>283</v>
      </c>
      <c r="F269" s="1"/>
      <c r="G269" s="1"/>
      <c r="H269" s="40"/>
      <c r="I269" s="1"/>
      <c r="J269" s="40"/>
      <c r="K269" s="1"/>
      <c r="L269" s="1"/>
      <c r="M269" s="12"/>
      <c r="N269" s="2"/>
      <c r="O269" s="2"/>
      <c r="P269" s="2"/>
      <c r="Q269" s="2"/>
    </row>
    <row r="270">
      <c r="A270" s="9"/>
      <c r="B270" s="48" t="s">
        <v>58</v>
      </c>
      <c r="C270" s="1"/>
      <c r="D270" s="1"/>
      <c r="E270" s="49" t="s">
        <v>284</v>
      </c>
      <c r="F270" s="1"/>
      <c r="G270" s="1"/>
      <c r="H270" s="40"/>
      <c r="I270" s="1"/>
      <c r="J270" s="40"/>
      <c r="K270" s="1"/>
      <c r="L270" s="1"/>
      <c r="M270" s="12"/>
      <c r="N270" s="2"/>
      <c r="O270" s="2"/>
      <c r="P270" s="2"/>
      <c r="Q270" s="2"/>
    </row>
    <row r="271" thickBot="1">
      <c r="A271" s="9"/>
      <c r="B271" s="50" t="s">
        <v>60</v>
      </c>
      <c r="C271" s="51"/>
      <c r="D271" s="51"/>
      <c r="E271" s="52" t="s">
        <v>61</v>
      </c>
      <c r="F271" s="51"/>
      <c r="G271" s="51"/>
      <c r="H271" s="53"/>
      <c r="I271" s="51"/>
      <c r="J271" s="53"/>
      <c r="K271" s="51"/>
      <c r="L271" s="51"/>
      <c r="M271" s="12"/>
      <c r="N271" s="2"/>
      <c r="O271" s="2"/>
      <c r="P271" s="2"/>
      <c r="Q271" s="2"/>
    </row>
    <row r="272" thickTop="1">
      <c r="A272" s="9"/>
      <c r="B272" s="41">
        <v>46</v>
      </c>
      <c r="C272" s="42" t="s">
        <v>280</v>
      </c>
      <c r="D272" s="42">
        <v>2</v>
      </c>
      <c r="E272" s="42" t="s">
        <v>281</v>
      </c>
      <c r="F272" s="42" t="s">
        <v>7</v>
      </c>
      <c r="G272" s="43" t="s">
        <v>116</v>
      </c>
      <c r="H272" s="54">
        <v>28.199999999999999</v>
      </c>
      <c r="I272" s="55">
        <f>ROUND(0,2)</f>
        <v>0</v>
      </c>
      <c r="J272" s="56">
        <f>ROUND(I272*H272,2)</f>
        <v>0</v>
      </c>
      <c r="K272" s="57">
        <v>0.20999999999999999</v>
      </c>
      <c r="L272" s="58">
        <f>IF(ISNUMBER(K272),ROUND(J272*(K272+1),2),0)</f>
        <v>0</v>
      </c>
      <c r="M272" s="12"/>
      <c r="N272" s="2"/>
      <c r="O272" s="2"/>
      <c r="P272" s="2"/>
      <c r="Q272" s="33">
        <f>IF(ISNUMBER(K272),IF(H272&gt;0,IF(I272&gt;0,J272,0),0),0)</f>
        <v>0</v>
      </c>
      <c r="R272" s="27">
        <f>IF(ISNUMBER(K272)=FALSE,J272,0)</f>
        <v>0</v>
      </c>
    </row>
    <row r="273">
      <c r="A273" s="9"/>
      <c r="B273" s="48" t="s">
        <v>54</v>
      </c>
      <c r="C273" s="1"/>
      <c r="D273" s="1"/>
      <c r="E273" s="49" t="s">
        <v>285</v>
      </c>
      <c r="F273" s="1"/>
      <c r="G273" s="1"/>
      <c r="H273" s="40"/>
      <c r="I273" s="1"/>
      <c r="J273" s="40"/>
      <c r="K273" s="1"/>
      <c r="L273" s="1"/>
      <c r="M273" s="12"/>
      <c r="N273" s="2"/>
      <c r="O273" s="2"/>
      <c r="P273" s="2"/>
      <c r="Q273" s="2"/>
    </row>
    <row r="274">
      <c r="A274" s="9"/>
      <c r="B274" s="48" t="s">
        <v>56</v>
      </c>
      <c r="C274" s="1"/>
      <c r="D274" s="1"/>
      <c r="E274" s="49" t="s">
        <v>286</v>
      </c>
      <c r="F274" s="1"/>
      <c r="G274" s="1"/>
      <c r="H274" s="40"/>
      <c r="I274" s="1"/>
      <c r="J274" s="40"/>
      <c r="K274" s="1"/>
      <c r="L274" s="1"/>
      <c r="M274" s="12"/>
      <c r="N274" s="2"/>
      <c r="O274" s="2"/>
      <c r="P274" s="2"/>
      <c r="Q274" s="2"/>
    </row>
    <row r="275">
      <c r="A275" s="9"/>
      <c r="B275" s="48" t="s">
        <v>58</v>
      </c>
      <c r="C275" s="1"/>
      <c r="D275" s="1"/>
      <c r="E275" s="49" t="s">
        <v>284</v>
      </c>
      <c r="F275" s="1"/>
      <c r="G275" s="1"/>
      <c r="H275" s="40"/>
      <c r="I275" s="1"/>
      <c r="J275" s="40"/>
      <c r="K275" s="1"/>
      <c r="L275" s="1"/>
      <c r="M275" s="12"/>
      <c r="N275" s="2"/>
      <c r="O275" s="2"/>
      <c r="P275" s="2"/>
      <c r="Q275" s="2"/>
    </row>
    <row r="276" thickBot="1">
      <c r="A276" s="9"/>
      <c r="B276" s="50" t="s">
        <v>60</v>
      </c>
      <c r="C276" s="51"/>
      <c r="D276" s="51"/>
      <c r="E276" s="52" t="s">
        <v>61</v>
      </c>
      <c r="F276" s="51"/>
      <c r="G276" s="51"/>
      <c r="H276" s="53"/>
      <c r="I276" s="51"/>
      <c r="J276" s="53"/>
      <c r="K276" s="51"/>
      <c r="L276" s="51"/>
      <c r="M276" s="12"/>
      <c r="N276" s="2"/>
      <c r="O276" s="2"/>
      <c r="P276" s="2"/>
      <c r="Q276" s="2"/>
    </row>
    <row r="277" thickTop="1">
      <c r="A277" s="9"/>
      <c r="B277" s="41">
        <v>47</v>
      </c>
      <c r="C277" s="42" t="s">
        <v>287</v>
      </c>
      <c r="D277" s="42">
        <v>1</v>
      </c>
      <c r="E277" s="42" t="s">
        <v>288</v>
      </c>
      <c r="F277" s="42" t="s">
        <v>7</v>
      </c>
      <c r="G277" s="43" t="s">
        <v>116</v>
      </c>
      <c r="H277" s="54">
        <v>0.41999999999999998</v>
      </c>
      <c r="I277" s="55">
        <f>ROUND(0,2)</f>
        <v>0</v>
      </c>
      <c r="J277" s="56">
        <f>ROUND(I277*H277,2)</f>
        <v>0</v>
      </c>
      <c r="K277" s="57">
        <v>0.20999999999999999</v>
      </c>
      <c r="L277" s="58">
        <f>IF(ISNUMBER(K277),ROUND(J277*(K277+1),2),0)</f>
        <v>0</v>
      </c>
      <c r="M277" s="12"/>
      <c r="N277" s="2"/>
      <c r="O277" s="2"/>
      <c r="P277" s="2"/>
      <c r="Q277" s="33">
        <f>IF(ISNUMBER(K277),IF(H277&gt;0,IF(I277&gt;0,J277,0),0),0)</f>
        <v>0</v>
      </c>
      <c r="R277" s="27">
        <f>IF(ISNUMBER(K277)=FALSE,J277,0)</f>
        <v>0</v>
      </c>
    </row>
    <row r="278">
      <c r="A278" s="9"/>
      <c r="B278" s="48" t="s">
        <v>54</v>
      </c>
      <c r="C278" s="1"/>
      <c r="D278" s="1"/>
      <c r="E278" s="49" t="s">
        <v>289</v>
      </c>
      <c r="F278" s="1"/>
      <c r="G278" s="1"/>
      <c r="H278" s="40"/>
      <c r="I278" s="1"/>
      <c r="J278" s="40"/>
      <c r="K278" s="1"/>
      <c r="L278" s="1"/>
      <c r="M278" s="12"/>
      <c r="N278" s="2"/>
      <c r="O278" s="2"/>
      <c r="P278" s="2"/>
      <c r="Q278" s="2"/>
    </row>
    <row r="279">
      <c r="A279" s="9"/>
      <c r="B279" s="48" t="s">
        <v>56</v>
      </c>
      <c r="C279" s="1"/>
      <c r="D279" s="1"/>
      <c r="E279" s="49" t="s">
        <v>290</v>
      </c>
      <c r="F279" s="1"/>
      <c r="G279" s="1"/>
      <c r="H279" s="40"/>
      <c r="I279" s="1"/>
      <c r="J279" s="40"/>
      <c r="K279" s="1"/>
      <c r="L279" s="1"/>
      <c r="M279" s="12"/>
      <c r="N279" s="2"/>
      <c r="O279" s="2"/>
      <c r="P279" s="2"/>
      <c r="Q279" s="2"/>
    </row>
    <row r="280">
      <c r="A280" s="9"/>
      <c r="B280" s="48" t="s">
        <v>58</v>
      </c>
      <c r="C280" s="1"/>
      <c r="D280" s="1"/>
      <c r="E280" s="49" t="s">
        <v>284</v>
      </c>
      <c r="F280" s="1"/>
      <c r="G280" s="1"/>
      <c r="H280" s="40"/>
      <c r="I280" s="1"/>
      <c r="J280" s="40"/>
      <c r="K280" s="1"/>
      <c r="L280" s="1"/>
      <c r="M280" s="12"/>
      <c r="N280" s="2"/>
      <c r="O280" s="2"/>
      <c r="P280" s="2"/>
      <c r="Q280" s="2"/>
    </row>
    <row r="281" thickBot="1">
      <c r="A281" s="9"/>
      <c r="B281" s="50" t="s">
        <v>60</v>
      </c>
      <c r="C281" s="51"/>
      <c r="D281" s="51"/>
      <c r="E281" s="52" t="s">
        <v>61</v>
      </c>
      <c r="F281" s="51"/>
      <c r="G281" s="51"/>
      <c r="H281" s="53"/>
      <c r="I281" s="51"/>
      <c r="J281" s="53"/>
      <c r="K281" s="51"/>
      <c r="L281" s="51"/>
      <c r="M281" s="12"/>
      <c r="N281" s="2"/>
      <c r="O281" s="2"/>
      <c r="P281" s="2"/>
      <c r="Q281" s="2"/>
    </row>
    <row r="282" thickTop="1">
      <c r="A282" s="9"/>
      <c r="B282" s="41">
        <v>48</v>
      </c>
      <c r="C282" s="42" t="s">
        <v>287</v>
      </c>
      <c r="D282" s="42">
        <v>2</v>
      </c>
      <c r="E282" s="42" t="s">
        <v>288</v>
      </c>
      <c r="F282" s="42" t="s">
        <v>7</v>
      </c>
      <c r="G282" s="43" t="s">
        <v>116</v>
      </c>
      <c r="H282" s="54">
        <v>4.3899999999999997</v>
      </c>
      <c r="I282" s="55">
        <f>ROUND(0,2)</f>
        <v>0</v>
      </c>
      <c r="J282" s="56">
        <f>ROUND(I282*H282,2)</f>
        <v>0</v>
      </c>
      <c r="K282" s="57">
        <v>0.20999999999999999</v>
      </c>
      <c r="L282" s="58">
        <f>IF(ISNUMBER(K282),ROUND(J282*(K282+1),2),0)</f>
        <v>0</v>
      </c>
      <c r="M282" s="12"/>
      <c r="N282" s="2"/>
      <c r="O282" s="2"/>
      <c r="P282" s="2"/>
      <c r="Q282" s="33">
        <f>IF(ISNUMBER(K282),IF(H282&gt;0,IF(I282&gt;0,J282,0),0),0)</f>
        <v>0</v>
      </c>
      <c r="R282" s="27">
        <f>IF(ISNUMBER(K282)=FALSE,J282,0)</f>
        <v>0</v>
      </c>
    </row>
    <row r="283">
      <c r="A283" s="9"/>
      <c r="B283" s="48" t="s">
        <v>54</v>
      </c>
      <c r="C283" s="1"/>
      <c r="D283" s="1"/>
      <c r="E283" s="49" t="s">
        <v>291</v>
      </c>
      <c r="F283" s="1"/>
      <c r="G283" s="1"/>
      <c r="H283" s="40"/>
      <c r="I283" s="1"/>
      <c r="J283" s="40"/>
      <c r="K283" s="1"/>
      <c r="L283" s="1"/>
      <c r="M283" s="12"/>
      <c r="N283" s="2"/>
      <c r="O283" s="2"/>
      <c r="P283" s="2"/>
      <c r="Q283" s="2"/>
    </row>
    <row r="284">
      <c r="A284" s="9"/>
      <c r="B284" s="48" t="s">
        <v>56</v>
      </c>
      <c r="C284" s="1"/>
      <c r="D284" s="1"/>
      <c r="E284" s="49" t="s">
        <v>292</v>
      </c>
      <c r="F284" s="1"/>
      <c r="G284" s="1"/>
      <c r="H284" s="40"/>
      <c r="I284" s="1"/>
      <c r="J284" s="40"/>
      <c r="K284" s="1"/>
      <c r="L284" s="1"/>
      <c r="M284" s="12"/>
      <c r="N284" s="2"/>
      <c r="O284" s="2"/>
      <c r="P284" s="2"/>
      <c r="Q284" s="2"/>
    </row>
    <row r="285">
      <c r="A285" s="9"/>
      <c r="B285" s="48" t="s">
        <v>58</v>
      </c>
      <c r="C285" s="1"/>
      <c r="D285" s="1"/>
      <c r="E285" s="49" t="s">
        <v>284</v>
      </c>
      <c r="F285" s="1"/>
      <c r="G285" s="1"/>
      <c r="H285" s="40"/>
      <c r="I285" s="1"/>
      <c r="J285" s="40"/>
      <c r="K285" s="1"/>
      <c r="L285" s="1"/>
      <c r="M285" s="12"/>
      <c r="N285" s="2"/>
      <c r="O285" s="2"/>
      <c r="P285" s="2"/>
      <c r="Q285" s="2"/>
    </row>
    <row r="286" thickBot="1">
      <c r="A286" s="9"/>
      <c r="B286" s="50" t="s">
        <v>60</v>
      </c>
      <c r="C286" s="51"/>
      <c r="D286" s="51"/>
      <c r="E286" s="52" t="s">
        <v>61</v>
      </c>
      <c r="F286" s="51"/>
      <c r="G286" s="51"/>
      <c r="H286" s="53"/>
      <c r="I286" s="51"/>
      <c r="J286" s="53"/>
      <c r="K286" s="51"/>
      <c r="L286" s="51"/>
      <c r="M286" s="12"/>
      <c r="N286" s="2"/>
      <c r="O286" s="2"/>
      <c r="P286" s="2"/>
      <c r="Q286" s="2"/>
    </row>
    <row r="287" thickTop="1">
      <c r="A287" s="9"/>
      <c r="B287" s="41">
        <v>49</v>
      </c>
      <c r="C287" s="42" t="s">
        <v>293</v>
      </c>
      <c r="D287" s="42" t="s">
        <v>7</v>
      </c>
      <c r="E287" s="42" t="s">
        <v>294</v>
      </c>
      <c r="F287" s="42" t="s">
        <v>7</v>
      </c>
      <c r="G287" s="43" t="s">
        <v>116</v>
      </c>
      <c r="H287" s="54">
        <v>14.300000000000001</v>
      </c>
      <c r="I287" s="55">
        <f>ROUND(0,2)</f>
        <v>0</v>
      </c>
      <c r="J287" s="56">
        <f>ROUND(I287*H287,2)</f>
        <v>0</v>
      </c>
      <c r="K287" s="57">
        <v>0.20999999999999999</v>
      </c>
      <c r="L287" s="58">
        <f>IF(ISNUMBER(K287),ROUND(J287*(K287+1),2),0)</f>
        <v>0</v>
      </c>
      <c r="M287" s="12"/>
      <c r="N287" s="2"/>
      <c r="O287" s="2"/>
      <c r="P287" s="2"/>
      <c r="Q287" s="33">
        <f>IF(ISNUMBER(K287),IF(H287&gt;0,IF(I287&gt;0,J287,0),0),0)</f>
        <v>0</v>
      </c>
      <c r="R287" s="27">
        <f>IF(ISNUMBER(K287)=FALSE,J287,0)</f>
        <v>0</v>
      </c>
    </row>
    <row r="288">
      <c r="A288" s="9"/>
      <c r="B288" s="48" t="s">
        <v>54</v>
      </c>
      <c r="C288" s="1"/>
      <c r="D288" s="1"/>
      <c r="E288" s="49" t="s">
        <v>295</v>
      </c>
      <c r="F288" s="1"/>
      <c r="G288" s="1"/>
      <c r="H288" s="40"/>
      <c r="I288" s="1"/>
      <c r="J288" s="40"/>
      <c r="K288" s="1"/>
      <c r="L288" s="1"/>
      <c r="M288" s="12"/>
      <c r="N288" s="2"/>
      <c r="O288" s="2"/>
      <c r="P288" s="2"/>
      <c r="Q288" s="2"/>
    </row>
    <row r="289">
      <c r="A289" s="9"/>
      <c r="B289" s="48" t="s">
        <v>56</v>
      </c>
      <c r="C289" s="1"/>
      <c r="D289" s="1"/>
      <c r="E289" s="49" t="s">
        <v>296</v>
      </c>
      <c r="F289" s="1"/>
      <c r="G289" s="1"/>
      <c r="H289" s="40"/>
      <c r="I289" s="1"/>
      <c r="J289" s="40"/>
      <c r="K289" s="1"/>
      <c r="L289" s="1"/>
      <c r="M289" s="12"/>
      <c r="N289" s="2"/>
      <c r="O289" s="2"/>
      <c r="P289" s="2"/>
      <c r="Q289" s="2"/>
    </row>
    <row r="290">
      <c r="A290" s="9"/>
      <c r="B290" s="48" t="s">
        <v>58</v>
      </c>
      <c r="C290" s="1"/>
      <c r="D290" s="1"/>
      <c r="E290" s="49" t="s">
        <v>297</v>
      </c>
      <c r="F290" s="1"/>
      <c r="G290" s="1"/>
      <c r="H290" s="40"/>
      <c r="I290" s="1"/>
      <c r="J290" s="40"/>
      <c r="K290" s="1"/>
      <c r="L290" s="1"/>
      <c r="M290" s="12"/>
      <c r="N290" s="2"/>
      <c r="O290" s="2"/>
      <c r="P290" s="2"/>
      <c r="Q290" s="2"/>
    </row>
    <row r="291" thickBot="1">
      <c r="A291" s="9"/>
      <c r="B291" s="50" t="s">
        <v>60</v>
      </c>
      <c r="C291" s="51"/>
      <c r="D291" s="51"/>
      <c r="E291" s="52" t="s">
        <v>61</v>
      </c>
      <c r="F291" s="51"/>
      <c r="G291" s="51"/>
      <c r="H291" s="53"/>
      <c r="I291" s="51"/>
      <c r="J291" s="53"/>
      <c r="K291" s="51"/>
      <c r="L291" s="51"/>
      <c r="M291" s="12"/>
      <c r="N291" s="2"/>
      <c r="O291" s="2"/>
      <c r="P291" s="2"/>
      <c r="Q291" s="2"/>
    </row>
    <row r="292" thickTop="1">
      <c r="A292" s="9"/>
      <c r="B292" s="41">
        <v>50</v>
      </c>
      <c r="C292" s="42" t="s">
        <v>298</v>
      </c>
      <c r="D292" s="42" t="s">
        <v>7</v>
      </c>
      <c r="E292" s="42" t="s">
        <v>299</v>
      </c>
      <c r="F292" s="42" t="s">
        <v>7</v>
      </c>
      <c r="G292" s="43" t="s">
        <v>116</v>
      </c>
      <c r="H292" s="54">
        <v>2</v>
      </c>
      <c r="I292" s="55">
        <f>ROUND(0,2)</f>
        <v>0</v>
      </c>
      <c r="J292" s="56">
        <f>ROUND(I292*H292,2)</f>
        <v>0</v>
      </c>
      <c r="K292" s="57">
        <v>0.20999999999999999</v>
      </c>
      <c r="L292" s="58">
        <f>IF(ISNUMBER(K292),ROUND(J292*(K292+1),2),0)</f>
        <v>0</v>
      </c>
      <c r="M292" s="12"/>
      <c r="N292" s="2"/>
      <c r="O292" s="2"/>
      <c r="P292" s="2"/>
      <c r="Q292" s="33">
        <f>IF(ISNUMBER(K292),IF(H292&gt;0,IF(I292&gt;0,J292,0),0),0)</f>
        <v>0</v>
      </c>
      <c r="R292" s="27">
        <f>IF(ISNUMBER(K292)=FALSE,J292,0)</f>
        <v>0</v>
      </c>
    </row>
    <row r="293">
      <c r="A293" s="9"/>
      <c r="B293" s="48" t="s">
        <v>54</v>
      </c>
      <c r="C293" s="1"/>
      <c r="D293" s="1"/>
      <c r="E293" s="49" t="s">
        <v>300</v>
      </c>
      <c r="F293" s="1"/>
      <c r="G293" s="1"/>
      <c r="H293" s="40"/>
      <c r="I293" s="1"/>
      <c r="J293" s="40"/>
      <c r="K293" s="1"/>
      <c r="L293" s="1"/>
      <c r="M293" s="12"/>
      <c r="N293" s="2"/>
      <c r="O293" s="2"/>
      <c r="P293" s="2"/>
      <c r="Q293" s="2"/>
    </row>
    <row r="294">
      <c r="A294" s="9"/>
      <c r="B294" s="48" t="s">
        <v>56</v>
      </c>
      <c r="C294" s="1"/>
      <c r="D294" s="1"/>
      <c r="E294" s="49" t="s">
        <v>301</v>
      </c>
      <c r="F294" s="1"/>
      <c r="G294" s="1"/>
      <c r="H294" s="40"/>
      <c r="I294" s="1"/>
      <c r="J294" s="40"/>
      <c r="K294" s="1"/>
      <c r="L294" s="1"/>
      <c r="M294" s="12"/>
      <c r="N294" s="2"/>
      <c r="O294" s="2"/>
      <c r="P294" s="2"/>
      <c r="Q294" s="2"/>
    </row>
    <row r="295">
      <c r="A295" s="9"/>
      <c r="B295" s="48" t="s">
        <v>58</v>
      </c>
      <c r="C295" s="1"/>
      <c r="D295" s="1"/>
      <c r="E295" s="49" t="s">
        <v>302</v>
      </c>
      <c r="F295" s="1"/>
      <c r="G295" s="1"/>
      <c r="H295" s="40"/>
      <c r="I295" s="1"/>
      <c r="J295" s="40"/>
      <c r="K295" s="1"/>
      <c r="L295" s="1"/>
      <c r="M295" s="12"/>
      <c r="N295" s="2"/>
      <c r="O295" s="2"/>
      <c r="P295" s="2"/>
      <c r="Q295" s="2"/>
    </row>
    <row r="296" thickBot="1">
      <c r="A296" s="9"/>
      <c r="B296" s="50" t="s">
        <v>60</v>
      </c>
      <c r="C296" s="51"/>
      <c r="D296" s="51"/>
      <c r="E296" s="52" t="s">
        <v>61</v>
      </c>
      <c r="F296" s="51"/>
      <c r="G296" s="51"/>
      <c r="H296" s="53"/>
      <c r="I296" s="51"/>
      <c r="J296" s="53"/>
      <c r="K296" s="51"/>
      <c r="L296" s="51"/>
      <c r="M296" s="12"/>
      <c r="N296" s="2"/>
      <c r="O296" s="2"/>
      <c r="P296" s="2"/>
      <c r="Q296" s="2"/>
    </row>
    <row r="297" thickTop="1">
      <c r="A297" s="9"/>
      <c r="B297" s="41">
        <v>51</v>
      </c>
      <c r="C297" s="42" t="s">
        <v>303</v>
      </c>
      <c r="D297" s="42" t="s">
        <v>7</v>
      </c>
      <c r="E297" s="42" t="s">
        <v>304</v>
      </c>
      <c r="F297" s="42" t="s">
        <v>7</v>
      </c>
      <c r="G297" s="43" t="s">
        <v>116</v>
      </c>
      <c r="H297" s="54">
        <v>8</v>
      </c>
      <c r="I297" s="55">
        <f>ROUND(0,2)</f>
        <v>0</v>
      </c>
      <c r="J297" s="56">
        <f>ROUND(I297*H297,2)</f>
        <v>0</v>
      </c>
      <c r="K297" s="57">
        <v>0.20999999999999999</v>
      </c>
      <c r="L297" s="58">
        <f>IF(ISNUMBER(K297),ROUND(J297*(K297+1),2),0)</f>
        <v>0</v>
      </c>
      <c r="M297" s="12"/>
      <c r="N297" s="2"/>
      <c r="O297" s="2"/>
      <c r="P297" s="2"/>
      <c r="Q297" s="33">
        <f>IF(ISNUMBER(K297),IF(H297&gt;0,IF(I297&gt;0,J297,0),0),0)</f>
        <v>0</v>
      </c>
      <c r="R297" s="27">
        <f>IF(ISNUMBER(K297)=FALSE,J297,0)</f>
        <v>0</v>
      </c>
    </row>
    <row r="298">
      <c r="A298" s="9"/>
      <c r="B298" s="48" t="s">
        <v>54</v>
      </c>
      <c r="C298" s="1"/>
      <c r="D298" s="1"/>
      <c r="E298" s="49" t="s">
        <v>305</v>
      </c>
      <c r="F298" s="1"/>
      <c r="G298" s="1"/>
      <c r="H298" s="40"/>
      <c r="I298" s="1"/>
      <c r="J298" s="40"/>
      <c r="K298" s="1"/>
      <c r="L298" s="1"/>
      <c r="M298" s="12"/>
      <c r="N298" s="2"/>
      <c r="O298" s="2"/>
      <c r="P298" s="2"/>
      <c r="Q298" s="2"/>
    </row>
    <row r="299">
      <c r="A299" s="9"/>
      <c r="B299" s="48" t="s">
        <v>56</v>
      </c>
      <c r="C299" s="1"/>
      <c r="D299" s="1"/>
      <c r="E299" s="49" t="s">
        <v>306</v>
      </c>
      <c r="F299" s="1"/>
      <c r="G299" s="1"/>
      <c r="H299" s="40"/>
      <c r="I299" s="1"/>
      <c r="J299" s="40"/>
      <c r="K299" s="1"/>
      <c r="L299" s="1"/>
      <c r="M299" s="12"/>
      <c r="N299" s="2"/>
      <c r="O299" s="2"/>
      <c r="P299" s="2"/>
      <c r="Q299" s="2"/>
    </row>
    <row r="300">
      <c r="A300" s="9"/>
      <c r="B300" s="48" t="s">
        <v>58</v>
      </c>
      <c r="C300" s="1"/>
      <c r="D300" s="1"/>
      <c r="E300" s="49" t="s">
        <v>307</v>
      </c>
      <c r="F300" s="1"/>
      <c r="G300" s="1"/>
      <c r="H300" s="40"/>
      <c r="I300" s="1"/>
      <c r="J300" s="40"/>
      <c r="K300" s="1"/>
      <c r="L300" s="1"/>
      <c r="M300" s="12"/>
      <c r="N300" s="2"/>
      <c r="O300" s="2"/>
      <c r="P300" s="2"/>
      <c r="Q300" s="2"/>
    </row>
    <row r="301" thickBot="1">
      <c r="A301" s="9"/>
      <c r="B301" s="50" t="s">
        <v>60</v>
      </c>
      <c r="C301" s="51"/>
      <c r="D301" s="51"/>
      <c r="E301" s="52" t="s">
        <v>61</v>
      </c>
      <c r="F301" s="51"/>
      <c r="G301" s="51"/>
      <c r="H301" s="53"/>
      <c r="I301" s="51"/>
      <c r="J301" s="53"/>
      <c r="K301" s="51"/>
      <c r="L301" s="51"/>
      <c r="M301" s="12"/>
      <c r="N301" s="2"/>
      <c r="O301" s="2"/>
      <c r="P301" s="2"/>
      <c r="Q301" s="2"/>
    </row>
    <row r="302" thickTop="1">
      <c r="A302" s="9"/>
      <c r="B302" s="41">
        <v>52</v>
      </c>
      <c r="C302" s="42" t="s">
        <v>308</v>
      </c>
      <c r="D302" s="42" t="s">
        <v>7</v>
      </c>
      <c r="E302" s="42" t="s">
        <v>309</v>
      </c>
      <c r="F302" s="42" t="s">
        <v>7</v>
      </c>
      <c r="G302" s="43" t="s">
        <v>116</v>
      </c>
      <c r="H302" s="54">
        <v>4.0350000000000001</v>
      </c>
      <c r="I302" s="55">
        <f>ROUND(0,2)</f>
        <v>0</v>
      </c>
      <c r="J302" s="56">
        <f>ROUND(I302*H302,2)</f>
        <v>0</v>
      </c>
      <c r="K302" s="57">
        <v>0.20999999999999999</v>
      </c>
      <c r="L302" s="58">
        <f>IF(ISNUMBER(K302),ROUND(J302*(K302+1),2),0)</f>
        <v>0</v>
      </c>
      <c r="M302" s="12"/>
      <c r="N302" s="2"/>
      <c r="O302" s="2"/>
      <c r="P302" s="2"/>
      <c r="Q302" s="33">
        <f>IF(ISNUMBER(K302),IF(H302&gt;0,IF(I302&gt;0,J302,0),0),0)</f>
        <v>0</v>
      </c>
      <c r="R302" s="27">
        <f>IF(ISNUMBER(K302)=FALSE,J302,0)</f>
        <v>0</v>
      </c>
    </row>
    <row r="303">
      <c r="A303" s="9"/>
      <c r="B303" s="48" t="s">
        <v>54</v>
      </c>
      <c r="C303" s="1"/>
      <c r="D303" s="1"/>
      <c r="E303" s="49" t="s">
        <v>310</v>
      </c>
      <c r="F303" s="1"/>
      <c r="G303" s="1"/>
      <c r="H303" s="40"/>
      <c r="I303" s="1"/>
      <c r="J303" s="40"/>
      <c r="K303" s="1"/>
      <c r="L303" s="1"/>
      <c r="M303" s="12"/>
      <c r="N303" s="2"/>
      <c r="O303" s="2"/>
      <c r="P303" s="2"/>
      <c r="Q303" s="2"/>
    </row>
    <row r="304">
      <c r="A304" s="9"/>
      <c r="B304" s="48" t="s">
        <v>56</v>
      </c>
      <c r="C304" s="1"/>
      <c r="D304" s="1"/>
      <c r="E304" s="49" t="s">
        <v>311</v>
      </c>
      <c r="F304" s="1"/>
      <c r="G304" s="1"/>
      <c r="H304" s="40"/>
      <c r="I304" s="1"/>
      <c r="J304" s="40"/>
      <c r="K304" s="1"/>
      <c r="L304" s="1"/>
      <c r="M304" s="12"/>
      <c r="N304" s="2"/>
      <c r="O304" s="2"/>
      <c r="P304" s="2"/>
      <c r="Q304" s="2"/>
    </row>
    <row r="305">
      <c r="A305" s="9"/>
      <c r="B305" s="48" t="s">
        <v>58</v>
      </c>
      <c r="C305" s="1"/>
      <c r="D305" s="1"/>
      <c r="E305" s="49" t="s">
        <v>312</v>
      </c>
      <c r="F305" s="1"/>
      <c r="G305" s="1"/>
      <c r="H305" s="40"/>
      <c r="I305" s="1"/>
      <c r="J305" s="40"/>
      <c r="K305" s="1"/>
      <c r="L305" s="1"/>
      <c r="M305" s="12"/>
      <c r="N305" s="2"/>
      <c r="O305" s="2"/>
      <c r="P305" s="2"/>
      <c r="Q305" s="2"/>
    </row>
    <row r="306" thickBot="1">
      <c r="A306" s="9"/>
      <c r="B306" s="50" t="s">
        <v>60</v>
      </c>
      <c r="C306" s="51"/>
      <c r="D306" s="51"/>
      <c r="E306" s="52" t="s">
        <v>61</v>
      </c>
      <c r="F306" s="51"/>
      <c r="G306" s="51"/>
      <c r="H306" s="53"/>
      <c r="I306" s="51"/>
      <c r="J306" s="53"/>
      <c r="K306" s="51"/>
      <c r="L306" s="51"/>
      <c r="M306" s="12"/>
      <c r="N306" s="2"/>
      <c r="O306" s="2"/>
      <c r="P306" s="2"/>
      <c r="Q306" s="2"/>
    </row>
    <row r="307" thickTop="1" thickBot="1" ht="25" customHeight="1">
      <c r="A307" s="9"/>
      <c r="B307" s="1"/>
      <c r="C307" s="59">
        <v>4</v>
      </c>
      <c r="D307" s="1"/>
      <c r="E307" s="59" t="s">
        <v>94</v>
      </c>
      <c r="F307" s="1"/>
      <c r="G307" s="60" t="s">
        <v>84</v>
      </c>
      <c r="H307" s="61">
        <f>J252+J257+J262+J267+J272+J277+J282+J287+J292+J297+J302</f>
        <v>0</v>
      </c>
      <c r="I307" s="60" t="s">
        <v>85</v>
      </c>
      <c r="J307" s="62">
        <f>(L307-H307)</f>
        <v>0</v>
      </c>
      <c r="K307" s="60" t="s">
        <v>86</v>
      </c>
      <c r="L307" s="63">
        <f>L252+L257+L262+L267+L272+L277+L282+L287+L292+L297+L302</f>
        <v>0</v>
      </c>
      <c r="M307" s="12"/>
      <c r="N307" s="2"/>
      <c r="O307" s="2"/>
      <c r="P307" s="2"/>
      <c r="Q307" s="33">
        <f>0+Q252+Q257+Q262+Q267+Q272+Q277+Q282+Q287+Q292+Q297+Q302</f>
        <v>0</v>
      </c>
      <c r="R307" s="27">
        <f>0+R252+R257+R262+R267+R272+R277+R282+R287+R292+R297+R302</f>
        <v>0</v>
      </c>
      <c r="S307" s="64">
        <f>Q307*(1+J307)+R307</f>
        <v>0</v>
      </c>
    </row>
    <row r="308" thickTop="1" thickBot="1" ht="25" customHeight="1">
      <c r="A308" s="9"/>
      <c r="B308" s="65"/>
      <c r="C308" s="65"/>
      <c r="D308" s="65"/>
      <c r="E308" s="65"/>
      <c r="F308" s="65"/>
      <c r="G308" s="66" t="s">
        <v>87</v>
      </c>
      <c r="H308" s="67">
        <f>J252+J257+J262+J267+J272+J277+J282+J287+J292+J297+J302</f>
        <v>0</v>
      </c>
      <c r="I308" s="66" t="s">
        <v>88</v>
      </c>
      <c r="J308" s="68">
        <f>0+J307</f>
        <v>0</v>
      </c>
      <c r="K308" s="66" t="s">
        <v>89</v>
      </c>
      <c r="L308" s="69">
        <f>L252+L257+L262+L267+L272+L277+L282+L287+L292+L297+L302</f>
        <v>0</v>
      </c>
      <c r="M308" s="12"/>
      <c r="N308" s="2"/>
      <c r="O308" s="2"/>
      <c r="P308" s="2"/>
      <c r="Q308" s="2"/>
    </row>
    <row r="309" ht="40" customHeight="1">
      <c r="A309" s="9"/>
      <c r="B309" s="74" t="s">
        <v>313</v>
      </c>
      <c r="C309" s="1"/>
      <c r="D309" s="1"/>
      <c r="E309" s="1"/>
      <c r="F309" s="1"/>
      <c r="G309" s="1"/>
      <c r="H309" s="40"/>
      <c r="I309" s="1"/>
      <c r="J309" s="40"/>
      <c r="K309" s="1"/>
      <c r="L309" s="1"/>
      <c r="M309" s="12"/>
      <c r="N309" s="2"/>
      <c r="O309" s="2"/>
      <c r="P309" s="2"/>
      <c r="Q309" s="2"/>
    </row>
    <row r="310">
      <c r="A310" s="9"/>
      <c r="B310" s="41">
        <v>53</v>
      </c>
      <c r="C310" s="42" t="s">
        <v>314</v>
      </c>
      <c r="D310" s="42" t="s">
        <v>7</v>
      </c>
      <c r="E310" s="42" t="s">
        <v>315</v>
      </c>
      <c r="F310" s="42" t="s">
        <v>7</v>
      </c>
      <c r="G310" s="43" t="s">
        <v>123</v>
      </c>
      <c r="H310" s="44">
        <v>470</v>
      </c>
      <c r="I310" s="25">
        <f>ROUND(0,2)</f>
        <v>0</v>
      </c>
      <c r="J310" s="45">
        <f>ROUND(I310*H310,2)</f>
        <v>0</v>
      </c>
      <c r="K310" s="46">
        <v>0.20999999999999999</v>
      </c>
      <c r="L310" s="47">
        <f>IF(ISNUMBER(K310),ROUND(J310*(K310+1),2),0)</f>
        <v>0</v>
      </c>
      <c r="M310" s="12"/>
      <c r="N310" s="2"/>
      <c r="O310" s="2"/>
      <c r="P310" s="2"/>
      <c r="Q310" s="33">
        <f>IF(ISNUMBER(K310),IF(H310&gt;0,IF(I310&gt;0,J310,0),0),0)</f>
        <v>0</v>
      </c>
      <c r="R310" s="27">
        <f>IF(ISNUMBER(K310)=FALSE,J310,0)</f>
        <v>0</v>
      </c>
    </row>
    <row r="311">
      <c r="A311" s="9"/>
      <c r="B311" s="48" t="s">
        <v>54</v>
      </c>
      <c r="C311" s="1"/>
      <c r="D311" s="1"/>
      <c r="E311" s="49" t="s">
        <v>316</v>
      </c>
      <c r="F311" s="1"/>
      <c r="G311" s="1"/>
      <c r="H311" s="40"/>
      <c r="I311" s="1"/>
      <c r="J311" s="40"/>
      <c r="K311" s="1"/>
      <c r="L311" s="1"/>
      <c r="M311" s="12"/>
      <c r="N311" s="2"/>
      <c r="O311" s="2"/>
      <c r="P311" s="2"/>
      <c r="Q311" s="2"/>
    </row>
    <row r="312">
      <c r="A312" s="9"/>
      <c r="B312" s="48" t="s">
        <v>56</v>
      </c>
      <c r="C312" s="1"/>
      <c r="D312" s="1"/>
      <c r="E312" s="49" t="s">
        <v>317</v>
      </c>
      <c r="F312" s="1"/>
      <c r="G312" s="1"/>
      <c r="H312" s="40"/>
      <c r="I312" s="1"/>
      <c r="J312" s="40"/>
      <c r="K312" s="1"/>
      <c r="L312" s="1"/>
      <c r="M312" s="12"/>
      <c r="N312" s="2"/>
      <c r="O312" s="2"/>
      <c r="P312" s="2"/>
      <c r="Q312" s="2"/>
    </row>
    <row r="313">
      <c r="A313" s="9"/>
      <c r="B313" s="48" t="s">
        <v>58</v>
      </c>
      <c r="C313" s="1"/>
      <c r="D313" s="1"/>
      <c r="E313" s="49" t="s">
        <v>318</v>
      </c>
      <c r="F313" s="1"/>
      <c r="G313" s="1"/>
      <c r="H313" s="40"/>
      <c r="I313" s="1"/>
      <c r="J313" s="40"/>
      <c r="K313" s="1"/>
      <c r="L313" s="1"/>
      <c r="M313" s="12"/>
      <c r="N313" s="2"/>
      <c r="O313" s="2"/>
      <c r="P313" s="2"/>
      <c r="Q313" s="2"/>
    </row>
    <row r="314" thickBot="1">
      <c r="A314" s="9"/>
      <c r="B314" s="50" t="s">
        <v>60</v>
      </c>
      <c r="C314" s="51"/>
      <c r="D314" s="51"/>
      <c r="E314" s="52" t="s">
        <v>61</v>
      </c>
      <c r="F314" s="51"/>
      <c r="G314" s="51"/>
      <c r="H314" s="53"/>
      <c r="I314" s="51"/>
      <c r="J314" s="53"/>
      <c r="K314" s="51"/>
      <c r="L314" s="51"/>
      <c r="M314" s="12"/>
      <c r="N314" s="2"/>
      <c r="O314" s="2"/>
      <c r="P314" s="2"/>
      <c r="Q314" s="2"/>
    </row>
    <row r="315" thickTop="1">
      <c r="A315" s="9"/>
      <c r="B315" s="41">
        <v>54</v>
      </c>
      <c r="C315" s="42" t="s">
        <v>319</v>
      </c>
      <c r="D315" s="42" t="s">
        <v>7</v>
      </c>
      <c r="E315" s="42" t="s">
        <v>320</v>
      </c>
      <c r="F315" s="42" t="s">
        <v>7</v>
      </c>
      <c r="G315" s="43" t="s">
        <v>123</v>
      </c>
      <c r="H315" s="54">
        <v>144</v>
      </c>
      <c r="I315" s="55">
        <f>ROUND(0,2)</f>
        <v>0</v>
      </c>
      <c r="J315" s="56">
        <f>ROUND(I315*H315,2)</f>
        <v>0</v>
      </c>
      <c r="K315" s="57">
        <v>0.20999999999999999</v>
      </c>
      <c r="L315" s="58">
        <f>IF(ISNUMBER(K315),ROUND(J315*(K315+1),2),0)</f>
        <v>0</v>
      </c>
      <c r="M315" s="12"/>
      <c r="N315" s="2"/>
      <c r="O315" s="2"/>
      <c r="P315" s="2"/>
      <c r="Q315" s="33">
        <f>IF(ISNUMBER(K315),IF(H315&gt;0,IF(I315&gt;0,J315,0),0),0)</f>
        <v>0</v>
      </c>
      <c r="R315" s="27">
        <f>IF(ISNUMBER(K315)=FALSE,J315,0)</f>
        <v>0</v>
      </c>
    </row>
    <row r="316">
      <c r="A316" s="9"/>
      <c r="B316" s="48" t="s">
        <v>54</v>
      </c>
      <c r="C316" s="1"/>
      <c r="D316" s="1"/>
      <c r="E316" s="49" t="s">
        <v>321</v>
      </c>
      <c r="F316" s="1"/>
      <c r="G316" s="1"/>
      <c r="H316" s="40"/>
      <c r="I316" s="1"/>
      <c r="J316" s="40"/>
      <c r="K316" s="1"/>
      <c r="L316" s="1"/>
      <c r="M316" s="12"/>
      <c r="N316" s="2"/>
      <c r="O316" s="2"/>
      <c r="P316" s="2"/>
      <c r="Q316" s="2"/>
    </row>
    <row r="317">
      <c r="A317" s="9"/>
      <c r="B317" s="48" t="s">
        <v>56</v>
      </c>
      <c r="C317" s="1"/>
      <c r="D317" s="1"/>
      <c r="E317" s="49" t="s">
        <v>322</v>
      </c>
      <c r="F317" s="1"/>
      <c r="G317" s="1"/>
      <c r="H317" s="40"/>
      <c r="I317" s="1"/>
      <c r="J317" s="40"/>
      <c r="K317" s="1"/>
      <c r="L317" s="1"/>
      <c r="M317" s="12"/>
      <c r="N317" s="2"/>
      <c r="O317" s="2"/>
      <c r="P317" s="2"/>
      <c r="Q317" s="2"/>
    </row>
    <row r="318">
      <c r="A318" s="9"/>
      <c r="B318" s="48" t="s">
        <v>58</v>
      </c>
      <c r="C318" s="1"/>
      <c r="D318" s="1"/>
      <c r="E318" s="49" t="s">
        <v>323</v>
      </c>
      <c r="F318" s="1"/>
      <c r="G318" s="1"/>
      <c r="H318" s="40"/>
      <c r="I318" s="1"/>
      <c r="J318" s="40"/>
      <c r="K318" s="1"/>
      <c r="L318" s="1"/>
      <c r="M318" s="12"/>
      <c r="N318" s="2"/>
      <c r="O318" s="2"/>
      <c r="P318" s="2"/>
      <c r="Q318" s="2"/>
    </row>
    <row r="319" thickBot="1">
      <c r="A319" s="9"/>
      <c r="B319" s="50" t="s">
        <v>60</v>
      </c>
      <c r="C319" s="51"/>
      <c r="D319" s="51"/>
      <c r="E319" s="52" t="s">
        <v>61</v>
      </c>
      <c r="F319" s="51"/>
      <c r="G319" s="51"/>
      <c r="H319" s="53"/>
      <c r="I319" s="51"/>
      <c r="J319" s="53"/>
      <c r="K319" s="51"/>
      <c r="L319" s="51"/>
      <c r="M319" s="12"/>
      <c r="N319" s="2"/>
      <c r="O319" s="2"/>
      <c r="P319" s="2"/>
      <c r="Q319" s="2"/>
    </row>
    <row r="320" thickTop="1">
      <c r="A320" s="9"/>
      <c r="B320" s="41">
        <v>55</v>
      </c>
      <c r="C320" s="42" t="s">
        <v>324</v>
      </c>
      <c r="D320" s="42" t="s">
        <v>7</v>
      </c>
      <c r="E320" s="42" t="s">
        <v>325</v>
      </c>
      <c r="F320" s="42" t="s">
        <v>7</v>
      </c>
      <c r="G320" s="43" t="s">
        <v>123</v>
      </c>
      <c r="H320" s="54">
        <v>4725</v>
      </c>
      <c r="I320" s="55">
        <f>ROUND(0,2)</f>
        <v>0</v>
      </c>
      <c r="J320" s="56">
        <f>ROUND(I320*H320,2)</f>
        <v>0</v>
      </c>
      <c r="K320" s="57">
        <v>0.20999999999999999</v>
      </c>
      <c r="L320" s="58">
        <f>IF(ISNUMBER(K320),ROUND(J320*(K320+1),2),0)</f>
        <v>0</v>
      </c>
      <c r="M320" s="12"/>
      <c r="N320" s="2"/>
      <c r="O320" s="2"/>
      <c r="P320" s="2"/>
      <c r="Q320" s="33">
        <f>IF(ISNUMBER(K320),IF(H320&gt;0,IF(I320&gt;0,J320,0),0),0)</f>
        <v>0</v>
      </c>
      <c r="R320" s="27">
        <f>IF(ISNUMBER(K320)=FALSE,J320,0)</f>
        <v>0</v>
      </c>
    </row>
    <row r="321">
      <c r="A321" s="9"/>
      <c r="B321" s="48" t="s">
        <v>54</v>
      </c>
      <c r="C321" s="1"/>
      <c r="D321" s="1"/>
      <c r="E321" s="49" t="s">
        <v>326</v>
      </c>
      <c r="F321" s="1"/>
      <c r="G321" s="1"/>
      <c r="H321" s="40"/>
      <c r="I321" s="1"/>
      <c r="J321" s="40"/>
      <c r="K321" s="1"/>
      <c r="L321" s="1"/>
      <c r="M321" s="12"/>
      <c r="N321" s="2"/>
      <c r="O321" s="2"/>
      <c r="P321" s="2"/>
      <c r="Q321" s="2"/>
    </row>
    <row r="322">
      <c r="A322" s="9"/>
      <c r="B322" s="48" t="s">
        <v>56</v>
      </c>
      <c r="C322" s="1"/>
      <c r="D322" s="1"/>
      <c r="E322" s="49" t="s">
        <v>327</v>
      </c>
      <c r="F322" s="1"/>
      <c r="G322" s="1"/>
      <c r="H322" s="40"/>
      <c r="I322" s="1"/>
      <c r="J322" s="40"/>
      <c r="K322" s="1"/>
      <c r="L322" s="1"/>
      <c r="M322" s="12"/>
      <c r="N322" s="2"/>
      <c r="O322" s="2"/>
      <c r="P322" s="2"/>
      <c r="Q322" s="2"/>
    </row>
    <row r="323">
      <c r="A323" s="9"/>
      <c r="B323" s="48" t="s">
        <v>58</v>
      </c>
      <c r="C323" s="1"/>
      <c r="D323" s="1"/>
      <c r="E323" s="49" t="s">
        <v>323</v>
      </c>
      <c r="F323" s="1"/>
      <c r="G323" s="1"/>
      <c r="H323" s="40"/>
      <c r="I323" s="1"/>
      <c r="J323" s="40"/>
      <c r="K323" s="1"/>
      <c r="L323" s="1"/>
      <c r="M323" s="12"/>
      <c r="N323" s="2"/>
      <c r="O323" s="2"/>
      <c r="P323" s="2"/>
      <c r="Q323" s="2"/>
    </row>
    <row r="324" thickBot="1">
      <c r="A324" s="9"/>
      <c r="B324" s="50" t="s">
        <v>60</v>
      </c>
      <c r="C324" s="51"/>
      <c r="D324" s="51"/>
      <c r="E324" s="52" t="s">
        <v>61</v>
      </c>
      <c r="F324" s="51"/>
      <c r="G324" s="51"/>
      <c r="H324" s="53"/>
      <c r="I324" s="51"/>
      <c r="J324" s="53"/>
      <c r="K324" s="51"/>
      <c r="L324" s="51"/>
      <c r="M324" s="12"/>
      <c r="N324" s="2"/>
      <c r="O324" s="2"/>
      <c r="P324" s="2"/>
      <c r="Q324" s="2"/>
    </row>
    <row r="325" thickTop="1">
      <c r="A325" s="9"/>
      <c r="B325" s="41">
        <v>56</v>
      </c>
      <c r="C325" s="42" t="s">
        <v>328</v>
      </c>
      <c r="D325" s="42" t="s">
        <v>7</v>
      </c>
      <c r="E325" s="42" t="s">
        <v>329</v>
      </c>
      <c r="F325" s="42" t="s">
        <v>7</v>
      </c>
      <c r="G325" s="43" t="s">
        <v>116</v>
      </c>
      <c r="H325" s="54">
        <v>1453.8499999999999</v>
      </c>
      <c r="I325" s="55">
        <f>ROUND(0,2)</f>
        <v>0</v>
      </c>
      <c r="J325" s="56">
        <f>ROUND(I325*H325,2)</f>
        <v>0</v>
      </c>
      <c r="K325" s="57">
        <v>0.20999999999999999</v>
      </c>
      <c r="L325" s="58">
        <f>IF(ISNUMBER(K325),ROUND(J325*(K325+1),2),0)</f>
        <v>0</v>
      </c>
      <c r="M325" s="12"/>
      <c r="N325" s="2"/>
      <c r="O325" s="2"/>
      <c r="P325" s="2"/>
      <c r="Q325" s="33">
        <f>IF(ISNUMBER(K325),IF(H325&gt;0,IF(I325&gt;0,J325,0),0),0)</f>
        <v>0</v>
      </c>
      <c r="R325" s="27">
        <f>IF(ISNUMBER(K325)=FALSE,J325,0)</f>
        <v>0</v>
      </c>
    </row>
    <row r="326">
      <c r="A326" s="9"/>
      <c r="B326" s="48" t="s">
        <v>54</v>
      </c>
      <c r="C326" s="1"/>
      <c r="D326" s="1"/>
      <c r="E326" s="49" t="s">
        <v>330</v>
      </c>
      <c r="F326" s="1"/>
      <c r="G326" s="1"/>
      <c r="H326" s="40"/>
      <c r="I326" s="1"/>
      <c r="J326" s="40"/>
      <c r="K326" s="1"/>
      <c r="L326" s="1"/>
      <c r="M326" s="12"/>
      <c r="N326" s="2"/>
      <c r="O326" s="2"/>
      <c r="P326" s="2"/>
      <c r="Q326" s="2"/>
    </row>
    <row r="327">
      <c r="A327" s="9"/>
      <c r="B327" s="48" t="s">
        <v>56</v>
      </c>
      <c r="C327" s="1"/>
      <c r="D327" s="1"/>
      <c r="E327" s="49" t="s">
        <v>331</v>
      </c>
      <c r="F327" s="1"/>
      <c r="G327" s="1"/>
      <c r="H327" s="40"/>
      <c r="I327" s="1"/>
      <c r="J327" s="40"/>
      <c r="K327" s="1"/>
      <c r="L327" s="1"/>
      <c r="M327" s="12"/>
      <c r="N327" s="2"/>
      <c r="O327" s="2"/>
      <c r="P327" s="2"/>
      <c r="Q327" s="2"/>
    </row>
    <row r="328">
      <c r="A328" s="9"/>
      <c r="B328" s="48" t="s">
        <v>58</v>
      </c>
      <c r="C328" s="1"/>
      <c r="D328" s="1"/>
      <c r="E328" s="49" t="s">
        <v>323</v>
      </c>
      <c r="F328" s="1"/>
      <c r="G328" s="1"/>
      <c r="H328" s="40"/>
      <c r="I328" s="1"/>
      <c r="J328" s="40"/>
      <c r="K328" s="1"/>
      <c r="L328" s="1"/>
      <c r="M328" s="12"/>
      <c r="N328" s="2"/>
      <c r="O328" s="2"/>
      <c r="P328" s="2"/>
      <c r="Q328" s="2"/>
    </row>
    <row r="329" thickBot="1">
      <c r="A329" s="9"/>
      <c r="B329" s="50" t="s">
        <v>60</v>
      </c>
      <c r="C329" s="51"/>
      <c r="D329" s="51"/>
      <c r="E329" s="52" t="s">
        <v>61</v>
      </c>
      <c r="F329" s="51"/>
      <c r="G329" s="51"/>
      <c r="H329" s="53"/>
      <c r="I329" s="51"/>
      <c r="J329" s="53"/>
      <c r="K329" s="51"/>
      <c r="L329" s="51"/>
      <c r="M329" s="12"/>
      <c r="N329" s="2"/>
      <c r="O329" s="2"/>
      <c r="P329" s="2"/>
      <c r="Q329" s="2"/>
    </row>
    <row r="330" thickTop="1">
      <c r="A330" s="9"/>
      <c r="B330" s="41">
        <v>57</v>
      </c>
      <c r="C330" s="42" t="s">
        <v>332</v>
      </c>
      <c r="D330" s="42" t="s">
        <v>7</v>
      </c>
      <c r="E330" s="42" t="s">
        <v>333</v>
      </c>
      <c r="F330" s="42" t="s">
        <v>7</v>
      </c>
      <c r="G330" s="43" t="s">
        <v>123</v>
      </c>
      <c r="H330" s="54">
        <v>96</v>
      </c>
      <c r="I330" s="55">
        <f>ROUND(0,2)</f>
        <v>0</v>
      </c>
      <c r="J330" s="56">
        <f>ROUND(I330*H330,2)</f>
        <v>0</v>
      </c>
      <c r="K330" s="57">
        <v>0.20999999999999999</v>
      </c>
      <c r="L330" s="58">
        <f>IF(ISNUMBER(K330),ROUND(J330*(K330+1),2),0)</f>
        <v>0</v>
      </c>
      <c r="M330" s="12"/>
      <c r="N330" s="2"/>
      <c r="O330" s="2"/>
      <c r="P330" s="2"/>
      <c r="Q330" s="33">
        <f>IF(ISNUMBER(K330),IF(H330&gt;0,IF(I330&gt;0,J330,0),0),0)</f>
        <v>0</v>
      </c>
      <c r="R330" s="27">
        <f>IF(ISNUMBER(K330)=FALSE,J330,0)</f>
        <v>0</v>
      </c>
    </row>
    <row r="331">
      <c r="A331" s="9"/>
      <c r="B331" s="48" t="s">
        <v>54</v>
      </c>
      <c r="C331" s="1"/>
      <c r="D331" s="1"/>
      <c r="E331" s="49" t="s">
        <v>334</v>
      </c>
      <c r="F331" s="1"/>
      <c r="G331" s="1"/>
      <c r="H331" s="40"/>
      <c r="I331" s="1"/>
      <c r="J331" s="40"/>
      <c r="K331" s="1"/>
      <c r="L331" s="1"/>
      <c r="M331" s="12"/>
      <c r="N331" s="2"/>
      <c r="O331" s="2"/>
      <c r="P331" s="2"/>
      <c r="Q331" s="2"/>
    </row>
    <row r="332">
      <c r="A332" s="9"/>
      <c r="B332" s="48" t="s">
        <v>56</v>
      </c>
      <c r="C332" s="1"/>
      <c r="D332" s="1"/>
      <c r="E332" s="49" t="s">
        <v>335</v>
      </c>
      <c r="F332" s="1"/>
      <c r="G332" s="1"/>
      <c r="H332" s="40"/>
      <c r="I332" s="1"/>
      <c r="J332" s="40"/>
      <c r="K332" s="1"/>
      <c r="L332" s="1"/>
      <c r="M332" s="12"/>
      <c r="N332" s="2"/>
      <c r="O332" s="2"/>
      <c r="P332" s="2"/>
      <c r="Q332" s="2"/>
    </row>
    <row r="333">
      <c r="A333" s="9"/>
      <c r="B333" s="48" t="s">
        <v>58</v>
      </c>
      <c r="C333" s="1"/>
      <c r="D333" s="1"/>
      <c r="E333" s="49" t="s">
        <v>323</v>
      </c>
      <c r="F333" s="1"/>
      <c r="G333" s="1"/>
      <c r="H333" s="40"/>
      <c r="I333" s="1"/>
      <c r="J333" s="40"/>
      <c r="K333" s="1"/>
      <c r="L333" s="1"/>
      <c r="M333" s="12"/>
      <c r="N333" s="2"/>
      <c r="O333" s="2"/>
      <c r="P333" s="2"/>
      <c r="Q333" s="2"/>
    </row>
    <row r="334" thickBot="1">
      <c r="A334" s="9"/>
      <c r="B334" s="50" t="s">
        <v>60</v>
      </c>
      <c r="C334" s="51"/>
      <c r="D334" s="51"/>
      <c r="E334" s="52" t="s">
        <v>61</v>
      </c>
      <c r="F334" s="51"/>
      <c r="G334" s="51"/>
      <c r="H334" s="53"/>
      <c r="I334" s="51"/>
      <c r="J334" s="53"/>
      <c r="K334" s="51"/>
      <c r="L334" s="51"/>
      <c r="M334" s="12"/>
      <c r="N334" s="2"/>
      <c r="O334" s="2"/>
      <c r="P334" s="2"/>
      <c r="Q334" s="2"/>
    </row>
    <row r="335" thickTop="1">
      <c r="A335" s="9"/>
      <c r="B335" s="41">
        <v>58</v>
      </c>
      <c r="C335" s="42" t="s">
        <v>336</v>
      </c>
      <c r="D335" s="42" t="s">
        <v>7</v>
      </c>
      <c r="E335" s="42" t="s">
        <v>337</v>
      </c>
      <c r="F335" s="42" t="s">
        <v>7</v>
      </c>
      <c r="G335" s="43" t="s">
        <v>123</v>
      </c>
      <c r="H335" s="54">
        <v>223.667</v>
      </c>
      <c r="I335" s="55">
        <f>ROUND(0,2)</f>
        <v>0</v>
      </c>
      <c r="J335" s="56">
        <f>ROUND(I335*H335,2)</f>
        <v>0</v>
      </c>
      <c r="K335" s="57">
        <v>0.20999999999999999</v>
      </c>
      <c r="L335" s="58">
        <f>IF(ISNUMBER(K335),ROUND(J335*(K335+1),2),0)</f>
        <v>0</v>
      </c>
      <c r="M335" s="12"/>
      <c r="N335" s="2"/>
      <c r="O335" s="2"/>
      <c r="P335" s="2"/>
      <c r="Q335" s="33">
        <f>IF(ISNUMBER(K335),IF(H335&gt;0,IF(I335&gt;0,J335,0),0),0)</f>
        <v>0</v>
      </c>
      <c r="R335" s="27">
        <f>IF(ISNUMBER(K335)=FALSE,J335,0)</f>
        <v>0</v>
      </c>
    </row>
    <row r="336">
      <c r="A336" s="9"/>
      <c r="B336" s="48" t="s">
        <v>54</v>
      </c>
      <c r="C336" s="1"/>
      <c r="D336" s="1"/>
      <c r="E336" s="49" t="s">
        <v>338</v>
      </c>
      <c r="F336" s="1"/>
      <c r="G336" s="1"/>
      <c r="H336" s="40"/>
      <c r="I336" s="1"/>
      <c r="J336" s="40"/>
      <c r="K336" s="1"/>
      <c r="L336" s="1"/>
      <c r="M336" s="12"/>
      <c r="N336" s="2"/>
      <c r="O336" s="2"/>
      <c r="P336" s="2"/>
      <c r="Q336" s="2"/>
    </row>
    <row r="337">
      <c r="A337" s="9"/>
      <c r="B337" s="48" t="s">
        <v>56</v>
      </c>
      <c r="C337" s="1"/>
      <c r="D337" s="1"/>
      <c r="E337" s="49" t="s">
        <v>339</v>
      </c>
      <c r="F337" s="1"/>
      <c r="G337" s="1"/>
      <c r="H337" s="40"/>
      <c r="I337" s="1"/>
      <c r="J337" s="40"/>
      <c r="K337" s="1"/>
      <c r="L337" s="1"/>
      <c r="M337" s="12"/>
      <c r="N337" s="2"/>
      <c r="O337" s="2"/>
      <c r="P337" s="2"/>
      <c r="Q337" s="2"/>
    </row>
    <row r="338">
      <c r="A338" s="9"/>
      <c r="B338" s="48" t="s">
        <v>58</v>
      </c>
      <c r="C338" s="1"/>
      <c r="D338" s="1"/>
      <c r="E338" s="49" t="s">
        <v>323</v>
      </c>
      <c r="F338" s="1"/>
      <c r="G338" s="1"/>
      <c r="H338" s="40"/>
      <c r="I338" s="1"/>
      <c r="J338" s="40"/>
      <c r="K338" s="1"/>
      <c r="L338" s="1"/>
      <c r="M338" s="12"/>
      <c r="N338" s="2"/>
      <c r="O338" s="2"/>
      <c r="P338" s="2"/>
      <c r="Q338" s="2"/>
    </row>
    <row r="339" thickBot="1">
      <c r="A339" s="9"/>
      <c r="B339" s="50" t="s">
        <v>60</v>
      </c>
      <c r="C339" s="51"/>
      <c r="D339" s="51"/>
      <c r="E339" s="52" t="s">
        <v>61</v>
      </c>
      <c r="F339" s="51"/>
      <c r="G339" s="51"/>
      <c r="H339" s="53"/>
      <c r="I339" s="51"/>
      <c r="J339" s="53"/>
      <c r="K339" s="51"/>
      <c r="L339" s="51"/>
      <c r="M339" s="12"/>
      <c r="N339" s="2"/>
      <c r="O339" s="2"/>
      <c r="P339" s="2"/>
      <c r="Q339" s="2"/>
    </row>
    <row r="340" thickTop="1">
      <c r="A340" s="9"/>
      <c r="B340" s="41">
        <v>59</v>
      </c>
      <c r="C340" s="42" t="s">
        <v>340</v>
      </c>
      <c r="D340" s="42" t="s">
        <v>7</v>
      </c>
      <c r="E340" s="42" t="s">
        <v>341</v>
      </c>
      <c r="F340" s="42" t="s">
        <v>7</v>
      </c>
      <c r="G340" s="43" t="s">
        <v>116</v>
      </c>
      <c r="H340" s="54">
        <v>1.2</v>
      </c>
      <c r="I340" s="55">
        <f>ROUND(0,2)</f>
        <v>0</v>
      </c>
      <c r="J340" s="56">
        <f>ROUND(I340*H340,2)</f>
        <v>0</v>
      </c>
      <c r="K340" s="57">
        <v>0.20999999999999999</v>
      </c>
      <c r="L340" s="58">
        <f>IF(ISNUMBER(K340),ROUND(J340*(K340+1),2),0)</f>
        <v>0</v>
      </c>
      <c r="M340" s="12"/>
      <c r="N340" s="2"/>
      <c r="O340" s="2"/>
      <c r="P340" s="2"/>
      <c r="Q340" s="33">
        <f>IF(ISNUMBER(K340),IF(H340&gt;0,IF(I340&gt;0,J340,0),0),0)</f>
        <v>0</v>
      </c>
      <c r="R340" s="27">
        <f>IF(ISNUMBER(K340)=FALSE,J340,0)</f>
        <v>0</v>
      </c>
    </row>
    <row r="341">
      <c r="A341" s="9"/>
      <c r="B341" s="48" t="s">
        <v>54</v>
      </c>
      <c r="C341" s="1"/>
      <c r="D341" s="1"/>
      <c r="E341" s="49" t="s">
        <v>7</v>
      </c>
      <c r="F341" s="1"/>
      <c r="G341" s="1"/>
      <c r="H341" s="40"/>
      <c r="I341" s="1"/>
      <c r="J341" s="40"/>
      <c r="K341" s="1"/>
      <c r="L341" s="1"/>
      <c r="M341" s="12"/>
      <c r="N341" s="2"/>
      <c r="O341" s="2"/>
      <c r="P341" s="2"/>
      <c r="Q341" s="2"/>
    </row>
    <row r="342">
      <c r="A342" s="9"/>
      <c r="B342" s="48" t="s">
        <v>56</v>
      </c>
      <c r="C342" s="1"/>
      <c r="D342" s="1"/>
      <c r="E342" s="49" t="s">
        <v>342</v>
      </c>
      <c r="F342" s="1"/>
      <c r="G342" s="1"/>
      <c r="H342" s="40"/>
      <c r="I342" s="1"/>
      <c r="J342" s="40"/>
      <c r="K342" s="1"/>
      <c r="L342" s="1"/>
      <c r="M342" s="12"/>
      <c r="N342" s="2"/>
      <c r="O342" s="2"/>
      <c r="P342" s="2"/>
      <c r="Q342" s="2"/>
    </row>
    <row r="343">
      <c r="A343" s="9"/>
      <c r="B343" s="48" t="s">
        <v>58</v>
      </c>
      <c r="C343" s="1"/>
      <c r="D343" s="1"/>
      <c r="E343" s="49" t="s">
        <v>343</v>
      </c>
      <c r="F343" s="1"/>
      <c r="G343" s="1"/>
      <c r="H343" s="40"/>
      <c r="I343" s="1"/>
      <c r="J343" s="40"/>
      <c r="K343" s="1"/>
      <c r="L343" s="1"/>
      <c r="M343" s="12"/>
      <c r="N343" s="2"/>
      <c r="O343" s="2"/>
      <c r="P343" s="2"/>
      <c r="Q343" s="2"/>
    </row>
    <row r="344" thickBot="1">
      <c r="A344" s="9"/>
      <c r="B344" s="50" t="s">
        <v>60</v>
      </c>
      <c r="C344" s="51"/>
      <c r="D344" s="51"/>
      <c r="E344" s="52" t="s">
        <v>61</v>
      </c>
      <c r="F344" s="51"/>
      <c r="G344" s="51"/>
      <c r="H344" s="53"/>
      <c r="I344" s="51"/>
      <c r="J344" s="53"/>
      <c r="K344" s="51"/>
      <c r="L344" s="51"/>
      <c r="M344" s="12"/>
      <c r="N344" s="2"/>
      <c r="O344" s="2"/>
      <c r="P344" s="2"/>
      <c r="Q344" s="2"/>
    </row>
    <row r="345" thickTop="1">
      <c r="A345" s="9"/>
      <c r="B345" s="41">
        <v>60</v>
      </c>
      <c r="C345" s="42" t="s">
        <v>344</v>
      </c>
      <c r="D345" s="42" t="s">
        <v>7</v>
      </c>
      <c r="E345" s="42" t="s">
        <v>345</v>
      </c>
      <c r="F345" s="42" t="s">
        <v>7</v>
      </c>
      <c r="G345" s="43" t="s">
        <v>123</v>
      </c>
      <c r="H345" s="54">
        <v>818.70000000000005</v>
      </c>
      <c r="I345" s="55">
        <f>ROUND(0,2)</f>
        <v>0</v>
      </c>
      <c r="J345" s="56">
        <f>ROUND(I345*H345,2)</f>
        <v>0</v>
      </c>
      <c r="K345" s="57">
        <v>0.20999999999999999</v>
      </c>
      <c r="L345" s="58">
        <f>IF(ISNUMBER(K345),ROUND(J345*(K345+1),2),0)</f>
        <v>0</v>
      </c>
      <c r="M345" s="12"/>
      <c r="N345" s="2"/>
      <c r="O345" s="2"/>
      <c r="P345" s="2"/>
      <c r="Q345" s="33">
        <f>IF(ISNUMBER(K345),IF(H345&gt;0,IF(I345&gt;0,J345,0),0),0)</f>
        <v>0</v>
      </c>
      <c r="R345" s="27">
        <f>IF(ISNUMBER(K345)=FALSE,J345,0)</f>
        <v>0</v>
      </c>
    </row>
    <row r="346">
      <c r="A346" s="9"/>
      <c r="B346" s="48" t="s">
        <v>54</v>
      </c>
      <c r="C346" s="1"/>
      <c r="D346" s="1"/>
      <c r="E346" s="49" t="s">
        <v>346</v>
      </c>
      <c r="F346" s="1"/>
      <c r="G346" s="1"/>
      <c r="H346" s="40"/>
      <c r="I346" s="1"/>
      <c r="J346" s="40"/>
      <c r="K346" s="1"/>
      <c r="L346" s="1"/>
      <c r="M346" s="12"/>
      <c r="N346" s="2"/>
      <c r="O346" s="2"/>
      <c r="P346" s="2"/>
      <c r="Q346" s="2"/>
    </row>
    <row r="347">
      <c r="A347" s="9"/>
      <c r="B347" s="48" t="s">
        <v>56</v>
      </c>
      <c r="C347" s="1"/>
      <c r="D347" s="1"/>
      <c r="E347" s="49" t="s">
        <v>347</v>
      </c>
      <c r="F347" s="1"/>
      <c r="G347" s="1"/>
      <c r="H347" s="40"/>
      <c r="I347" s="1"/>
      <c r="J347" s="40"/>
      <c r="K347" s="1"/>
      <c r="L347" s="1"/>
      <c r="M347" s="12"/>
      <c r="N347" s="2"/>
      <c r="O347" s="2"/>
      <c r="P347" s="2"/>
      <c r="Q347" s="2"/>
    </row>
    <row r="348">
      <c r="A348" s="9"/>
      <c r="B348" s="48" t="s">
        <v>58</v>
      </c>
      <c r="C348" s="1"/>
      <c r="D348" s="1"/>
      <c r="E348" s="49" t="s">
        <v>348</v>
      </c>
      <c r="F348" s="1"/>
      <c r="G348" s="1"/>
      <c r="H348" s="40"/>
      <c r="I348" s="1"/>
      <c r="J348" s="40"/>
      <c r="K348" s="1"/>
      <c r="L348" s="1"/>
      <c r="M348" s="12"/>
      <c r="N348" s="2"/>
      <c r="O348" s="2"/>
      <c r="P348" s="2"/>
      <c r="Q348" s="2"/>
    </row>
    <row r="349" thickBot="1">
      <c r="A349" s="9"/>
      <c r="B349" s="50" t="s">
        <v>60</v>
      </c>
      <c r="C349" s="51"/>
      <c r="D349" s="51"/>
      <c r="E349" s="52" t="s">
        <v>61</v>
      </c>
      <c r="F349" s="51"/>
      <c r="G349" s="51"/>
      <c r="H349" s="53"/>
      <c r="I349" s="51"/>
      <c r="J349" s="53"/>
      <c r="K349" s="51"/>
      <c r="L349" s="51"/>
      <c r="M349" s="12"/>
      <c r="N349" s="2"/>
      <c r="O349" s="2"/>
      <c r="P349" s="2"/>
      <c r="Q349" s="2"/>
    </row>
    <row r="350" thickTop="1">
      <c r="A350" s="9"/>
      <c r="B350" s="41">
        <v>61</v>
      </c>
      <c r="C350" s="42" t="s">
        <v>349</v>
      </c>
      <c r="D350" s="42" t="s">
        <v>7</v>
      </c>
      <c r="E350" s="42" t="s">
        <v>350</v>
      </c>
      <c r="F350" s="42" t="s">
        <v>7</v>
      </c>
      <c r="G350" s="43" t="s">
        <v>123</v>
      </c>
      <c r="H350" s="54">
        <v>10923.5</v>
      </c>
      <c r="I350" s="55">
        <f>ROUND(0,2)</f>
        <v>0</v>
      </c>
      <c r="J350" s="56">
        <f>ROUND(I350*H350,2)</f>
        <v>0</v>
      </c>
      <c r="K350" s="57">
        <v>0.20999999999999999</v>
      </c>
      <c r="L350" s="58">
        <f>IF(ISNUMBER(K350),ROUND(J350*(K350+1),2),0)</f>
        <v>0</v>
      </c>
      <c r="M350" s="12"/>
      <c r="N350" s="2"/>
      <c r="O350" s="2"/>
      <c r="P350" s="2"/>
      <c r="Q350" s="33">
        <f>IF(ISNUMBER(K350),IF(H350&gt;0,IF(I350&gt;0,J350,0),0),0)</f>
        <v>0</v>
      </c>
      <c r="R350" s="27">
        <f>IF(ISNUMBER(K350)=FALSE,J350,0)</f>
        <v>0</v>
      </c>
    </row>
    <row r="351">
      <c r="A351" s="9"/>
      <c r="B351" s="48" t="s">
        <v>54</v>
      </c>
      <c r="C351" s="1"/>
      <c r="D351" s="1"/>
      <c r="E351" s="49" t="s">
        <v>351</v>
      </c>
      <c r="F351" s="1"/>
      <c r="G351" s="1"/>
      <c r="H351" s="40"/>
      <c r="I351" s="1"/>
      <c r="J351" s="40"/>
      <c r="K351" s="1"/>
      <c r="L351" s="1"/>
      <c r="M351" s="12"/>
      <c r="N351" s="2"/>
      <c r="O351" s="2"/>
      <c r="P351" s="2"/>
      <c r="Q351" s="2"/>
    </row>
    <row r="352">
      <c r="A352" s="9"/>
      <c r="B352" s="48" t="s">
        <v>56</v>
      </c>
      <c r="C352" s="1"/>
      <c r="D352" s="1"/>
      <c r="E352" s="49" t="s">
        <v>352</v>
      </c>
      <c r="F352" s="1"/>
      <c r="G352" s="1"/>
      <c r="H352" s="40"/>
      <c r="I352" s="1"/>
      <c r="J352" s="40"/>
      <c r="K352" s="1"/>
      <c r="L352" s="1"/>
      <c r="M352" s="12"/>
      <c r="N352" s="2"/>
      <c r="O352" s="2"/>
      <c r="P352" s="2"/>
      <c r="Q352" s="2"/>
    </row>
    <row r="353">
      <c r="A353" s="9"/>
      <c r="B353" s="48" t="s">
        <v>58</v>
      </c>
      <c r="C353" s="1"/>
      <c r="D353" s="1"/>
      <c r="E353" s="49" t="s">
        <v>353</v>
      </c>
      <c r="F353" s="1"/>
      <c r="G353" s="1"/>
      <c r="H353" s="40"/>
      <c r="I353" s="1"/>
      <c r="J353" s="40"/>
      <c r="K353" s="1"/>
      <c r="L353" s="1"/>
      <c r="M353" s="12"/>
      <c r="N353" s="2"/>
      <c r="O353" s="2"/>
      <c r="P353" s="2"/>
      <c r="Q353" s="2"/>
    </row>
    <row r="354" thickBot="1">
      <c r="A354" s="9"/>
      <c r="B354" s="50" t="s">
        <v>60</v>
      </c>
      <c r="C354" s="51"/>
      <c r="D354" s="51"/>
      <c r="E354" s="52" t="s">
        <v>61</v>
      </c>
      <c r="F354" s="51"/>
      <c r="G354" s="51"/>
      <c r="H354" s="53"/>
      <c r="I354" s="51"/>
      <c r="J354" s="53"/>
      <c r="K354" s="51"/>
      <c r="L354" s="51"/>
      <c r="M354" s="12"/>
      <c r="N354" s="2"/>
      <c r="O354" s="2"/>
      <c r="P354" s="2"/>
      <c r="Q354" s="2"/>
    </row>
    <row r="355" thickTop="1">
      <c r="A355" s="9"/>
      <c r="B355" s="41">
        <v>62</v>
      </c>
      <c r="C355" s="42" t="s">
        <v>354</v>
      </c>
      <c r="D355" s="42" t="s">
        <v>7</v>
      </c>
      <c r="E355" s="42" t="s">
        <v>355</v>
      </c>
      <c r="F355" s="42" t="s">
        <v>7</v>
      </c>
      <c r="G355" s="43" t="s">
        <v>123</v>
      </c>
      <c r="H355" s="54">
        <v>826</v>
      </c>
      <c r="I355" s="55">
        <f>ROUND(0,2)</f>
        <v>0</v>
      </c>
      <c r="J355" s="56">
        <f>ROUND(I355*H355,2)</f>
        <v>0</v>
      </c>
      <c r="K355" s="57">
        <v>0.20999999999999999</v>
      </c>
      <c r="L355" s="58">
        <f>IF(ISNUMBER(K355),ROUND(J355*(K355+1),2),0)</f>
        <v>0</v>
      </c>
      <c r="M355" s="12"/>
      <c r="N355" s="2"/>
      <c r="O355" s="2"/>
      <c r="P355" s="2"/>
      <c r="Q355" s="33">
        <f>IF(ISNUMBER(K355),IF(H355&gt;0,IF(I355&gt;0,J355,0),0),0)</f>
        <v>0</v>
      </c>
      <c r="R355" s="27">
        <f>IF(ISNUMBER(K355)=FALSE,J355,0)</f>
        <v>0</v>
      </c>
    </row>
    <row r="356">
      <c r="A356" s="9"/>
      <c r="B356" s="48" t="s">
        <v>54</v>
      </c>
      <c r="C356" s="1"/>
      <c r="D356" s="1"/>
      <c r="E356" s="49" t="s">
        <v>356</v>
      </c>
      <c r="F356" s="1"/>
      <c r="G356" s="1"/>
      <c r="H356" s="40"/>
      <c r="I356" s="1"/>
      <c r="J356" s="40"/>
      <c r="K356" s="1"/>
      <c r="L356" s="1"/>
      <c r="M356" s="12"/>
      <c r="N356" s="2"/>
      <c r="O356" s="2"/>
      <c r="P356" s="2"/>
      <c r="Q356" s="2"/>
    </row>
    <row r="357">
      <c r="A357" s="9"/>
      <c r="B357" s="48" t="s">
        <v>56</v>
      </c>
      <c r="C357" s="1"/>
      <c r="D357" s="1"/>
      <c r="E357" s="49" t="s">
        <v>357</v>
      </c>
      <c r="F357" s="1"/>
      <c r="G357" s="1"/>
      <c r="H357" s="40"/>
      <c r="I357" s="1"/>
      <c r="J357" s="40"/>
      <c r="K357" s="1"/>
      <c r="L357" s="1"/>
      <c r="M357" s="12"/>
      <c r="N357" s="2"/>
      <c r="O357" s="2"/>
      <c r="P357" s="2"/>
      <c r="Q357" s="2"/>
    </row>
    <row r="358">
      <c r="A358" s="9"/>
      <c r="B358" s="48" t="s">
        <v>58</v>
      </c>
      <c r="C358" s="1"/>
      <c r="D358" s="1"/>
      <c r="E358" s="49" t="s">
        <v>353</v>
      </c>
      <c r="F358" s="1"/>
      <c r="G358" s="1"/>
      <c r="H358" s="40"/>
      <c r="I358" s="1"/>
      <c r="J358" s="40"/>
      <c r="K358" s="1"/>
      <c r="L358" s="1"/>
      <c r="M358" s="12"/>
      <c r="N358" s="2"/>
      <c r="O358" s="2"/>
      <c r="P358" s="2"/>
      <c r="Q358" s="2"/>
    </row>
    <row r="359" thickBot="1">
      <c r="A359" s="9"/>
      <c r="B359" s="50" t="s">
        <v>60</v>
      </c>
      <c r="C359" s="51"/>
      <c r="D359" s="51"/>
      <c r="E359" s="52" t="s">
        <v>61</v>
      </c>
      <c r="F359" s="51"/>
      <c r="G359" s="51"/>
      <c r="H359" s="53"/>
      <c r="I359" s="51"/>
      <c r="J359" s="53"/>
      <c r="K359" s="51"/>
      <c r="L359" s="51"/>
      <c r="M359" s="12"/>
      <c r="N359" s="2"/>
      <c r="O359" s="2"/>
      <c r="P359" s="2"/>
      <c r="Q359" s="2"/>
    </row>
    <row r="360" thickTop="1">
      <c r="A360" s="9"/>
      <c r="B360" s="41">
        <v>63</v>
      </c>
      <c r="C360" s="42" t="s">
        <v>358</v>
      </c>
      <c r="D360" s="42" t="s">
        <v>7</v>
      </c>
      <c r="E360" s="42" t="s">
        <v>359</v>
      </c>
      <c r="F360" s="42" t="s">
        <v>7</v>
      </c>
      <c r="G360" s="43" t="s">
        <v>123</v>
      </c>
      <c r="H360" s="54">
        <v>15130</v>
      </c>
      <c r="I360" s="55">
        <f>ROUND(0,2)</f>
        <v>0</v>
      </c>
      <c r="J360" s="56">
        <f>ROUND(I360*H360,2)</f>
        <v>0</v>
      </c>
      <c r="K360" s="57">
        <v>0.20999999999999999</v>
      </c>
      <c r="L360" s="58">
        <f>IF(ISNUMBER(K360),ROUND(J360*(K360+1),2),0)</f>
        <v>0</v>
      </c>
      <c r="M360" s="12"/>
      <c r="N360" s="2"/>
      <c r="O360" s="2"/>
      <c r="P360" s="2"/>
      <c r="Q360" s="33">
        <f>IF(ISNUMBER(K360),IF(H360&gt;0,IF(I360&gt;0,J360,0),0),0)</f>
        <v>0</v>
      </c>
      <c r="R360" s="27">
        <f>IF(ISNUMBER(K360)=FALSE,J360,0)</f>
        <v>0</v>
      </c>
    </row>
    <row r="361">
      <c r="A361" s="9"/>
      <c r="B361" s="48" t="s">
        <v>54</v>
      </c>
      <c r="C361" s="1"/>
      <c r="D361" s="1"/>
      <c r="E361" s="49" t="s">
        <v>360</v>
      </c>
      <c r="F361" s="1"/>
      <c r="G361" s="1"/>
      <c r="H361" s="40"/>
      <c r="I361" s="1"/>
      <c r="J361" s="40"/>
      <c r="K361" s="1"/>
      <c r="L361" s="1"/>
      <c r="M361" s="12"/>
      <c r="N361" s="2"/>
      <c r="O361" s="2"/>
      <c r="P361" s="2"/>
      <c r="Q361" s="2"/>
    </row>
    <row r="362">
      <c r="A362" s="9"/>
      <c r="B362" s="48" t="s">
        <v>56</v>
      </c>
      <c r="C362" s="1"/>
      <c r="D362" s="1"/>
      <c r="E362" s="49" t="s">
        <v>361</v>
      </c>
      <c r="F362" s="1"/>
      <c r="G362" s="1"/>
      <c r="H362" s="40"/>
      <c r="I362" s="1"/>
      <c r="J362" s="40"/>
      <c r="K362" s="1"/>
      <c r="L362" s="1"/>
      <c r="M362" s="12"/>
      <c r="N362" s="2"/>
      <c r="O362" s="2"/>
      <c r="P362" s="2"/>
      <c r="Q362" s="2"/>
    </row>
    <row r="363">
      <c r="A363" s="9"/>
      <c r="B363" s="48" t="s">
        <v>58</v>
      </c>
      <c r="C363" s="1"/>
      <c r="D363" s="1"/>
      <c r="E363" s="49" t="s">
        <v>353</v>
      </c>
      <c r="F363" s="1"/>
      <c r="G363" s="1"/>
      <c r="H363" s="40"/>
      <c r="I363" s="1"/>
      <c r="J363" s="40"/>
      <c r="K363" s="1"/>
      <c r="L363" s="1"/>
      <c r="M363" s="12"/>
      <c r="N363" s="2"/>
      <c r="O363" s="2"/>
      <c r="P363" s="2"/>
      <c r="Q363" s="2"/>
    </row>
    <row r="364" thickBot="1">
      <c r="A364" s="9"/>
      <c r="B364" s="50" t="s">
        <v>60</v>
      </c>
      <c r="C364" s="51"/>
      <c r="D364" s="51"/>
      <c r="E364" s="52" t="s">
        <v>61</v>
      </c>
      <c r="F364" s="51"/>
      <c r="G364" s="51"/>
      <c r="H364" s="53"/>
      <c r="I364" s="51"/>
      <c r="J364" s="53"/>
      <c r="K364" s="51"/>
      <c r="L364" s="51"/>
      <c r="M364" s="12"/>
      <c r="N364" s="2"/>
      <c r="O364" s="2"/>
      <c r="P364" s="2"/>
      <c r="Q364" s="2"/>
    </row>
    <row r="365" thickTop="1">
      <c r="A365" s="9"/>
      <c r="B365" s="41">
        <v>64</v>
      </c>
      <c r="C365" s="42" t="s">
        <v>362</v>
      </c>
      <c r="D365" s="42" t="s">
        <v>7</v>
      </c>
      <c r="E365" s="42" t="s">
        <v>363</v>
      </c>
      <c r="F365" s="42" t="s">
        <v>7</v>
      </c>
      <c r="G365" s="43" t="s">
        <v>123</v>
      </c>
      <c r="H365" s="54">
        <v>250</v>
      </c>
      <c r="I365" s="55">
        <f>ROUND(0,2)</f>
        <v>0</v>
      </c>
      <c r="J365" s="56">
        <f>ROUND(I365*H365,2)</f>
        <v>0</v>
      </c>
      <c r="K365" s="57">
        <v>0.20999999999999999</v>
      </c>
      <c r="L365" s="58">
        <f>IF(ISNUMBER(K365),ROUND(J365*(K365+1),2),0)</f>
        <v>0</v>
      </c>
      <c r="M365" s="12"/>
      <c r="N365" s="2"/>
      <c r="O365" s="2"/>
      <c r="P365" s="2"/>
      <c r="Q365" s="33">
        <f>IF(ISNUMBER(K365),IF(H365&gt;0,IF(I365&gt;0,J365,0),0),0)</f>
        <v>0</v>
      </c>
      <c r="R365" s="27">
        <f>IF(ISNUMBER(K365)=FALSE,J365,0)</f>
        <v>0</v>
      </c>
    </row>
    <row r="366">
      <c r="A366" s="9"/>
      <c r="B366" s="48" t="s">
        <v>54</v>
      </c>
      <c r="C366" s="1"/>
      <c r="D366" s="1"/>
      <c r="E366" s="49" t="s">
        <v>364</v>
      </c>
      <c r="F366" s="1"/>
      <c r="G366" s="1"/>
      <c r="H366" s="40"/>
      <c r="I366" s="1"/>
      <c r="J366" s="40"/>
      <c r="K366" s="1"/>
      <c r="L366" s="1"/>
      <c r="M366" s="12"/>
      <c r="N366" s="2"/>
      <c r="O366" s="2"/>
      <c r="P366" s="2"/>
      <c r="Q366" s="2"/>
    </row>
    <row r="367">
      <c r="A367" s="9"/>
      <c r="B367" s="48" t="s">
        <v>56</v>
      </c>
      <c r="C367" s="1"/>
      <c r="D367" s="1"/>
      <c r="E367" s="49" t="s">
        <v>365</v>
      </c>
      <c r="F367" s="1"/>
      <c r="G367" s="1"/>
      <c r="H367" s="40"/>
      <c r="I367" s="1"/>
      <c r="J367" s="40"/>
      <c r="K367" s="1"/>
      <c r="L367" s="1"/>
      <c r="M367" s="12"/>
      <c r="N367" s="2"/>
      <c r="O367" s="2"/>
      <c r="P367" s="2"/>
      <c r="Q367" s="2"/>
    </row>
    <row r="368">
      <c r="A368" s="9"/>
      <c r="B368" s="48" t="s">
        <v>58</v>
      </c>
      <c r="C368" s="1"/>
      <c r="D368" s="1"/>
      <c r="E368" s="49" t="s">
        <v>353</v>
      </c>
      <c r="F368" s="1"/>
      <c r="G368" s="1"/>
      <c r="H368" s="40"/>
      <c r="I368" s="1"/>
      <c r="J368" s="40"/>
      <c r="K368" s="1"/>
      <c r="L368" s="1"/>
      <c r="M368" s="12"/>
      <c r="N368" s="2"/>
      <c r="O368" s="2"/>
      <c r="P368" s="2"/>
      <c r="Q368" s="2"/>
    </row>
    <row r="369" thickBot="1">
      <c r="A369" s="9"/>
      <c r="B369" s="50" t="s">
        <v>60</v>
      </c>
      <c r="C369" s="51"/>
      <c r="D369" s="51"/>
      <c r="E369" s="52" t="s">
        <v>61</v>
      </c>
      <c r="F369" s="51"/>
      <c r="G369" s="51"/>
      <c r="H369" s="53"/>
      <c r="I369" s="51"/>
      <c r="J369" s="53"/>
      <c r="K369" s="51"/>
      <c r="L369" s="51"/>
      <c r="M369" s="12"/>
      <c r="N369" s="2"/>
      <c r="O369" s="2"/>
      <c r="P369" s="2"/>
      <c r="Q369" s="2"/>
    </row>
    <row r="370" thickTop="1">
      <c r="A370" s="9"/>
      <c r="B370" s="41">
        <v>65</v>
      </c>
      <c r="C370" s="42" t="s">
        <v>366</v>
      </c>
      <c r="D370" s="42" t="s">
        <v>7</v>
      </c>
      <c r="E370" s="42" t="s">
        <v>367</v>
      </c>
      <c r="F370" s="42" t="s">
        <v>7</v>
      </c>
      <c r="G370" s="43" t="s">
        <v>123</v>
      </c>
      <c r="H370" s="54">
        <v>1060</v>
      </c>
      <c r="I370" s="55">
        <f>ROUND(0,2)</f>
        <v>0</v>
      </c>
      <c r="J370" s="56">
        <f>ROUND(I370*H370,2)</f>
        <v>0</v>
      </c>
      <c r="K370" s="57">
        <v>0.20999999999999999</v>
      </c>
      <c r="L370" s="58">
        <f>IF(ISNUMBER(K370),ROUND(J370*(K370+1),2),0)</f>
        <v>0</v>
      </c>
      <c r="M370" s="12"/>
      <c r="N370" s="2"/>
      <c r="O370" s="2"/>
      <c r="P370" s="2"/>
      <c r="Q370" s="33">
        <f>IF(ISNUMBER(K370),IF(H370&gt;0,IF(I370&gt;0,J370,0),0),0)</f>
        <v>0</v>
      </c>
      <c r="R370" s="27">
        <f>IF(ISNUMBER(K370)=FALSE,J370,0)</f>
        <v>0</v>
      </c>
    </row>
    <row r="371">
      <c r="A371" s="9"/>
      <c r="B371" s="48" t="s">
        <v>54</v>
      </c>
      <c r="C371" s="1"/>
      <c r="D371" s="1"/>
      <c r="E371" s="49" t="s">
        <v>368</v>
      </c>
      <c r="F371" s="1"/>
      <c r="G371" s="1"/>
      <c r="H371" s="40"/>
      <c r="I371" s="1"/>
      <c r="J371" s="40"/>
      <c r="K371" s="1"/>
      <c r="L371" s="1"/>
      <c r="M371" s="12"/>
      <c r="N371" s="2"/>
      <c r="O371" s="2"/>
      <c r="P371" s="2"/>
      <c r="Q371" s="2"/>
    </row>
    <row r="372">
      <c r="A372" s="9"/>
      <c r="B372" s="48" t="s">
        <v>56</v>
      </c>
      <c r="C372" s="1"/>
      <c r="D372" s="1"/>
      <c r="E372" s="49" t="s">
        <v>369</v>
      </c>
      <c r="F372" s="1"/>
      <c r="G372" s="1"/>
      <c r="H372" s="40"/>
      <c r="I372" s="1"/>
      <c r="J372" s="40"/>
      <c r="K372" s="1"/>
      <c r="L372" s="1"/>
      <c r="M372" s="12"/>
      <c r="N372" s="2"/>
      <c r="O372" s="2"/>
      <c r="P372" s="2"/>
      <c r="Q372" s="2"/>
    </row>
    <row r="373">
      <c r="A373" s="9"/>
      <c r="B373" s="48" t="s">
        <v>58</v>
      </c>
      <c r="C373" s="1"/>
      <c r="D373" s="1"/>
      <c r="E373" s="49" t="s">
        <v>370</v>
      </c>
      <c r="F373" s="1"/>
      <c r="G373" s="1"/>
      <c r="H373" s="40"/>
      <c r="I373" s="1"/>
      <c r="J373" s="40"/>
      <c r="K373" s="1"/>
      <c r="L373" s="1"/>
      <c r="M373" s="12"/>
      <c r="N373" s="2"/>
      <c r="O373" s="2"/>
      <c r="P373" s="2"/>
      <c r="Q373" s="2"/>
    </row>
    <row r="374" thickBot="1">
      <c r="A374" s="9"/>
      <c r="B374" s="50" t="s">
        <v>60</v>
      </c>
      <c r="C374" s="51"/>
      <c r="D374" s="51"/>
      <c r="E374" s="52" t="s">
        <v>61</v>
      </c>
      <c r="F374" s="51"/>
      <c r="G374" s="51"/>
      <c r="H374" s="53"/>
      <c r="I374" s="51"/>
      <c r="J374" s="53"/>
      <c r="K374" s="51"/>
      <c r="L374" s="51"/>
      <c r="M374" s="12"/>
      <c r="N374" s="2"/>
      <c r="O374" s="2"/>
      <c r="P374" s="2"/>
      <c r="Q374" s="2"/>
    </row>
    <row r="375" thickTop="1">
      <c r="A375" s="9"/>
      <c r="B375" s="41">
        <v>66</v>
      </c>
      <c r="C375" s="42" t="s">
        <v>371</v>
      </c>
      <c r="D375" s="42" t="s">
        <v>7</v>
      </c>
      <c r="E375" s="42" t="s">
        <v>372</v>
      </c>
      <c r="F375" s="42" t="s">
        <v>7</v>
      </c>
      <c r="G375" s="43" t="s">
        <v>123</v>
      </c>
      <c r="H375" s="54">
        <v>50</v>
      </c>
      <c r="I375" s="55">
        <f>ROUND(0,2)</f>
        <v>0</v>
      </c>
      <c r="J375" s="56">
        <f>ROUND(I375*H375,2)</f>
        <v>0</v>
      </c>
      <c r="K375" s="57">
        <v>0.20999999999999999</v>
      </c>
      <c r="L375" s="58">
        <f>IF(ISNUMBER(K375),ROUND(J375*(K375+1),2),0)</f>
        <v>0</v>
      </c>
      <c r="M375" s="12"/>
      <c r="N375" s="2"/>
      <c r="O375" s="2"/>
      <c r="P375" s="2"/>
      <c r="Q375" s="33">
        <f>IF(ISNUMBER(K375),IF(H375&gt;0,IF(I375&gt;0,J375,0),0),0)</f>
        <v>0</v>
      </c>
      <c r="R375" s="27">
        <f>IF(ISNUMBER(K375)=FALSE,J375,0)</f>
        <v>0</v>
      </c>
    </row>
    <row r="376">
      <c r="A376" s="9"/>
      <c r="B376" s="48" t="s">
        <v>54</v>
      </c>
      <c r="C376" s="1"/>
      <c r="D376" s="1"/>
      <c r="E376" s="49" t="s">
        <v>373</v>
      </c>
      <c r="F376" s="1"/>
      <c r="G376" s="1"/>
      <c r="H376" s="40"/>
      <c r="I376" s="1"/>
      <c r="J376" s="40"/>
      <c r="K376" s="1"/>
      <c r="L376" s="1"/>
      <c r="M376" s="12"/>
      <c r="N376" s="2"/>
      <c r="O376" s="2"/>
      <c r="P376" s="2"/>
      <c r="Q376" s="2"/>
    </row>
    <row r="377">
      <c r="A377" s="9"/>
      <c r="B377" s="48" t="s">
        <v>56</v>
      </c>
      <c r="C377" s="1"/>
      <c r="D377" s="1"/>
      <c r="E377" s="49" t="s">
        <v>374</v>
      </c>
      <c r="F377" s="1"/>
      <c r="G377" s="1"/>
      <c r="H377" s="40"/>
      <c r="I377" s="1"/>
      <c r="J377" s="40"/>
      <c r="K377" s="1"/>
      <c r="L377" s="1"/>
      <c r="M377" s="12"/>
      <c r="N377" s="2"/>
      <c r="O377" s="2"/>
      <c r="P377" s="2"/>
      <c r="Q377" s="2"/>
    </row>
    <row r="378">
      <c r="A378" s="9"/>
      <c r="B378" s="48" t="s">
        <v>58</v>
      </c>
      <c r="C378" s="1"/>
      <c r="D378" s="1"/>
      <c r="E378" s="49" t="s">
        <v>375</v>
      </c>
      <c r="F378" s="1"/>
      <c r="G378" s="1"/>
      <c r="H378" s="40"/>
      <c r="I378" s="1"/>
      <c r="J378" s="40"/>
      <c r="K378" s="1"/>
      <c r="L378" s="1"/>
      <c r="M378" s="12"/>
      <c r="N378" s="2"/>
      <c r="O378" s="2"/>
      <c r="P378" s="2"/>
      <c r="Q378" s="2"/>
    </row>
    <row r="379" thickBot="1">
      <c r="A379" s="9"/>
      <c r="B379" s="50" t="s">
        <v>60</v>
      </c>
      <c r="C379" s="51"/>
      <c r="D379" s="51"/>
      <c r="E379" s="52" t="s">
        <v>61</v>
      </c>
      <c r="F379" s="51"/>
      <c r="G379" s="51"/>
      <c r="H379" s="53"/>
      <c r="I379" s="51"/>
      <c r="J379" s="53"/>
      <c r="K379" s="51"/>
      <c r="L379" s="51"/>
      <c r="M379" s="12"/>
      <c r="N379" s="2"/>
      <c r="O379" s="2"/>
      <c r="P379" s="2"/>
      <c r="Q379" s="2"/>
    </row>
    <row r="380" thickTop="1">
      <c r="A380" s="9"/>
      <c r="B380" s="41">
        <v>67</v>
      </c>
      <c r="C380" s="42" t="s">
        <v>376</v>
      </c>
      <c r="D380" s="42" t="s">
        <v>7</v>
      </c>
      <c r="E380" s="42" t="s">
        <v>377</v>
      </c>
      <c r="F380" s="42" t="s">
        <v>7</v>
      </c>
      <c r="G380" s="43" t="s">
        <v>123</v>
      </c>
      <c r="H380" s="54">
        <v>768</v>
      </c>
      <c r="I380" s="55">
        <f>ROUND(0,2)</f>
        <v>0</v>
      </c>
      <c r="J380" s="56">
        <f>ROUND(I380*H380,2)</f>
        <v>0</v>
      </c>
      <c r="K380" s="57">
        <v>0.20999999999999999</v>
      </c>
      <c r="L380" s="58">
        <f>IF(ISNUMBER(K380),ROUND(J380*(K380+1),2),0)</f>
        <v>0</v>
      </c>
      <c r="M380" s="12"/>
      <c r="N380" s="2"/>
      <c r="O380" s="2"/>
      <c r="P380" s="2"/>
      <c r="Q380" s="33">
        <f>IF(ISNUMBER(K380),IF(H380&gt;0,IF(I380&gt;0,J380,0),0),0)</f>
        <v>0</v>
      </c>
      <c r="R380" s="27">
        <f>IF(ISNUMBER(K380)=FALSE,J380,0)</f>
        <v>0</v>
      </c>
    </row>
    <row r="381">
      <c r="A381" s="9"/>
      <c r="B381" s="48" t="s">
        <v>54</v>
      </c>
      <c r="C381" s="1"/>
      <c r="D381" s="1"/>
      <c r="E381" s="49" t="s">
        <v>378</v>
      </c>
      <c r="F381" s="1"/>
      <c r="G381" s="1"/>
      <c r="H381" s="40"/>
      <c r="I381" s="1"/>
      <c r="J381" s="40"/>
      <c r="K381" s="1"/>
      <c r="L381" s="1"/>
      <c r="M381" s="12"/>
      <c r="N381" s="2"/>
      <c r="O381" s="2"/>
      <c r="P381" s="2"/>
      <c r="Q381" s="2"/>
    </row>
    <row r="382">
      <c r="A382" s="9"/>
      <c r="B382" s="48" t="s">
        <v>56</v>
      </c>
      <c r="C382" s="1"/>
      <c r="D382" s="1"/>
      <c r="E382" s="49" t="s">
        <v>379</v>
      </c>
      <c r="F382" s="1"/>
      <c r="G382" s="1"/>
      <c r="H382" s="40"/>
      <c r="I382" s="1"/>
      <c r="J382" s="40"/>
      <c r="K382" s="1"/>
      <c r="L382" s="1"/>
      <c r="M382" s="12"/>
      <c r="N382" s="2"/>
      <c r="O382" s="2"/>
      <c r="P382" s="2"/>
      <c r="Q382" s="2"/>
    </row>
    <row r="383">
      <c r="A383" s="9"/>
      <c r="B383" s="48" t="s">
        <v>58</v>
      </c>
      <c r="C383" s="1"/>
      <c r="D383" s="1"/>
      <c r="E383" s="49" t="s">
        <v>380</v>
      </c>
      <c r="F383" s="1"/>
      <c r="G383" s="1"/>
      <c r="H383" s="40"/>
      <c r="I383" s="1"/>
      <c r="J383" s="40"/>
      <c r="K383" s="1"/>
      <c r="L383" s="1"/>
      <c r="M383" s="12"/>
      <c r="N383" s="2"/>
      <c r="O383" s="2"/>
      <c r="P383" s="2"/>
      <c r="Q383" s="2"/>
    </row>
    <row r="384" thickBot="1">
      <c r="A384" s="9"/>
      <c r="B384" s="50" t="s">
        <v>60</v>
      </c>
      <c r="C384" s="51"/>
      <c r="D384" s="51"/>
      <c r="E384" s="52" t="s">
        <v>61</v>
      </c>
      <c r="F384" s="51"/>
      <c r="G384" s="51"/>
      <c r="H384" s="53"/>
      <c r="I384" s="51"/>
      <c r="J384" s="53"/>
      <c r="K384" s="51"/>
      <c r="L384" s="51"/>
      <c r="M384" s="12"/>
      <c r="N384" s="2"/>
      <c r="O384" s="2"/>
      <c r="P384" s="2"/>
      <c r="Q384" s="2"/>
    </row>
    <row r="385" thickTop="1">
      <c r="A385" s="9"/>
      <c r="B385" s="41">
        <v>68</v>
      </c>
      <c r="C385" s="42" t="s">
        <v>381</v>
      </c>
      <c r="D385" s="42" t="s">
        <v>7</v>
      </c>
      <c r="E385" s="42" t="s">
        <v>382</v>
      </c>
      <c r="F385" s="42" t="s">
        <v>7</v>
      </c>
      <c r="G385" s="43" t="s">
        <v>123</v>
      </c>
      <c r="H385" s="54">
        <v>7505</v>
      </c>
      <c r="I385" s="55">
        <f>ROUND(0,2)</f>
        <v>0</v>
      </c>
      <c r="J385" s="56">
        <f>ROUND(I385*H385,2)</f>
        <v>0</v>
      </c>
      <c r="K385" s="57">
        <v>0.20999999999999999</v>
      </c>
      <c r="L385" s="58">
        <f>IF(ISNUMBER(K385),ROUND(J385*(K385+1),2),0)</f>
        <v>0</v>
      </c>
      <c r="M385" s="12"/>
      <c r="N385" s="2"/>
      <c r="O385" s="2"/>
      <c r="P385" s="2"/>
      <c r="Q385" s="33">
        <f>IF(ISNUMBER(K385),IF(H385&gt;0,IF(I385&gt;0,J385,0),0),0)</f>
        <v>0</v>
      </c>
      <c r="R385" s="27">
        <f>IF(ISNUMBER(K385)=FALSE,J385,0)</f>
        <v>0</v>
      </c>
    </row>
    <row r="386">
      <c r="A386" s="9"/>
      <c r="B386" s="48" t="s">
        <v>54</v>
      </c>
      <c r="C386" s="1"/>
      <c r="D386" s="1"/>
      <c r="E386" s="49" t="s">
        <v>383</v>
      </c>
      <c r="F386" s="1"/>
      <c r="G386" s="1"/>
      <c r="H386" s="40"/>
      <c r="I386" s="1"/>
      <c r="J386" s="40"/>
      <c r="K386" s="1"/>
      <c r="L386" s="1"/>
      <c r="M386" s="12"/>
      <c r="N386" s="2"/>
      <c r="O386" s="2"/>
      <c r="P386" s="2"/>
      <c r="Q386" s="2"/>
    </row>
    <row r="387">
      <c r="A387" s="9"/>
      <c r="B387" s="48" t="s">
        <v>56</v>
      </c>
      <c r="C387" s="1"/>
      <c r="D387" s="1"/>
      <c r="E387" s="49" t="s">
        <v>384</v>
      </c>
      <c r="F387" s="1"/>
      <c r="G387" s="1"/>
      <c r="H387" s="40"/>
      <c r="I387" s="1"/>
      <c r="J387" s="40"/>
      <c r="K387" s="1"/>
      <c r="L387" s="1"/>
      <c r="M387" s="12"/>
      <c r="N387" s="2"/>
      <c r="O387" s="2"/>
      <c r="P387" s="2"/>
      <c r="Q387" s="2"/>
    </row>
    <row r="388">
      <c r="A388" s="9"/>
      <c r="B388" s="48" t="s">
        <v>58</v>
      </c>
      <c r="C388" s="1"/>
      <c r="D388" s="1"/>
      <c r="E388" s="49" t="s">
        <v>375</v>
      </c>
      <c r="F388" s="1"/>
      <c r="G388" s="1"/>
      <c r="H388" s="40"/>
      <c r="I388" s="1"/>
      <c r="J388" s="40"/>
      <c r="K388" s="1"/>
      <c r="L388" s="1"/>
      <c r="M388" s="12"/>
      <c r="N388" s="2"/>
      <c r="O388" s="2"/>
      <c r="P388" s="2"/>
      <c r="Q388" s="2"/>
    </row>
    <row r="389" thickBot="1">
      <c r="A389" s="9"/>
      <c r="B389" s="50" t="s">
        <v>60</v>
      </c>
      <c r="C389" s="51"/>
      <c r="D389" s="51"/>
      <c r="E389" s="52" t="s">
        <v>61</v>
      </c>
      <c r="F389" s="51"/>
      <c r="G389" s="51"/>
      <c r="H389" s="53"/>
      <c r="I389" s="51"/>
      <c r="J389" s="53"/>
      <c r="K389" s="51"/>
      <c r="L389" s="51"/>
      <c r="M389" s="12"/>
      <c r="N389" s="2"/>
      <c r="O389" s="2"/>
      <c r="P389" s="2"/>
      <c r="Q389" s="2"/>
    </row>
    <row r="390" thickTop="1">
      <c r="A390" s="9"/>
      <c r="B390" s="41">
        <v>69</v>
      </c>
      <c r="C390" s="42" t="s">
        <v>385</v>
      </c>
      <c r="D390" s="42" t="s">
        <v>7</v>
      </c>
      <c r="E390" s="42" t="s">
        <v>386</v>
      </c>
      <c r="F390" s="42" t="s">
        <v>7</v>
      </c>
      <c r="G390" s="43" t="s">
        <v>123</v>
      </c>
      <c r="H390" s="54">
        <v>107</v>
      </c>
      <c r="I390" s="55">
        <f>ROUND(0,2)</f>
        <v>0</v>
      </c>
      <c r="J390" s="56">
        <f>ROUND(I390*H390,2)</f>
        <v>0</v>
      </c>
      <c r="K390" s="57">
        <v>0.20999999999999999</v>
      </c>
      <c r="L390" s="58">
        <f>IF(ISNUMBER(K390),ROUND(J390*(K390+1),2),0)</f>
        <v>0</v>
      </c>
      <c r="M390" s="12"/>
      <c r="N390" s="2"/>
      <c r="O390" s="2"/>
      <c r="P390" s="2"/>
      <c r="Q390" s="33">
        <f>IF(ISNUMBER(K390),IF(H390&gt;0,IF(I390&gt;0,J390,0),0),0)</f>
        <v>0</v>
      </c>
      <c r="R390" s="27">
        <f>IF(ISNUMBER(K390)=FALSE,J390,0)</f>
        <v>0</v>
      </c>
    </row>
    <row r="391">
      <c r="A391" s="9"/>
      <c r="B391" s="48" t="s">
        <v>54</v>
      </c>
      <c r="C391" s="1"/>
      <c r="D391" s="1"/>
      <c r="E391" s="49" t="s">
        <v>387</v>
      </c>
      <c r="F391" s="1"/>
      <c r="G391" s="1"/>
      <c r="H391" s="40"/>
      <c r="I391" s="1"/>
      <c r="J391" s="40"/>
      <c r="K391" s="1"/>
      <c r="L391" s="1"/>
      <c r="M391" s="12"/>
      <c r="N391" s="2"/>
      <c r="O391" s="2"/>
      <c r="P391" s="2"/>
      <c r="Q391" s="2"/>
    </row>
    <row r="392">
      <c r="A392" s="9"/>
      <c r="B392" s="48" t="s">
        <v>56</v>
      </c>
      <c r="C392" s="1"/>
      <c r="D392" s="1"/>
      <c r="E392" s="49" t="s">
        <v>388</v>
      </c>
      <c r="F392" s="1"/>
      <c r="G392" s="1"/>
      <c r="H392" s="40"/>
      <c r="I392" s="1"/>
      <c r="J392" s="40"/>
      <c r="K392" s="1"/>
      <c r="L392" s="1"/>
      <c r="M392" s="12"/>
      <c r="N392" s="2"/>
      <c r="O392" s="2"/>
      <c r="P392" s="2"/>
      <c r="Q392" s="2"/>
    </row>
    <row r="393">
      <c r="A393" s="9"/>
      <c r="B393" s="48" t="s">
        <v>58</v>
      </c>
      <c r="C393" s="1"/>
      <c r="D393" s="1"/>
      <c r="E393" s="49" t="s">
        <v>375</v>
      </c>
      <c r="F393" s="1"/>
      <c r="G393" s="1"/>
      <c r="H393" s="40"/>
      <c r="I393" s="1"/>
      <c r="J393" s="40"/>
      <c r="K393" s="1"/>
      <c r="L393" s="1"/>
      <c r="M393" s="12"/>
      <c r="N393" s="2"/>
      <c r="O393" s="2"/>
      <c r="P393" s="2"/>
      <c r="Q393" s="2"/>
    </row>
    <row r="394" thickBot="1">
      <c r="A394" s="9"/>
      <c r="B394" s="50" t="s">
        <v>60</v>
      </c>
      <c r="C394" s="51"/>
      <c r="D394" s="51"/>
      <c r="E394" s="52" t="s">
        <v>61</v>
      </c>
      <c r="F394" s="51"/>
      <c r="G394" s="51"/>
      <c r="H394" s="53"/>
      <c r="I394" s="51"/>
      <c r="J394" s="53"/>
      <c r="K394" s="51"/>
      <c r="L394" s="51"/>
      <c r="M394" s="12"/>
      <c r="N394" s="2"/>
      <c r="O394" s="2"/>
      <c r="P394" s="2"/>
      <c r="Q394" s="2"/>
    </row>
    <row r="395" thickTop="1">
      <c r="A395" s="9"/>
      <c r="B395" s="41">
        <v>70</v>
      </c>
      <c r="C395" s="42" t="s">
        <v>389</v>
      </c>
      <c r="D395" s="42" t="s">
        <v>7</v>
      </c>
      <c r="E395" s="42" t="s">
        <v>390</v>
      </c>
      <c r="F395" s="42" t="s">
        <v>7</v>
      </c>
      <c r="G395" s="43" t="s">
        <v>123</v>
      </c>
      <c r="H395" s="54">
        <v>1040</v>
      </c>
      <c r="I395" s="55">
        <f>ROUND(0,2)</f>
        <v>0</v>
      </c>
      <c r="J395" s="56">
        <f>ROUND(I395*H395,2)</f>
        <v>0</v>
      </c>
      <c r="K395" s="57">
        <v>0.20999999999999999</v>
      </c>
      <c r="L395" s="58">
        <f>IF(ISNUMBER(K395),ROUND(J395*(K395+1),2),0)</f>
        <v>0</v>
      </c>
      <c r="M395" s="12"/>
      <c r="N395" s="2"/>
      <c r="O395" s="2"/>
      <c r="P395" s="2"/>
      <c r="Q395" s="33">
        <f>IF(ISNUMBER(K395),IF(H395&gt;0,IF(I395&gt;0,J395,0),0),0)</f>
        <v>0</v>
      </c>
      <c r="R395" s="27">
        <f>IF(ISNUMBER(K395)=FALSE,J395,0)</f>
        <v>0</v>
      </c>
    </row>
    <row r="396">
      <c r="A396" s="9"/>
      <c r="B396" s="48" t="s">
        <v>54</v>
      </c>
      <c r="C396" s="1"/>
      <c r="D396" s="1"/>
      <c r="E396" s="49" t="s">
        <v>391</v>
      </c>
      <c r="F396" s="1"/>
      <c r="G396" s="1"/>
      <c r="H396" s="40"/>
      <c r="I396" s="1"/>
      <c r="J396" s="40"/>
      <c r="K396" s="1"/>
      <c r="L396" s="1"/>
      <c r="M396" s="12"/>
      <c r="N396" s="2"/>
      <c r="O396" s="2"/>
      <c r="P396" s="2"/>
      <c r="Q396" s="2"/>
    </row>
    <row r="397">
      <c r="A397" s="9"/>
      <c r="B397" s="48" t="s">
        <v>56</v>
      </c>
      <c r="C397" s="1"/>
      <c r="D397" s="1"/>
      <c r="E397" s="49" t="s">
        <v>392</v>
      </c>
      <c r="F397" s="1"/>
      <c r="G397" s="1"/>
      <c r="H397" s="40"/>
      <c r="I397" s="1"/>
      <c r="J397" s="40"/>
      <c r="K397" s="1"/>
      <c r="L397" s="1"/>
      <c r="M397" s="12"/>
      <c r="N397" s="2"/>
      <c r="O397" s="2"/>
      <c r="P397" s="2"/>
      <c r="Q397" s="2"/>
    </row>
    <row r="398">
      <c r="A398" s="9"/>
      <c r="B398" s="48" t="s">
        <v>58</v>
      </c>
      <c r="C398" s="1"/>
      <c r="D398" s="1"/>
      <c r="E398" s="49" t="s">
        <v>375</v>
      </c>
      <c r="F398" s="1"/>
      <c r="G398" s="1"/>
      <c r="H398" s="40"/>
      <c r="I398" s="1"/>
      <c r="J398" s="40"/>
      <c r="K398" s="1"/>
      <c r="L398" s="1"/>
      <c r="M398" s="12"/>
      <c r="N398" s="2"/>
      <c r="O398" s="2"/>
      <c r="P398" s="2"/>
      <c r="Q398" s="2"/>
    </row>
    <row r="399" thickBot="1">
      <c r="A399" s="9"/>
      <c r="B399" s="50" t="s">
        <v>60</v>
      </c>
      <c r="C399" s="51"/>
      <c r="D399" s="51"/>
      <c r="E399" s="52" t="s">
        <v>61</v>
      </c>
      <c r="F399" s="51"/>
      <c r="G399" s="51"/>
      <c r="H399" s="53"/>
      <c r="I399" s="51"/>
      <c r="J399" s="53"/>
      <c r="K399" s="51"/>
      <c r="L399" s="51"/>
      <c r="M399" s="12"/>
      <c r="N399" s="2"/>
      <c r="O399" s="2"/>
      <c r="P399" s="2"/>
      <c r="Q399" s="2"/>
    </row>
    <row r="400" thickTop="1">
      <c r="A400" s="9"/>
      <c r="B400" s="41">
        <v>71</v>
      </c>
      <c r="C400" s="42" t="s">
        <v>393</v>
      </c>
      <c r="D400" s="42" t="s">
        <v>7</v>
      </c>
      <c r="E400" s="42" t="s">
        <v>394</v>
      </c>
      <c r="F400" s="42" t="s">
        <v>7</v>
      </c>
      <c r="G400" s="43" t="s">
        <v>123</v>
      </c>
      <c r="H400" s="54">
        <v>7385</v>
      </c>
      <c r="I400" s="55">
        <f>ROUND(0,2)</f>
        <v>0</v>
      </c>
      <c r="J400" s="56">
        <f>ROUND(I400*H400,2)</f>
        <v>0</v>
      </c>
      <c r="K400" s="57">
        <v>0.20999999999999999</v>
      </c>
      <c r="L400" s="58">
        <f>IF(ISNUMBER(K400),ROUND(J400*(K400+1),2),0)</f>
        <v>0</v>
      </c>
      <c r="M400" s="12"/>
      <c r="N400" s="2"/>
      <c r="O400" s="2"/>
      <c r="P400" s="2"/>
      <c r="Q400" s="33">
        <f>IF(ISNUMBER(K400),IF(H400&gt;0,IF(I400&gt;0,J400,0),0),0)</f>
        <v>0</v>
      </c>
      <c r="R400" s="27">
        <f>IF(ISNUMBER(K400)=FALSE,J400,0)</f>
        <v>0</v>
      </c>
    </row>
    <row r="401">
      <c r="A401" s="9"/>
      <c r="B401" s="48" t="s">
        <v>54</v>
      </c>
      <c r="C401" s="1"/>
      <c r="D401" s="1"/>
      <c r="E401" s="49" t="s">
        <v>395</v>
      </c>
      <c r="F401" s="1"/>
      <c r="G401" s="1"/>
      <c r="H401" s="40"/>
      <c r="I401" s="1"/>
      <c r="J401" s="40"/>
      <c r="K401" s="1"/>
      <c r="L401" s="1"/>
      <c r="M401" s="12"/>
      <c r="N401" s="2"/>
      <c r="O401" s="2"/>
      <c r="P401" s="2"/>
      <c r="Q401" s="2"/>
    </row>
    <row r="402">
      <c r="A402" s="9"/>
      <c r="B402" s="48" t="s">
        <v>56</v>
      </c>
      <c r="C402" s="1"/>
      <c r="D402" s="1"/>
      <c r="E402" s="49" t="s">
        <v>396</v>
      </c>
      <c r="F402" s="1"/>
      <c r="G402" s="1"/>
      <c r="H402" s="40"/>
      <c r="I402" s="1"/>
      <c r="J402" s="40"/>
      <c r="K402" s="1"/>
      <c r="L402" s="1"/>
      <c r="M402" s="12"/>
      <c r="N402" s="2"/>
      <c r="O402" s="2"/>
      <c r="P402" s="2"/>
      <c r="Q402" s="2"/>
    </row>
    <row r="403">
      <c r="A403" s="9"/>
      <c r="B403" s="48" t="s">
        <v>58</v>
      </c>
      <c r="C403" s="1"/>
      <c r="D403" s="1"/>
      <c r="E403" s="49" t="s">
        <v>397</v>
      </c>
      <c r="F403" s="1"/>
      <c r="G403" s="1"/>
      <c r="H403" s="40"/>
      <c r="I403" s="1"/>
      <c r="J403" s="40"/>
      <c r="K403" s="1"/>
      <c r="L403" s="1"/>
      <c r="M403" s="12"/>
      <c r="N403" s="2"/>
      <c r="O403" s="2"/>
      <c r="P403" s="2"/>
      <c r="Q403" s="2"/>
    </row>
    <row r="404" thickBot="1">
      <c r="A404" s="9"/>
      <c r="B404" s="50" t="s">
        <v>60</v>
      </c>
      <c r="C404" s="51"/>
      <c r="D404" s="51"/>
      <c r="E404" s="52" t="s">
        <v>61</v>
      </c>
      <c r="F404" s="51"/>
      <c r="G404" s="51"/>
      <c r="H404" s="53"/>
      <c r="I404" s="51"/>
      <c r="J404" s="53"/>
      <c r="K404" s="51"/>
      <c r="L404" s="51"/>
      <c r="M404" s="12"/>
      <c r="N404" s="2"/>
      <c r="O404" s="2"/>
      <c r="P404" s="2"/>
      <c r="Q404" s="2"/>
    </row>
    <row r="405" thickTop="1">
      <c r="A405" s="9"/>
      <c r="B405" s="41">
        <v>72</v>
      </c>
      <c r="C405" s="42" t="s">
        <v>398</v>
      </c>
      <c r="D405" s="42" t="s">
        <v>7</v>
      </c>
      <c r="E405" s="42" t="s">
        <v>399</v>
      </c>
      <c r="F405" s="42" t="s">
        <v>7</v>
      </c>
      <c r="G405" s="43" t="s">
        <v>123</v>
      </c>
      <c r="H405" s="54">
        <v>9282.5</v>
      </c>
      <c r="I405" s="55">
        <f>ROUND(0,2)</f>
        <v>0</v>
      </c>
      <c r="J405" s="56">
        <f>ROUND(I405*H405,2)</f>
        <v>0</v>
      </c>
      <c r="K405" s="57">
        <v>0.20999999999999999</v>
      </c>
      <c r="L405" s="58">
        <f>IF(ISNUMBER(K405),ROUND(J405*(K405+1),2),0)</f>
        <v>0</v>
      </c>
      <c r="M405" s="12"/>
      <c r="N405" s="2"/>
      <c r="O405" s="2"/>
      <c r="P405" s="2"/>
      <c r="Q405" s="33">
        <f>IF(ISNUMBER(K405),IF(H405&gt;0,IF(I405&gt;0,J405,0),0),0)</f>
        <v>0</v>
      </c>
      <c r="R405" s="27">
        <f>IF(ISNUMBER(K405)=FALSE,J405,0)</f>
        <v>0</v>
      </c>
    </row>
    <row r="406">
      <c r="A406" s="9"/>
      <c r="B406" s="48" t="s">
        <v>54</v>
      </c>
      <c r="C406" s="1"/>
      <c r="D406" s="1"/>
      <c r="E406" s="49" t="s">
        <v>400</v>
      </c>
      <c r="F406" s="1"/>
      <c r="G406" s="1"/>
      <c r="H406" s="40"/>
      <c r="I406" s="1"/>
      <c r="J406" s="40"/>
      <c r="K406" s="1"/>
      <c r="L406" s="1"/>
      <c r="M406" s="12"/>
      <c r="N406" s="2"/>
      <c r="O406" s="2"/>
      <c r="P406" s="2"/>
      <c r="Q406" s="2"/>
    </row>
    <row r="407">
      <c r="A407" s="9"/>
      <c r="B407" s="48" t="s">
        <v>56</v>
      </c>
      <c r="C407" s="1"/>
      <c r="D407" s="1"/>
      <c r="E407" s="49" t="s">
        <v>401</v>
      </c>
      <c r="F407" s="1"/>
      <c r="G407" s="1"/>
      <c r="H407" s="40"/>
      <c r="I407" s="1"/>
      <c r="J407" s="40"/>
      <c r="K407" s="1"/>
      <c r="L407" s="1"/>
      <c r="M407" s="12"/>
      <c r="N407" s="2"/>
      <c r="O407" s="2"/>
      <c r="P407" s="2"/>
      <c r="Q407" s="2"/>
    </row>
    <row r="408">
      <c r="A408" s="9"/>
      <c r="B408" s="48" t="s">
        <v>58</v>
      </c>
      <c r="C408" s="1"/>
      <c r="D408" s="1"/>
      <c r="E408" s="49" t="s">
        <v>375</v>
      </c>
      <c r="F408" s="1"/>
      <c r="G408" s="1"/>
      <c r="H408" s="40"/>
      <c r="I408" s="1"/>
      <c r="J408" s="40"/>
      <c r="K408" s="1"/>
      <c r="L408" s="1"/>
      <c r="M408" s="12"/>
      <c r="N408" s="2"/>
      <c r="O408" s="2"/>
      <c r="P408" s="2"/>
      <c r="Q408" s="2"/>
    </row>
    <row r="409" thickBot="1">
      <c r="A409" s="9"/>
      <c r="B409" s="50" t="s">
        <v>60</v>
      </c>
      <c r="C409" s="51"/>
      <c r="D409" s="51"/>
      <c r="E409" s="52" t="s">
        <v>61</v>
      </c>
      <c r="F409" s="51"/>
      <c r="G409" s="51"/>
      <c r="H409" s="53"/>
      <c r="I409" s="51"/>
      <c r="J409" s="53"/>
      <c r="K409" s="51"/>
      <c r="L409" s="51"/>
      <c r="M409" s="12"/>
      <c r="N409" s="2"/>
      <c r="O409" s="2"/>
      <c r="P409" s="2"/>
      <c r="Q409" s="2"/>
    </row>
    <row r="410" thickTop="1">
      <c r="A410" s="9"/>
      <c r="B410" s="41">
        <v>73</v>
      </c>
      <c r="C410" s="42" t="s">
        <v>402</v>
      </c>
      <c r="D410" s="42" t="s">
        <v>7</v>
      </c>
      <c r="E410" s="42" t="s">
        <v>403</v>
      </c>
      <c r="F410" s="42" t="s">
        <v>7</v>
      </c>
      <c r="G410" s="43" t="s">
        <v>123</v>
      </c>
      <c r="H410" s="54">
        <v>10923.5</v>
      </c>
      <c r="I410" s="55">
        <f>ROUND(0,2)</f>
        <v>0</v>
      </c>
      <c r="J410" s="56">
        <f>ROUND(I410*H410,2)</f>
        <v>0</v>
      </c>
      <c r="K410" s="57">
        <v>0.20999999999999999</v>
      </c>
      <c r="L410" s="58">
        <f>IF(ISNUMBER(K410),ROUND(J410*(K410+1),2),0)</f>
        <v>0</v>
      </c>
      <c r="M410" s="12"/>
      <c r="N410" s="2"/>
      <c r="O410" s="2"/>
      <c r="P410" s="2"/>
      <c r="Q410" s="33">
        <f>IF(ISNUMBER(K410),IF(H410&gt;0,IF(I410&gt;0,J410,0),0),0)</f>
        <v>0</v>
      </c>
      <c r="R410" s="27">
        <f>IF(ISNUMBER(K410)=FALSE,J410,0)</f>
        <v>0</v>
      </c>
    </row>
    <row r="411">
      <c r="A411" s="9"/>
      <c r="B411" s="48" t="s">
        <v>54</v>
      </c>
      <c r="C411" s="1"/>
      <c r="D411" s="1"/>
      <c r="E411" s="49" t="s">
        <v>404</v>
      </c>
      <c r="F411" s="1"/>
      <c r="G411" s="1"/>
      <c r="H411" s="40"/>
      <c r="I411" s="1"/>
      <c r="J411" s="40"/>
      <c r="K411" s="1"/>
      <c r="L411" s="1"/>
      <c r="M411" s="12"/>
      <c r="N411" s="2"/>
      <c r="O411" s="2"/>
      <c r="P411" s="2"/>
      <c r="Q411" s="2"/>
    </row>
    <row r="412">
      <c r="A412" s="9"/>
      <c r="B412" s="48" t="s">
        <v>56</v>
      </c>
      <c r="C412" s="1"/>
      <c r="D412" s="1"/>
      <c r="E412" s="49" t="s">
        <v>405</v>
      </c>
      <c r="F412" s="1"/>
      <c r="G412" s="1"/>
      <c r="H412" s="40"/>
      <c r="I412" s="1"/>
      <c r="J412" s="40"/>
      <c r="K412" s="1"/>
      <c r="L412" s="1"/>
      <c r="M412" s="12"/>
      <c r="N412" s="2"/>
      <c r="O412" s="2"/>
      <c r="P412" s="2"/>
      <c r="Q412" s="2"/>
    </row>
    <row r="413">
      <c r="A413" s="9"/>
      <c r="B413" s="48" t="s">
        <v>58</v>
      </c>
      <c r="C413" s="1"/>
      <c r="D413" s="1"/>
      <c r="E413" s="49" t="s">
        <v>406</v>
      </c>
      <c r="F413" s="1"/>
      <c r="G413" s="1"/>
      <c r="H413" s="40"/>
      <c r="I413" s="1"/>
      <c r="J413" s="40"/>
      <c r="K413" s="1"/>
      <c r="L413" s="1"/>
      <c r="M413" s="12"/>
      <c r="N413" s="2"/>
      <c r="O413" s="2"/>
      <c r="P413" s="2"/>
      <c r="Q413" s="2"/>
    </row>
    <row r="414" thickBot="1">
      <c r="A414" s="9"/>
      <c r="B414" s="50" t="s">
        <v>60</v>
      </c>
      <c r="C414" s="51"/>
      <c r="D414" s="51"/>
      <c r="E414" s="52" t="s">
        <v>61</v>
      </c>
      <c r="F414" s="51"/>
      <c r="G414" s="51"/>
      <c r="H414" s="53"/>
      <c r="I414" s="51"/>
      <c r="J414" s="53"/>
      <c r="K414" s="51"/>
      <c r="L414" s="51"/>
      <c r="M414" s="12"/>
      <c r="N414" s="2"/>
      <c r="O414" s="2"/>
      <c r="P414" s="2"/>
      <c r="Q414" s="2"/>
    </row>
    <row r="415" thickTop="1">
      <c r="A415" s="9"/>
      <c r="B415" s="41">
        <v>74</v>
      </c>
      <c r="C415" s="42" t="s">
        <v>407</v>
      </c>
      <c r="D415" s="42" t="s">
        <v>7</v>
      </c>
      <c r="E415" s="42" t="s">
        <v>408</v>
      </c>
      <c r="F415" s="42" t="s">
        <v>7</v>
      </c>
      <c r="G415" s="43" t="s">
        <v>123</v>
      </c>
      <c r="H415" s="54">
        <v>7385</v>
      </c>
      <c r="I415" s="55">
        <f>ROUND(0,2)</f>
        <v>0</v>
      </c>
      <c r="J415" s="56">
        <f>ROUND(I415*H415,2)</f>
        <v>0</v>
      </c>
      <c r="K415" s="57">
        <v>0.20999999999999999</v>
      </c>
      <c r="L415" s="58">
        <f>IF(ISNUMBER(K415),ROUND(J415*(K415+1),2),0)</f>
        <v>0</v>
      </c>
      <c r="M415" s="12"/>
      <c r="N415" s="2"/>
      <c r="O415" s="2"/>
      <c r="P415" s="2"/>
      <c r="Q415" s="33">
        <f>IF(ISNUMBER(K415),IF(H415&gt;0,IF(I415&gt;0,J415,0),0),0)</f>
        <v>0</v>
      </c>
      <c r="R415" s="27">
        <f>IF(ISNUMBER(K415)=FALSE,J415,0)</f>
        <v>0</v>
      </c>
    </row>
    <row r="416">
      <c r="A416" s="9"/>
      <c r="B416" s="48" t="s">
        <v>54</v>
      </c>
      <c r="C416" s="1"/>
      <c r="D416" s="1"/>
      <c r="E416" s="49" t="s">
        <v>409</v>
      </c>
      <c r="F416" s="1"/>
      <c r="G416" s="1"/>
      <c r="H416" s="40"/>
      <c r="I416" s="1"/>
      <c r="J416" s="40"/>
      <c r="K416" s="1"/>
      <c r="L416" s="1"/>
      <c r="M416" s="12"/>
      <c r="N416" s="2"/>
      <c r="O416" s="2"/>
      <c r="P416" s="2"/>
      <c r="Q416" s="2"/>
    </row>
    <row r="417">
      <c r="A417" s="9"/>
      <c r="B417" s="48" t="s">
        <v>56</v>
      </c>
      <c r="C417" s="1"/>
      <c r="D417" s="1"/>
      <c r="E417" s="49" t="s">
        <v>410</v>
      </c>
      <c r="F417" s="1"/>
      <c r="G417" s="1"/>
      <c r="H417" s="40"/>
      <c r="I417" s="1"/>
      <c r="J417" s="40"/>
      <c r="K417" s="1"/>
      <c r="L417" s="1"/>
      <c r="M417" s="12"/>
      <c r="N417" s="2"/>
      <c r="O417" s="2"/>
      <c r="P417" s="2"/>
      <c r="Q417" s="2"/>
    </row>
    <row r="418">
      <c r="A418" s="9"/>
      <c r="B418" s="48" t="s">
        <v>58</v>
      </c>
      <c r="C418" s="1"/>
      <c r="D418" s="1"/>
      <c r="E418" s="49" t="s">
        <v>411</v>
      </c>
      <c r="F418" s="1"/>
      <c r="G418" s="1"/>
      <c r="H418" s="40"/>
      <c r="I418" s="1"/>
      <c r="J418" s="40"/>
      <c r="K418" s="1"/>
      <c r="L418" s="1"/>
      <c r="M418" s="12"/>
      <c r="N418" s="2"/>
      <c r="O418" s="2"/>
      <c r="P418" s="2"/>
      <c r="Q418" s="2"/>
    </row>
    <row r="419" thickBot="1">
      <c r="A419" s="9"/>
      <c r="B419" s="50" t="s">
        <v>60</v>
      </c>
      <c r="C419" s="51"/>
      <c r="D419" s="51"/>
      <c r="E419" s="52" t="s">
        <v>61</v>
      </c>
      <c r="F419" s="51"/>
      <c r="G419" s="51"/>
      <c r="H419" s="53"/>
      <c r="I419" s="51"/>
      <c r="J419" s="53"/>
      <c r="K419" s="51"/>
      <c r="L419" s="51"/>
      <c r="M419" s="12"/>
      <c r="N419" s="2"/>
      <c r="O419" s="2"/>
      <c r="P419" s="2"/>
      <c r="Q419" s="2"/>
    </row>
    <row r="420" thickTop="1">
      <c r="A420" s="9"/>
      <c r="B420" s="41">
        <v>75</v>
      </c>
      <c r="C420" s="42" t="s">
        <v>412</v>
      </c>
      <c r="D420" s="42" t="s">
        <v>7</v>
      </c>
      <c r="E420" s="42" t="s">
        <v>413</v>
      </c>
      <c r="F420" s="42" t="s">
        <v>7</v>
      </c>
      <c r="G420" s="43" t="s">
        <v>150</v>
      </c>
      <c r="H420" s="54">
        <v>125</v>
      </c>
      <c r="I420" s="55">
        <f>ROUND(0,2)</f>
        <v>0</v>
      </c>
      <c r="J420" s="56">
        <f>ROUND(I420*H420,2)</f>
        <v>0</v>
      </c>
      <c r="K420" s="57">
        <v>0.20999999999999999</v>
      </c>
      <c r="L420" s="58">
        <f>IF(ISNUMBER(K420),ROUND(J420*(K420+1),2),0)</f>
        <v>0</v>
      </c>
      <c r="M420" s="12"/>
      <c r="N420" s="2"/>
      <c r="O420" s="2"/>
      <c r="P420" s="2"/>
      <c r="Q420" s="33">
        <f>IF(ISNUMBER(K420),IF(H420&gt;0,IF(I420&gt;0,J420,0),0),0)</f>
        <v>0</v>
      </c>
      <c r="R420" s="27">
        <f>IF(ISNUMBER(K420)=FALSE,J420,0)</f>
        <v>0</v>
      </c>
    </row>
    <row r="421">
      <c r="A421" s="9"/>
      <c r="B421" s="48" t="s">
        <v>54</v>
      </c>
      <c r="C421" s="1"/>
      <c r="D421" s="1"/>
      <c r="E421" s="49" t="s">
        <v>414</v>
      </c>
      <c r="F421" s="1"/>
      <c r="G421" s="1"/>
      <c r="H421" s="40"/>
      <c r="I421" s="1"/>
      <c r="J421" s="40"/>
      <c r="K421" s="1"/>
      <c r="L421" s="1"/>
      <c r="M421" s="12"/>
      <c r="N421" s="2"/>
      <c r="O421" s="2"/>
      <c r="P421" s="2"/>
      <c r="Q421" s="2"/>
    </row>
    <row r="422">
      <c r="A422" s="9"/>
      <c r="B422" s="48" t="s">
        <v>56</v>
      </c>
      <c r="C422" s="1"/>
      <c r="D422" s="1"/>
      <c r="E422" s="49" t="s">
        <v>415</v>
      </c>
      <c r="F422" s="1"/>
      <c r="G422" s="1"/>
      <c r="H422" s="40"/>
      <c r="I422" s="1"/>
      <c r="J422" s="40"/>
      <c r="K422" s="1"/>
      <c r="L422" s="1"/>
      <c r="M422" s="12"/>
      <c r="N422" s="2"/>
      <c r="O422" s="2"/>
      <c r="P422" s="2"/>
      <c r="Q422" s="2"/>
    </row>
    <row r="423">
      <c r="A423" s="9"/>
      <c r="B423" s="48" t="s">
        <v>58</v>
      </c>
      <c r="C423" s="1"/>
      <c r="D423" s="1"/>
      <c r="E423" s="49" t="s">
        <v>416</v>
      </c>
      <c r="F423" s="1"/>
      <c r="G423" s="1"/>
      <c r="H423" s="40"/>
      <c r="I423" s="1"/>
      <c r="J423" s="40"/>
      <c r="K423" s="1"/>
      <c r="L423" s="1"/>
      <c r="M423" s="12"/>
      <c r="N423" s="2"/>
      <c r="O423" s="2"/>
      <c r="P423" s="2"/>
      <c r="Q423" s="2"/>
    </row>
    <row r="424" thickBot="1">
      <c r="A424" s="9"/>
      <c r="B424" s="50" t="s">
        <v>60</v>
      </c>
      <c r="C424" s="51"/>
      <c r="D424" s="51"/>
      <c r="E424" s="52" t="s">
        <v>61</v>
      </c>
      <c r="F424" s="51"/>
      <c r="G424" s="51"/>
      <c r="H424" s="53"/>
      <c r="I424" s="51"/>
      <c r="J424" s="53"/>
      <c r="K424" s="51"/>
      <c r="L424" s="51"/>
      <c r="M424" s="12"/>
      <c r="N424" s="2"/>
      <c r="O424" s="2"/>
      <c r="P424" s="2"/>
      <c r="Q424" s="2"/>
    </row>
    <row r="425" thickTop="1">
      <c r="A425" s="9"/>
      <c r="B425" s="41">
        <v>76</v>
      </c>
      <c r="C425" s="42" t="s">
        <v>417</v>
      </c>
      <c r="D425" s="42" t="s">
        <v>7</v>
      </c>
      <c r="E425" s="42" t="s">
        <v>418</v>
      </c>
      <c r="F425" s="42" t="s">
        <v>7</v>
      </c>
      <c r="G425" s="43" t="s">
        <v>123</v>
      </c>
      <c r="H425" s="54">
        <v>2.5</v>
      </c>
      <c r="I425" s="55">
        <f>ROUND(0,2)</f>
        <v>0</v>
      </c>
      <c r="J425" s="56">
        <f>ROUND(I425*H425,2)</f>
        <v>0</v>
      </c>
      <c r="K425" s="57">
        <v>0.20999999999999999</v>
      </c>
      <c r="L425" s="58">
        <f>IF(ISNUMBER(K425),ROUND(J425*(K425+1),2),0)</f>
        <v>0</v>
      </c>
      <c r="M425" s="12"/>
      <c r="N425" s="2"/>
      <c r="O425" s="2"/>
      <c r="P425" s="2"/>
      <c r="Q425" s="33">
        <f>IF(ISNUMBER(K425),IF(H425&gt;0,IF(I425&gt;0,J425,0),0),0)</f>
        <v>0</v>
      </c>
      <c r="R425" s="27">
        <f>IF(ISNUMBER(K425)=FALSE,J425,0)</f>
        <v>0</v>
      </c>
    </row>
    <row r="426">
      <c r="A426" s="9"/>
      <c r="B426" s="48" t="s">
        <v>54</v>
      </c>
      <c r="C426" s="1"/>
      <c r="D426" s="1"/>
      <c r="E426" s="49" t="s">
        <v>419</v>
      </c>
      <c r="F426" s="1"/>
      <c r="G426" s="1"/>
      <c r="H426" s="40"/>
      <c r="I426" s="1"/>
      <c r="J426" s="40"/>
      <c r="K426" s="1"/>
      <c r="L426" s="1"/>
      <c r="M426" s="12"/>
      <c r="N426" s="2"/>
      <c r="O426" s="2"/>
      <c r="P426" s="2"/>
      <c r="Q426" s="2"/>
    </row>
    <row r="427">
      <c r="A427" s="9"/>
      <c r="B427" s="48" t="s">
        <v>56</v>
      </c>
      <c r="C427" s="1"/>
      <c r="D427" s="1"/>
      <c r="E427" s="49" t="s">
        <v>420</v>
      </c>
      <c r="F427" s="1"/>
      <c r="G427" s="1"/>
      <c r="H427" s="40"/>
      <c r="I427" s="1"/>
      <c r="J427" s="40"/>
      <c r="K427" s="1"/>
      <c r="L427" s="1"/>
      <c r="M427" s="12"/>
      <c r="N427" s="2"/>
      <c r="O427" s="2"/>
      <c r="P427" s="2"/>
      <c r="Q427" s="2"/>
    </row>
    <row r="428">
      <c r="A428" s="9"/>
      <c r="B428" s="48" t="s">
        <v>58</v>
      </c>
      <c r="C428" s="1"/>
      <c r="D428" s="1"/>
      <c r="E428" s="49" t="s">
        <v>421</v>
      </c>
      <c r="F428" s="1"/>
      <c r="G428" s="1"/>
      <c r="H428" s="40"/>
      <c r="I428" s="1"/>
      <c r="J428" s="40"/>
      <c r="K428" s="1"/>
      <c r="L428" s="1"/>
      <c r="M428" s="12"/>
      <c r="N428" s="2"/>
      <c r="O428" s="2"/>
      <c r="P428" s="2"/>
      <c r="Q428" s="2"/>
    </row>
    <row r="429" thickBot="1">
      <c r="A429" s="9"/>
      <c r="B429" s="50" t="s">
        <v>60</v>
      </c>
      <c r="C429" s="51"/>
      <c r="D429" s="51"/>
      <c r="E429" s="52" t="s">
        <v>61</v>
      </c>
      <c r="F429" s="51"/>
      <c r="G429" s="51"/>
      <c r="H429" s="53"/>
      <c r="I429" s="51"/>
      <c r="J429" s="53"/>
      <c r="K429" s="51"/>
      <c r="L429" s="51"/>
      <c r="M429" s="12"/>
      <c r="N429" s="2"/>
      <c r="O429" s="2"/>
      <c r="P429" s="2"/>
      <c r="Q429" s="2"/>
    </row>
    <row r="430" thickTop="1">
      <c r="A430" s="9"/>
      <c r="B430" s="41">
        <v>77</v>
      </c>
      <c r="C430" s="42" t="s">
        <v>422</v>
      </c>
      <c r="D430" s="42" t="s">
        <v>7</v>
      </c>
      <c r="E430" s="42" t="s">
        <v>423</v>
      </c>
      <c r="F430" s="42" t="s">
        <v>7</v>
      </c>
      <c r="G430" s="43" t="s">
        <v>123</v>
      </c>
      <c r="H430" s="54">
        <v>175</v>
      </c>
      <c r="I430" s="55">
        <f>ROUND(0,2)</f>
        <v>0</v>
      </c>
      <c r="J430" s="56">
        <f>ROUND(I430*H430,2)</f>
        <v>0</v>
      </c>
      <c r="K430" s="57">
        <v>0.20999999999999999</v>
      </c>
      <c r="L430" s="58">
        <f>IF(ISNUMBER(K430),ROUND(J430*(K430+1),2),0)</f>
        <v>0</v>
      </c>
      <c r="M430" s="12"/>
      <c r="N430" s="2"/>
      <c r="O430" s="2"/>
      <c r="P430" s="2"/>
      <c r="Q430" s="33">
        <f>IF(ISNUMBER(K430),IF(H430&gt;0,IF(I430&gt;0,J430,0),0),0)</f>
        <v>0</v>
      </c>
      <c r="R430" s="27">
        <f>IF(ISNUMBER(K430)=FALSE,J430,0)</f>
        <v>0</v>
      </c>
    </row>
    <row r="431">
      <c r="A431" s="9"/>
      <c r="B431" s="48" t="s">
        <v>54</v>
      </c>
      <c r="C431" s="1"/>
      <c r="D431" s="1"/>
      <c r="E431" s="49" t="s">
        <v>7</v>
      </c>
      <c r="F431" s="1"/>
      <c r="G431" s="1"/>
      <c r="H431" s="40"/>
      <c r="I431" s="1"/>
      <c r="J431" s="40"/>
      <c r="K431" s="1"/>
      <c r="L431" s="1"/>
      <c r="M431" s="12"/>
      <c r="N431" s="2"/>
      <c r="O431" s="2"/>
      <c r="P431" s="2"/>
      <c r="Q431" s="2"/>
    </row>
    <row r="432">
      <c r="A432" s="9"/>
      <c r="B432" s="48" t="s">
        <v>56</v>
      </c>
      <c r="C432" s="1"/>
      <c r="D432" s="1"/>
      <c r="E432" s="49" t="s">
        <v>424</v>
      </c>
      <c r="F432" s="1"/>
      <c r="G432" s="1"/>
      <c r="H432" s="40"/>
      <c r="I432" s="1"/>
      <c r="J432" s="40"/>
      <c r="K432" s="1"/>
      <c r="L432" s="1"/>
      <c r="M432" s="12"/>
      <c r="N432" s="2"/>
      <c r="O432" s="2"/>
      <c r="P432" s="2"/>
      <c r="Q432" s="2"/>
    </row>
    <row r="433">
      <c r="A433" s="9"/>
      <c r="B433" s="48" t="s">
        <v>58</v>
      </c>
      <c r="C433" s="1"/>
      <c r="D433" s="1"/>
      <c r="E433" s="49" t="s">
        <v>421</v>
      </c>
      <c r="F433" s="1"/>
      <c r="G433" s="1"/>
      <c r="H433" s="40"/>
      <c r="I433" s="1"/>
      <c r="J433" s="40"/>
      <c r="K433" s="1"/>
      <c r="L433" s="1"/>
      <c r="M433" s="12"/>
      <c r="N433" s="2"/>
      <c r="O433" s="2"/>
      <c r="P433" s="2"/>
      <c r="Q433" s="2"/>
    </row>
    <row r="434" thickBot="1">
      <c r="A434" s="9"/>
      <c r="B434" s="50" t="s">
        <v>60</v>
      </c>
      <c r="C434" s="51"/>
      <c r="D434" s="51"/>
      <c r="E434" s="52" t="s">
        <v>61</v>
      </c>
      <c r="F434" s="51"/>
      <c r="G434" s="51"/>
      <c r="H434" s="53"/>
      <c r="I434" s="51"/>
      <c r="J434" s="53"/>
      <c r="K434" s="51"/>
      <c r="L434" s="51"/>
      <c r="M434" s="12"/>
      <c r="N434" s="2"/>
      <c r="O434" s="2"/>
      <c r="P434" s="2"/>
      <c r="Q434" s="2"/>
    </row>
    <row r="435" thickTop="1">
      <c r="A435" s="9"/>
      <c r="B435" s="41">
        <v>78</v>
      </c>
      <c r="C435" s="42" t="s">
        <v>425</v>
      </c>
      <c r="D435" s="42" t="s">
        <v>7</v>
      </c>
      <c r="E435" s="42" t="s">
        <v>426</v>
      </c>
      <c r="F435" s="42" t="s">
        <v>7</v>
      </c>
      <c r="G435" s="43" t="s">
        <v>123</v>
      </c>
      <c r="H435" s="54">
        <v>5</v>
      </c>
      <c r="I435" s="55">
        <f>ROUND(0,2)</f>
        <v>0</v>
      </c>
      <c r="J435" s="56">
        <f>ROUND(I435*H435,2)</f>
        <v>0</v>
      </c>
      <c r="K435" s="57">
        <v>0.20999999999999999</v>
      </c>
      <c r="L435" s="58">
        <f>IF(ISNUMBER(K435),ROUND(J435*(K435+1),2),0)</f>
        <v>0</v>
      </c>
      <c r="M435" s="12"/>
      <c r="N435" s="2"/>
      <c r="O435" s="2"/>
      <c r="P435" s="2"/>
      <c r="Q435" s="33">
        <f>IF(ISNUMBER(K435),IF(H435&gt;0,IF(I435&gt;0,J435,0),0),0)</f>
        <v>0</v>
      </c>
      <c r="R435" s="27">
        <f>IF(ISNUMBER(K435)=FALSE,J435,0)</f>
        <v>0</v>
      </c>
    </row>
    <row r="436">
      <c r="A436" s="9"/>
      <c r="B436" s="48" t="s">
        <v>54</v>
      </c>
      <c r="C436" s="1"/>
      <c r="D436" s="1"/>
      <c r="E436" s="49" t="s">
        <v>7</v>
      </c>
      <c r="F436" s="1"/>
      <c r="G436" s="1"/>
      <c r="H436" s="40"/>
      <c r="I436" s="1"/>
      <c r="J436" s="40"/>
      <c r="K436" s="1"/>
      <c r="L436" s="1"/>
      <c r="M436" s="12"/>
      <c r="N436" s="2"/>
      <c r="O436" s="2"/>
      <c r="P436" s="2"/>
      <c r="Q436" s="2"/>
    </row>
    <row r="437">
      <c r="A437" s="9"/>
      <c r="B437" s="48" t="s">
        <v>56</v>
      </c>
      <c r="C437" s="1"/>
      <c r="D437" s="1"/>
      <c r="E437" s="49" t="s">
        <v>427</v>
      </c>
      <c r="F437" s="1"/>
      <c r="G437" s="1"/>
      <c r="H437" s="40"/>
      <c r="I437" s="1"/>
      <c r="J437" s="40"/>
      <c r="K437" s="1"/>
      <c r="L437" s="1"/>
      <c r="M437" s="12"/>
      <c r="N437" s="2"/>
      <c r="O437" s="2"/>
      <c r="P437" s="2"/>
      <c r="Q437" s="2"/>
    </row>
    <row r="438">
      <c r="A438" s="9"/>
      <c r="B438" s="48" t="s">
        <v>58</v>
      </c>
      <c r="C438" s="1"/>
      <c r="D438" s="1"/>
      <c r="E438" s="49" t="s">
        <v>421</v>
      </c>
      <c r="F438" s="1"/>
      <c r="G438" s="1"/>
      <c r="H438" s="40"/>
      <c r="I438" s="1"/>
      <c r="J438" s="40"/>
      <c r="K438" s="1"/>
      <c r="L438" s="1"/>
      <c r="M438" s="12"/>
      <c r="N438" s="2"/>
      <c r="O438" s="2"/>
      <c r="P438" s="2"/>
      <c r="Q438" s="2"/>
    </row>
    <row r="439" thickBot="1">
      <c r="A439" s="9"/>
      <c r="B439" s="50" t="s">
        <v>60</v>
      </c>
      <c r="C439" s="51"/>
      <c r="D439" s="51"/>
      <c r="E439" s="52" t="s">
        <v>61</v>
      </c>
      <c r="F439" s="51"/>
      <c r="G439" s="51"/>
      <c r="H439" s="53"/>
      <c r="I439" s="51"/>
      <c r="J439" s="53"/>
      <c r="K439" s="51"/>
      <c r="L439" s="51"/>
      <c r="M439" s="12"/>
      <c r="N439" s="2"/>
      <c r="O439" s="2"/>
      <c r="P439" s="2"/>
      <c r="Q439" s="2"/>
    </row>
    <row r="440" thickTop="1">
      <c r="A440" s="9"/>
      <c r="B440" s="41">
        <v>79</v>
      </c>
      <c r="C440" s="42" t="s">
        <v>428</v>
      </c>
      <c r="D440" s="42" t="s">
        <v>7</v>
      </c>
      <c r="E440" s="42" t="s">
        <v>429</v>
      </c>
      <c r="F440" s="42" t="s">
        <v>7</v>
      </c>
      <c r="G440" s="43" t="s">
        <v>123</v>
      </c>
      <c r="H440" s="54">
        <v>1.5</v>
      </c>
      <c r="I440" s="55">
        <f>ROUND(0,2)</f>
        <v>0</v>
      </c>
      <c r="J440" s="56">
        <f>ROUND(I440*H440,2)</f>
        <v>0</v>
      </c>
      <c r="K440" s="57">
        <v>0.20999999999999999</v>
      </c>
      <c r="L440" s="58">
        <f>IF(ISNUMBER(K440),ROUND(J440*(K440+1),2),0)</f>
        <v>0</v>
      </c>
      <c r="M440" s="12"/>
      <c r="N440" s="2"/>
      <c r="O440" s="2"/>
      <c r="P440" s="2"/>
      <c r="Q440" s="33">
        <f>IF(ISNUMBER(K440),IF(H440&gt;0,IF(I440&gt;0,J440,0),0),0)</f>
        <v>0</v>
      </c>
      <c r="R440" s="27">
        <f>IF(ISNUMBER(K440)=FALSE,J440,0)</f>
        <v>0</v>
      </c>
    </row>
    <row r="441">
      <c r="A441" s="9"/>
      <c r="B441" s="48" t="s">
        <v>54</v>
      </c>
      <c r="C441" s="1"/>
      <c r="D441" s="1"/>
      <c r="E441" s="49" t="s">
        <v>7</v>
      </c>
      <c r="F441" s="1"/>
      <c r="G441" s="1"/>
      <c r="H441" s="40"/>
      <c r="I441" s="1"/>
      <c r="J441" s="40"/>
      <c r="K441" s="1"/>
      <c r="L441" s="1"/>
      <c r="M441" s="12"/>
      <c r="N441" s="2"/>
      <c r="O441" s="2"/>
      <c r="P441" s="2"/>
      <c r="Q441" s="2"/>
    </row>
    <row r="442">
      <c r="A442" s="9"/>
      <c r="B442" s="48" t="s">
        <v>56</v>
      </c>
      <c r="C442" s="1"/>
      <c r="D442" s="1"/>
      <c r="E442" s="49" t="s">
        <v>430</v>
      </c>
      <c r="F442" s="1"/>
      <c r="G442" s="1"/>
      <c r="H442" s="40"/>
      <c r="I442" s="1"/>
      <c r="J442" s="40"/>
      <c r="K442" s="1"/>
      <c r="L442" s="1"/>
      <c r="M442" s="12"/>
      <c r="N442" s="2"/>
      <c r="O442" s="2"/>
      <c r="P442" s="2"/>
      <c r="Q442" s="2"/>
    </row>
    <row r="443">
      <c r="A443" s="9"/>
      <c r="B443" s="48" t="s">
        <v>58</v>
      </c>
      <c r="C443" s="1"/>
      <c r="D443" s="1"/>
      <c r="E443" s="49" t="s">
        <v>421</v>
      </c>
      <c r="F443" s="1"/>
      <c r="G443" s="1"/>
      <c r="H443" s="40"/>
      <c r="I443" s="1"/>
      <c r="J443" s="40"/>
      <c r="K443" s="1"/>
      <c r="L443" s="1"/>
      <c r="M443" s="12"/>
      <c r="N443" s="2"/>
      <c r="O443" s="2"/>
      <c r="P443" s="2"/>
      <c r="Q443" s="2"/>
    </row>
    <row r="444" thickBot="1">
      <c r="A444" s="9"/>
      <c r="B444" s="50" t="s">
        <v>60</v>
      </c>
      <c r="C444" s="51"/>
      <c r="D444" s="51"/>
      <c r="E444" s="52" t="s">
        <v>61</v>
      </c>
      <c r="F444" s="51"/>
      <c r="G444" s="51"/>
      <c r="H444" s="53"/>
      <c r="I444" s="51"/>
      <c r="J444" s="53"/>
      <c r="K444" s="51"/>
      <c r="L444" s="51"/>
      <c r="M444" s="12"/>
      <c r="N444" s="2"/>
      <c r="O444" s="2"/>
      <c r="P444" s="2"/>
      <c r="Q444" s="2"/>
    </row>
    <row r="445" thickTop="1">
      <c r="A445" s="9"/>
      <c r="B445" s="41">
        <v>80</v>
      </c>
      <c r="C445" s="42" t="s">
        <v>431</v>
      </c>
      <c r="D445" s="42" t="s">
        <v>7</v>
      </c>
      <c r="E445" s="42" t="s">
        <v>432</v>
      </c>
      <c r="F445" s="42" t="s">
        <v>7</v>
      </c>
      <c r="G445" s="43" t="s">
        <v>123</v>
      </c>
      <c r="H445" s="54">
        <v>14.5</v>
      </c>
      <c r="I445" s="55">
        <f>ROUND(0,2)</f>
        <v>0</v>
      </c>
      <c r="J445" s="56">
        <f>ROUND(I445*H445,2)</f>
        <v>0</v>
      </c>
      <c r="K445" s="57">
        <v>0.20999999999999999</v>
      </c>
      <c r="L445" s="58">
        <f>IF(ISNUMBER(K445),ROUND(J445*(K445+1),2),0)</f>
        <v>0</v>
      </c>
      <c r="M445" s="12"/>
      <c r="N445" s="2"/>
      <c r="O445" s="2"/>
      <c r="P445" s="2"/>
      <c r="Q445" s="33">
        <f>IF(ISNUMBER(K445),IF(H445&gt;0,IF(I445&gt;0,J445,0),0),0)</f>
        <v>0</v>
      </c>
      <c r="R445" s="27">
        <f>IF(ISNUMBER(K445)=FALSE,J445,0)</f>
        <v>0</v>
      </c>
    </row>
    <row r="446">
      <c r="A446" s="9"/>
      <c r="B446" s="48" t="s">
        <v>54</v>
      </c>
      <c r="C446" s="1"/>
      <c r="D446" s="1"/>
      <c r="E446" s="49" t="s">
        <v>7</v>
      </c>
      <c r="F446" s="1"/>
      <c r="G446" s="1"/>
      <c r="H446" s="40"/>
      <c r="I446" s="1"/>
      <c r="J446" s="40"/>
      <c r="K446" s="1"/>
      <c r="L446" s="1"/>
      <c r="M446" s="12"/>
      <c r="N446" s="2"/>
      <c r="O446" s="2"/>
      <c r="P446" s="2"/>
      <c r="Q446" s="2"/>
    </row>
    <row r="447">
      <c r="A447" s="9"/>
      <c r="B447" s="48" t="s">
        <v>56</v>
      </c>
      <c r="C447" s="1"/>
      <c r="D447" s="1"/>
      <c r="E447" s="49" t="s">
        <v>433</v>
      </c>
      <c r="F447" s="1"/>
      <c r="G447" s="1"/>
      <c r="H447" s="40"/>
      <c r="I447" s="1"/>
      <c r="J447" s="40"/>
      <c r="K447" s="1"/>
      <c r="L447" s="1"/>
      <c r="M447" s="12"/>
      <c r="N447" s="2"/>
      <c r="O447" s="2"/>
      <c r="P447" s="2"/>
      <c r="Q447" s="2"/>
    </row>
    <row r="448">
      <c r="A448" s="9"/>
      <c r="B448" s="48" t="s">
        <v>58</v>
      </c>
      <c r="C448" s="1"/>
      <c r="D448" s="1"/>
      <c r="E448" s="49" t="s">
        <v>421</v>
      </c>
      <c r="F448" s="1"/>
      <c r="G448" s="1"/>
      <c r="H448" s="40"/>
      <c r="I448" s="1"/>
      <c r="J448" s="40"/>
      <c r="K448" s="1"/>
      <c r="L448" s="1"/>
      <c r="M448" s="12"/>
      <c r="N448" s="2"/>
      <c r="O448" s="2"/>
      <c r="P448" s="2"/>
      <c r="Q448" s="2"/>
    </row>
    <row r="449" thickBot="1">
      <c r="A449" s="9"/>
      <c r="B449" s="50" t="s">
        <v>60</v>
      </c>
      <c r="C449" s="51"/>
      <c r="D449" s="51"/>
      <c r="E449" s="52" t="s">
        <v>61</v>
      </c>
      <c r="F449" s="51"/>
      <c r="G449" s="51"/>
      <c r="H449" s="53"/>
      <c r="I449" s="51"/>
      <c r="J449" s="53"/>
      <c r="K449" s="51"/>
      <c r="L449" s="51"/>
      <c r="M449" s="12"/>
      <c r="N449" s="2"/>
      <c r="O449" s="2"/>
      <c r="P449" s="2"/>
      <c r="Q449" s="2"/>
    </row>
    <row r="450" thickTop="1">
      <c r="A450" s="9"/>
      <c r="B450" s="41">
        <v>81</v>
      </c>
      <c r="C450" s="42" t="s">
        <v>434</v>
      </c>
      <c r="D450" s="42" t="s">
        <v>7</v>
      </c>
      <c r="E450" s="42" t="s">
        <v>435</v>
      </c>
      <c r="F450" s="42" t="s">
        <v>7</v>
      </c>
      <c r="G450" s="43" t="s">
        <v>123</v>
      </c>
      <c r="H450" s="54">
        <v>456</v>
      </c>
      <c r="I450" s="55">
        <f>ROUND(0,2)</f>
        <v>0</v>
      </c>
      <c r="J450" s="56">
        <f>ROUND(I450*H450,2)</f>
        <v>0</v>
      </c>
      <c r="K450" s="57">
        <v>0.20999999999999999</v>
      </c>
      <c r="L450" s="58">
        <f>IF(ISNUMBER(K450),ROUND(J450*(K450+1),2),0)</f>
        <v>0</v>
      </c>
      <c r="M450" s="12"/>
      <c r="N450" s="2"/>
      <c r="O450" s="2"/>
      <c r="P450" s="2"/>
      <c r="Q450" s="33">
        <f>IF(ISNUMBER(K450),IF(H450&gt;0,IF(I450&gt;0,J450,0),0),0)</f>
        <v>0</v>
      </c>
      <c r="R450" s="27">
        <f>IF(ISNUMBER(K450)=FALSE,J450,0)</f>
        <v>0</v>
      </c>
    </row>
    <row r="451">
      <c r="A451" s="9"/>
      <c r="B451" s="48" t="s">
        <v>54</v>
      </c>
      <c r="C451" s="1"/>
      <c r="D451" s="1"/>
      <c r="E451" s="49" t="s">
        <v>7</v>
      </c>
      <c r="F451" s="1"/>
      <c r="G451" s="1"/>
      <c r="H451" s="40"/>
      <c r="I451" s="1"/>
      <c r="J451" s="40"/>
      <c r="K451" s="1"/>
      <c r="L451" s="1"/>
      <c r="M451" s="12"/>
      <c r="N451" s="2"/>
      <c r="O451" s="2"/>
      <c r="P451" s="2"/>
      <c r="Q451" s="2"/>
    </row>
    <row r="452">
      <c r="A452" s="9"/>
      <c r="B452" s="48" t="s">
        <v>56</v>
      </c>
      <c r="C452" s="1"/>
      <c r="D452" s="1"/>
      <c r="E452" s="49" t="s">
        <v>436</v>
      </c>
      <c r="F452" s="1"/>
      <c r="G452" s="1"/>
      <c r="H452" s="40"/>
      <c r="I452" s="1"/>
      <c r="J452" s="40"/>
      <c r="K452" s="1"/>
      <c r="L452" s="1"/>
      <c r="M452" s="12"/>
      <c r="N452" s="2"/>
      <c r="O452" s="2"/>
      <c r="P452" s="2"/>
      <c r="Q452" s="2"/>
    </row>
    <row r="453">
      <c r="A453" s="9"/>
      <c r="B453" s="48" t="s">
        <v>58</v>
      </c>
      <c r="C453" s="1"/>
      <c r="D453" s="1"/>
      <c r="E453" s="49" t="s">
        <v>437</v>
      </c>
      <c r="F453" s="1"/>
      <c r="G453" s="1"/>
      <c r="H453" s="40"/>
      <c r="I453" s="1"/>
      <c r="J453" s="40"/>
      <c r="K453" s="1"/>
      <c r="L453" s="1"/>
      <c r="M453" s="12"/>
      <c r="N453" s="2"/>
      <c r="O453" s="2"/>
      <c r="P453" s="2"/>
      <c r="Q453" s="2"/>
    </row>
    <row r="454" thickBot="1">
      <c r="A454" s="9"/>
      <c r="B454" s="50" t="s">
        <v>60</v>
      </c>
      <c r="C454" s="51"/>
      <c r="D454" s="51"/>
      <c r="E454" s="52" t="s">
        <v>61</v>
      </c>
      <c r="F454" s="51"/>
      <c r="G454" s="51"/>
      <c r="H454" s="53"/>
      <c r="I454" s="51"/>
      <c r="J454" s="53"/>
      <c r="K454" s="51"/>
      <c r="L454" s="51"/>
      <c r="M454" s="12"/>
      <c r="N454" s="2"/>
      <c r="O454" s="2"/>
      <c r="P454" s="2"/>
      <c r="Q454" s="2"/>
    </row>
    <row r="455" thickTop="1" thickBot="1" ht="25" customHeight="1">
      <c r="A455" s="9"/>
      <c r="B455" s="1"/>
      <c r="C455" s="59">
        <v>5</v>
      </c>
      <c r="D455" s="1"/>
      <c r="E455" s="59" t="s">
        <v>95</v>
      </c>
      <c r="F455" s="1"/>
      <c r="G455" s="60" t="s">
        <v>84</v>
      </c>
      <c r="H455" s="61">
        <f>J310+J315+J320+J325+J330+J335+J340+J345+J350+J355+J360+J365+J370+J375+J380+J385+J390+J395+J400+J405+J410+J415+J420+J425+J430+J435+J440+J445+J450</f>
        <v>0</v>
      </c>
      <c r="I455" s="60" t="s">
        <v>85</v>
      </c>
      <c r="J455" s="62">
        <f>(L455-H455)</f>
        <v>0</v>
      </c>
      <c r="K455" s="60" t="s">
        <v>86</v>
      </c>
      <c r="L455" s="63">
        <f>L310+L315+L320+L325+L330+L335+L340+L345+L350+L355+L360+L365+L370+L375+L380+L385+L390+L395+L400+L405+L410+L415+L420+L425+L430+L435+L440+L445+L450</f>
        <v>0</v>
      </c>
      <c r="M455" s="12"/>
      <c r="N455" s="2"/>
      <c r="O455" s="2"/>
      <c r="P455" s="2"/>
      <c r="Q455" s="33">
        <f>0+Q310+Q315+Q320+Q325+Q330+Q335+Q340+Q345+Q350+Q355+Q360+Q365+Q370+Q375+Q380+Q385+Q390+Q395+Q400+Q405+Q410+Q415+Q420+Q425+Q430+Q435+Q440+Q445+Q450</f>
        <v>0</v>
      </c>
      <c r="R455" s="27">
        <f>0+R310+R315+R320+R325+R330+R335+R340+R345+R350+R355+R360+R365+R370+R375+R380+R385+R390+R395+R400+R405+R410+R415+R420+R425+R430+R435+R440+R445+R450</f>
        <v>0</v>
      </c>
      <c r="S455" s="64">
        <f>Q455*(1+J455)+R455</f>
        <v>0</v>
      </c>
    </row>
    <row r="456" thickTop="1" thickBot="1" ht="25" customHeight="1">
      <c r="A456" s="9"/>
      <c r="B456" s="65"/>
      <c r="C456" s="65"/>
      <c r="D456" s="65"/>
      <c r="E456" s="65"/>
      <c r="F456" s="65"/>
      <c r="G456" s="66" t="s">
        <v>87</v>
      </c>
      <c r="H456" s="67">
        <f>J310+J315+J320+J325+J330+J335+J340+J345+J350+J355+J360+J365+J370+J375+J380+J385+J390+J395+J400+J405+J410+J415+J420+J425+J430+J435+J440+J445+J450</f>
        <v>0</v>
      </c>
      <c r="I456" s="66" t="s">
        <v>88</v>
      </c>
      <c r="J456" s="68">
        <f>0+J455</f>
        <v>0</v>
      </c>
      <c r="K456" s="66" t="s">
        <v>89</v>
      </c>
      <c r="L456" s="69">
        <f>L310+L315+L320+L325+L330+L335+L340+L345+L350+L355+L360+L365+L370+L375+L380+L385+L390+L395+L400+L405+L410+L415+L420+L425+L430+L435+L440+L445+L450</f>
        <v>0</v>
      </c>
      <c r="M456" s="12"/>
      <c r="N456" s="2"/>
      <c r="O456" s="2"/>
      <c r="P456" s="2"/>
      <c r="Q456" s="2"/>
    </row>
    <row r="457" ht="40" customHeight="1">
      <c r="A457" s="9"/>
      <c r="B457" s="74" t="s">
        <v>438</v>
      </c>
      <c r="C457" s="1"/>
      <c r="D457" s="1"/>
      <c r="E457" s="1"/>
      <c r="F457" s="1"/>
      <c r="G457" s="1"/>
      <c r="H457" s="40"/>
      <c r="I457" s="1"/>
      <c r="J457" s="40"/>
      <c r="K457" s="1"/>
      <c r="L457" s="1"/>
      <c r="M457" s="12"/>
      <c r="N457" s="2"/>
      <c r="O457" s="2"/>
      <c r="P457" s="2"/>
      <c r="Q457" s="2"/>
    </row>
    <row r="458">
      <c r="A458" s="9"/>
      <c r="B458" s="41">
        <v>82</v>
      </c>
      <c r="C458" s="42" t="s">
        <v>439</v>
      </c>
      <c r="D458" s="42" t="s">
        <v>7</v>
      </c>
      <c r="E458" s="42" t="s">
        <v>440</v>
      </c>
      <c r="F458" s="42" t="s">
        <v>7</v>
      </c>
      <c r="G458" s="43" t="s">
        <v>123</v>
      </c>
      <c r="H458" s="44">
        <v>10</v>
      </c>
      <c r="I458" s="25">
        <f>ROUND(0,2)</f>
        <v>0</v>
      </c>
      <c r="J458" s="45">
        <f>ROUND(I458*H458,2)</f>
        <v>0</v>
      </c>
      <c r="K458" s="46">
        <v>0.20999999999999999</v>
      </c>
      <c r="L458" s="47">
        <f>IF(ISNUMBER(K458),ROUND(J458*(K458+1),2),0)</f>
        <v>0</v>
      </c>
      <c r="M458" s="12"/>
      <c r="N458" s="2"/>
      <c r="O458" s="2"/>
      <c r="P458" s="2"/>
      <c r="Q458" s="33">
        <f>IF(ISNUMBER(K458),IF(H458&gt;0,IF(I458&gt;0,J458,0),0),0)</f>
        <v>0</v>
      </c>
      <c r="R458" s="27">
        <f>IF(ISNUMBER(K458)=FALSE,J458,0)</f>
        <v>0</v>
      </c>
    </row>
    <row r="459">
      <c r="A459" s="9"/>
      <c r="B459" s="48" t="s">
        <v>54</v>
      </c>
      <c r="C459" s="1"/>
      <c r="D459" s="1"/>
      <c r="E459" s="49" t="s">
        <v>7</v>
      </c>
      <c r="F459" s="1"/>
      <c r="G459" s="1"/>
      <c r="H459" s="40"/>
      <c r="I459" s="1"/>
      <c r="J459" s="40"/>
      <c r="K459" s="1"/>
      <c r="L459" s="1"/>
      <c r="M459" s="12"/>
      <c r="N459" s="2"/>
      <c r="O459" s="2"/>
      <c r="P459" s="2"/>
      <c r="Q459" s="2"/>
    </row>
    <row r="460">
      <c r="A460" s="9"/>
      <c r="B460" s="48" t="s">
        <v>56</v>
      </c>
      <c r="C460" s="1"/>
      <c r="D460" s="1"/>
      <c r="E460" s="49" t="s">
        <v>441</v>
      </c>
      <c r="F460" s="1"/>
      <c r="G460" s="1"/>
      <c r="H460" s="40"/>
      <c r="I460" s="1"/>
      <c r="J460" s="40"/>
      <c r="K460" s="1"/>
      <c r="L460" s="1"/>
      <c r="M460" s="12"/>
      <c r="N460" s="2"/>
      <c r="O460" s="2"/>
      <c r="P460" s="2"/>
      <c r="Q460" s="2"/>
    </row>
    <row r="461">
      <c r="A461" s="9"/>
      <c r="B461" s="48" t="s">
        <v>58</v>
      </c>
      <c r="C461" s="1"/>
      <c r="D461" s="1"/>
      <c r="E461" s="49" t="s">
        <v>442</v>
      </c>
      <c r="F461" s="1"/>
      <c r="G461" s="1"/>
      <c r="H461" s="40"/>
      <c r="I461" s="1"/>
      <c r="J461" s="40"/>
      <c r="K461" s="1"/>
      <c r="L461" s="1"/>
      <c r="M461" s="12"/>
      <c r="N461" s="2"/>
      <c r="O461" s="2"/>
      <c r="P461" s="2"/>
      <c r="Q461" s="2"/>
    </row>
    <row r="462" thickBot="1">
      <c r="A462" s="9"/>
      <c r="B462" s="50" t="s">
        <v>60</v>
      </c>
      <c r="C462" s="51"/>
      <c r="D462" s="51"/>
      <c r="E462" s="52" t="s">
        <v>61</v>
      </c>
      <c r="F462" s="51"/>
      <c r="G462" s="51"/>
      <c r="H462" s="53"/>
      <c r="I462" s="51"/>
      <c r="J462" s="53"/>
      <c r="K462" s="51"/>
      <c r="L462" s="51"/>
      <c r="M462" s="12"/>
      <c r="N462" s="2"/>
      <c r="O462" s="2"/>
      <c r="P462" s="2"/>
      <c r="Q462" s="2"/>
    </row>
    <row r="463" thickTop="1">
      <c r="A463" s="9"/>
      <c r="B463" s="41">
        <v>83</v>
      </c>
      <c r="C463" s="42" t="s">
        <v>443</v>
      </c>
      <c r="D463" s="42" t="s">
        <v>7</v>
      </c>
      <c r="E463" s="42" t="s">
        <v>444</v>
      </c>
      <c r="F463" s="42" t="s">
        <v>7</v>
      </c>
      <c r="G463" s="43" t="s">
        <v>123</v>
      </c>
      <c r="H463" s="54">
        <v>10</v>
      </c>
      <c r="I463" s="55">
        <f>ROUND(0,2)</f>
        <v>0</v>
      </c>
      <c r="J463" s="56">
        <f>ROUND(I463*H463,2)</f>
        <v>0</v>
      </c>
      <c r="K463" s="57">
        <v>0.20999999999999999</v>
      </c>
      <c r="L463" s="58">
        <f>IF(ISNUMBER(K463),ROUND(J463*(K463+1),2),0)</f>
        <v>0</v>
      </c>
      <c r="M463" s="12"/>
      <c r="N463" s="2"/>
      <c r="O463" s="2"/>
      <c r="P463" s="2"/>
      <c r="Q463" s="33">
        <f>IF(ISNUMBER(K463),IF(H463&gt;0,IF(I463&gt;0,J463,0),0),0)</f>
        <v>0</v>
      </c>
      <c r="R463" s="27">
        <f>IF(ISNUMBER(K463)=FALSE,J463,0)</f>
        <v>0</v>
      </c>
    </row>
    <row r="464">
      <c r="A464" s="9"/>
      <c r="B464" s="48" t="s">
        <v>54</v>
      </c>
      <c r="C464" s="1"/>
      <c r="D464" s="1"/>
      <c r="E464" s="49" t="s">
        <v>7</v>
      </c>
      <c r="F464" s="1"/>
      <c r="G464" s="1"/>
      <c r="H464" s="40"/>
      <c r="I464" s="1"/>
      <c r="J464" s="40"/>
      <c r="K464" s="1"/>
      <c r="L464" s="1"/>
      <c r="M464" s="12"/>
      <c r="N464" s="2"/>
      <c r="O464" s="2"/>
      <c r="P464" s="2"/>
      <c r="Q464" s="2"/>
    </row>
    <row r="465">
      <c r="A465" s="9"/>
      <c r="B465" s="48" t="s">
        <v>56</v>
      </c>
      <c r="C465" s="1"/>
      <c r="D465" s="1"/>
      <c r="E465" s="49" t="s">
        <v>441</v>
      </c>
      <c r="F465" s="1"/>
      <c r="G465" s="1"/>
      <c r="H465" s="40"/>
      <c r="I465" s="1"/>
      <c r="J465" s="40"/>
      <c r="K465" s="1"/>
      <c r="L465" s="1"/>
      <c r="M465" s="12"/>
      <c r="N465" s="2"/>
      <c r="O465" s="2"/>
      <c r="P465" s="2"/>
      <c r="Q465" s="2"/>
    </row>
    <row r="466">
      <c r="A466" s="9"/>
      <c r="B466" s="48" t="s">
        <v>58</v>
      </c>
      <c r="C466" s="1"/>
      <c r="D466" s="1"/>
      <c r="E466" s="49" t="s">
        <v>442</v>
      </c>
      <c r="F466" s="1"/>
      <c r="G466" s="1"/>
      <c r="H466" s="40"/>
      <c r="I466" s="1"/>
      <c r="J466" s="40"/>
      <c r="K466" s="1"/>
      <c r="L466" s="1"/>
      <c r="M466" s="12"/>
      <c r="N466" s="2"/>
      <c r="O466" s="2"/>
      <c r="P466" s="2"/>
      <c r="Q466" s="2"/>
    </row>
    <row r="467" thickBot="1">
      <c r="A467" s="9"/>
      <c r="B467" s="50" t="s">
        <v>60</v>
      </c>
      <c r="C467" s="51"/>
      <c r="D467" s="51"/>
      <c r="E467" s="52" t="s">
        <v>61</v>
      </c>
      <c r="F467" s="51"/>
      <c r="G467" s="51"/>
      <c r="H467" s="53"/>
      <c r="I467" s="51"/>
      <c r="J467" s="53"/>
      <c r="K467" s="51"/>
      <c r="L467" s="51"/>
      <c r="M467" s="12"/>
      <c r="N467" s="2"/>
      <c r="O467" s="2"/>
      <c r="P467" s="2"/>
      <c r="Q467" s="2"/>
    </row>
    <row r="468" thickTop="1" thickBot="1" ht="25" customHeight="1">
      <c r="A468" s="9"/>
      <c r="B468" s="1"/>
      <c r="C468" s="59">
        <v>6</v>
      </c>
      <c r="D468" s="1"/>
      <c r="E468" s="59" t="s">
        <v>96</v>
      </c>
      <c r="F468" s="1"/>
      <c r="G468" s="60" t="s">
        <v>84</v>
      </c>
      <c r="H468" s="61">
        <f>J458+J463</f>
        <v>0</v>
      </c>
      <c r="I468" s="60" t="s">
        <v>85</v>
      </c>
      <c r="J468" s="62">
        <f>(L468-H468)</f>
        <v>0</v>
      </c>
      <c r="K468" s="60" t="s">
        <v>86</v>
      </c>
      <c r="L468" s="63">
        <f>L458+L463</f>
        <v>0</v>
      </c>
      <c r="M468" s="12"/>
      <c r="N468" s="2"/>
      <c r="O468" s="2"/>
      <c r="P468" s="2"/>
      <c r="Q468" s="33">
        <f>0+Q458+Q463</f>
        <v>0</v>
      </c>
      <c r="R468" s="27">
        <f>0+R458+R463</f>
        <v>0</v>
      </c>
      <c r="S468" s="64">
        <f>Q468*(1+J468)+R468</f>
        <v>0</v>
      </c>
    </row>
    <row r="469" thickTop="1" thickBot="1" ht="25" customHeight="1">
      <c r="A469" s="9"/>
      <c r="B469" s="65"/>
      <c r="C469" s="65"/>
      <c r="D469" s="65"/>
      <c r="E469" s="65"/>
      <c r="F469" s="65"/>
      <c r="G469" s="66" t="s">
        <v>87</v>
      </c>
      <c r="H469" s="67">
        <f>J458+J463</f>
        <v>0</v>
      </c>
      <c r="I469" s="66" t="s">
        <v>88</v>
      </c>
      <c r="J469" s="68">
        <f>0+J468</f>
        <v>0</v>
      </c>
      <c r="K469" s="66" t="s">
        <v>89</v>
      </c>
      <c r="L469" s="69">
        <f>L458+L463</f>
        <v>0</v>
      </c>
      <c r="M469" s="12"/>
      <c r="N469" s="2"/>
      <c r="O469" s="2"/>
      <c r="P469" s="2"/>
      <c r="Q469" s="2"/>
    </row>
    <row r="470" ht="40" customHeight="1">
      <c r="A470" s="9"/>
      <c r="B470" s="74" t="s">
        <v>445</v>
      </c>
      <c r="C470" s="1"/>
      <c r="D470" s="1"/>
      <c r="E470" s="1"/>
      <c r="F470" s="1"/>
      <c r="G470" s="1"/>
      <c r="H470" s="40"/>
      <c r="I470" s="1"/>
      <c r="J470" s="40"/>
      <c r="K470" s="1"/>
      <c r="L470" s="1"/>
      <c r="M470" s="12"/>
      <c r="N470" s="2"/>
      <c r="O470" s="2"/>
      <c r="P470" s="2"/>
      <c r="Q470" s="2"/>
    </row>
    <row r="471">
      <c r="A471" s="9"/>
      <c r="B471" s="41">
        <v>84</v>
      </c>
      <c r="C471" s="42" t="s">
        <v>446</v>
      </c>
      <c r="D471" s="42" t="s">
        <v>7</v>
      </c>
      <c r="E471" s="42" t="s">
        <v>447</v>
      </c>
      <c r="F471" s="42" t="s">
        <v>7</v>
      </c>
      <c r="G471" s="43" t="s">
        <v>123</v>
      </c>
      <c r="H471" s="44">
        <v>10</v>
      </c>
      <c r="I471" s="25">
        <f>ROUND(0,2)</f>
        <v>0</v>
      </c>
      <c r="J471" s="45">
        <f>ROUND(I471*H471,2)</f>
        <v>0</v>
      </c>
      <c r="K471" s="46">
        <v>0.20999999999999999</v>
      </c>
      <c r="L471" s="47">
        <f>IF(ISNUMBER(K471),ROUND(J471*(K471+1),2),0)</f>
        <v>0</v>
      </c>
      <c r="M471" s="12"/>
      <c r="N471" s="2"/>
      <c r="O471" s="2"/>
      <c r="P471" s="2"/>
      <c r="Q471" s="33">
        <f>IF(ISNUMBER(K471),IF(H471&gt;0,IF(I471&gt;0,J471,0),0),0)</f>
        <v>0</v>
      </c>
      <c r="R471" s="27">
        <f>IF(ISNUMBER(K471)=FALSE,J471,0)</f>
        <v>0</v>
      </c>
    </row>
    <row r="472">
      <c r="A472" s="9"/>
      <c r="B472" s="48" t="s">
        <v>54</v>
      </c>
      <c r="C472" s="1"/>
      <c r="D472" s="1"/>
      <c r="E472" s="49" t="s">
        <v>448</v>
      </c>
      <c r="F472" s="1"/>
      <c r="G472" s="1"/>
      <c r="H472" s="40"/>
      <c r="I472" s="1"/>
      <c r="J472" s="40"/>
      <c r="K472" s="1"/>
      <c r="L472" s="1"/>
      <c r="M472" s="12"/>
      <c r="N472" s="2"/>
      <c r="O472" s="2"/>
      <c r="P472" s="2"/>
      <c r="Q472" s="2"/>
    </row>
    <row r="473">
      <c r="A473" s="9"/>
      <c r="B473" s="48" t="s">
        <v>56</v>
      </c>
      <c r="C473" s="1"/>
      <c r="D473" s="1"/>
      <c r="E473" s="49" t="s">
        <v>449</v>
      </c>
      <c r="F473" s="1"/>
      <c r="G473" s="1"/>
      <c r="H473" s="40"/>
      <c r="I473" s="1"/>
      <c r="J473" s="40"/>
      <c r="K473" s="1"/>
      <c r="L473" s="1"/>
      <c r="M473" s="12"/>
      <c r="N473" s="2"/>
      <c r="O473" s="2"/>
      <c r="P473" s="2"/>
      <c r="Q473" s="2"/>
    </row>
    <row r="474">
      <c r="A474" s="9"/>
      <c r="B474" s="48" t="s">
        <v>58</v>
      </c>
      <c r="C474" s="1"/>
      <c r="D474" s="1"/>
      <c r="E474" s="49" t="s">
        <v>450</v>
      </c>
      <c r="F474" s="1"/>
      <c r="G474" s="1"/>
      <c r="H474" s="40"/>
      <c r="I474" s="1"/>
      <c r="J474" s="40"/>
      <c r="K474" s="1"/>
      <c r="L474" s="1"/>
      <c r="M474" s="12"/>
      <c r="N474" s="2"/>
      <c r="O474" s="2"/>
      <c r="P474" s="2"/>
      <c r="Q474" s="2"/>
    </row>
    <row r="475" thickBot="1">
      <c r="A475" s="9"/>
      <c r="B475" s="50" t="s">
        <v>60</v>
      </c>
      <c r="C475" s="51"/>
      <c r="D475" s="51"/>
      <c r="E475" s="52" t="s">
        <v>61</v>
      </c>
      <c r="F475" s="51"/>
      <c r="G475" s="51"/>
      <c r="H475" s="53"/>
      <c r="I475" s="51"/>
      <c r="J475" s="53"/>
      <c r="K475" s="51"/>
      <c r="L475" s="51"/>
      <c r="M475" s="12"/>
      <c r="N475" s="2"/>
      <c r="O475" s="2"/>
      <c r="P475" s="2"/>
      <c r="Q475" s="2"/>
    </row>
    <row r="476" thickTop="1" thickBot="1" ht="25" customHeight="1">
      <c r="A476" s="9"/>
      <c r="B476" s="1"/>
      <c r="C476" s="59">
        <v>7</v>
      </c>
      <c r="D476" s="1"/>
      <c r="E476" s="59" t="s">
        <v>97</v>
      </c>
      <c r="F476" s="1"/>
      <c r="G476" s="60" t="s">
        <v>84</v>
      </c>
      <c r="H476" s="61">
        <f>0+J471</f>
        <v>0</v>
      </c>
      <c r="I476" s="60" t="s">
        <v>85</v>
      </c>
      <c r="J476" s="62">
        <f>(L476-H476)</f>
        <v>0</v>
      </c>
      <c r="K476" s="60" t="s">
        <v>86</v>
      </c>
      <c r="L476" s="63">
        <f>0+L471</f>
        <v>0</v>
      </c>
      <c r="M476" s="12"/>
      <c r="N476" s="2"/>
      <c r="O476" s="2"/>
      <c r="P476" s="2"/>
      <c r="Q476" s="33">
        <f>0+Q471</f>
        <v>0</v>
      </c>
      <c r="R476" s="27">
        <f>0+R471</f>
        <v>0</v>
      </c>
      <c r="S476" s="64">
        <f>Q476*(1+J476)+R476</f>
        <v>0</v>
      </c>
    </row>
    <row r="477" thickTop="1" thickBot="1" ht="25" customHeight="1">
      <c r="A477" s="9"/>
      <c r="B477" s="65"/>
      <c r="C477" s="65"/>
      <c r="D477" s="65"/>
      <c r="E477" s="65"/>
      <c r="F477" s="65"/>
      <c r="G477" s="66" t="s">
        <v>87</v>
      </c>
      <c r="H477" s="67">
        <f>0+J471</f>
        <v>0</v>
      </c>
      <c r="I477" s="66" t="s">
        <v>88</v>
      </c>
      <c r="J477" s="68">
        <f>0+J476</f>
        <v>0</v>
      </c>
      <c r="K477" s="66" t="s">
        <v>89</v>
      </c>
      <c r="L477" s="69">
        <f>0+L471</f>
        <v>0</v>
      </c>
      <c r="M477" s="12"/>
      <c r="N477" s="2"/>
      <c r="O477" s="2"/>
      <c r="P477" s="2"/>
      <c r="Q477" s="2"/>
    </row>
    <row r="478" ht="40" customHeight="1">
      <c r="A478" s="9"/>
      <c r="B478" s="74" t="s">
        <v>451</v>
      </c>
      <c r="C478" s="1"/>
      <c r="D478" s="1"/>
      <c r="E478" s="1"/>
      <c r="F478" s="1"/>
      <c r="G478" s="1"/>
      <c r="H478" s="40"/>
      <c r="I478" s="1"/>
      <c r="J478" s="40"/>
      <c r="K478" s="1"/>
      <c r="L478" s="1"/>
      <c r="M478" s="12"/>
      <c r="N478" s="2"/>
      <c r="O478" s="2"/>
      <c r="P478" s="2"/>
      <c r="Q478" s="2"/>
    </row>
    <row r="479">
      <c r="A479" s="9"/>
      <c r="B479" s="41">
        <v>85</v>
      </c>
      <c r="C479" s="42" t="s">
        <v>452</v>
      </c>
      <c r="D479" s="42" t="s">
        <v>7</v>
      </c>
      <c r="E479" s="42" t="s">
        <v>453</v>
      </c>
      <c r="F479" s="42" t="s">
        <v>7</v>
      </c>
      <c r="G479" s="43" t="s">
        <v>150</v>
      </c>
      <c r="H479" s="44">
        <v>0.69999999999999996</v>
      </c>
      <c r="I479" s="25">
        <f>ROUND(0,2)</f>
        <v>0</v>
      </c>
      <c r="J479" s="45">
        <f>ROUND(I479*H479,2)</f>
        <v>0</v>
      </c>
      <c r="K479" s="46">
        <v>0.20999999999999999</v>
      </c>
      <c r="L479" s="47">
        <f>IF(ISNUMBER(K479),ROUND(J479*(K479+1),2),0)</f>
        <v>0</v>
      </c>
      <c r="M479" s="12"/>
      <c r="N479" s="2"/>
      <c r="O479" s="2"/>
      <c r="P479" s="2"/>
      <c r="Q479" s="33">
        <f>IF(ISNUMBER(K479),IF(H479&gt;0,IF(I479&gt;0,J479,0),0),0)</f>
        <v>0</v>
      </c>
      <c r="R479" s="27">
        <f>IF(ISNUMBER(K479)=FALSE,J479,0)</f>
        <v>0</v>
      </c>
    </row>
    <row r="480">
      <c r="A480" s="9"/>
      <c r="B480" s="48" t="s">
        <v>54</v>
      </c>
      <c r="C480" s="1"/>
      <c r="D480" s="1"/>
      <c r="E480" s="49" t="s">
        <v>7</v>
      </c>
      <c r="F480" s="1"/>
      <c r="G480" s="1"/>
      <c r="H480" s="40"/>
      <c r="I480" s="1"/>
      <c r="J480" s="40"/>
      <c r="K480" s="1"/>
      <c r="L480" s="1"/>
      <c r="M480" s="12"/>
      <c r="N480" s="2"/>
      <c r="O480" s="2"/>
      <c r="P480" s="2"/>
      <c r="Q480" s="2"/>
    </row>
    <row r="481">
      <c r="A481" s="9"/>
      <c r="B481" s="48" t="s">
        <v>56</v>
      </c>
      <c r="C481" s="1"/>
      <c r="D481" s="1"/>
      <c r="E481" s="49" t="s">
        <v>454</v>
      </c>
      <c r="F481" s="1"/>
      <c r="G481" s="1"/>
      <c r="H481" s="40"/>
      <c r="I481" s="1"/>
      <c r="J481" s="40"/>
      <c r="K481" s="1"/>
      <c r="L481" s="1"/>
      <c r="M481" s="12"/>
      <c r="N481" s="2"/>
      <c r="O481" s="2"/>
      <c r="P481" s="2"/>
      <c r="Q481" s="2"/>
    </row>
    <row r="482">
      <c r="A482" s="9"/>
      <c r="B482" s="48" t="s">
        <v>58</v>
      </c>
      <c r="C482" s="1"/>
      <c r="D482" s="1"/>
      <c r="E482" s="49" t="s">
        <v>455</v>
      </c>
      <c r="F482" s="1"/>
      <c r="G482" s="1"/>
      <c r="H482" s="40"/>
      <c r="I482" s="1"/>
      <c r="J482" s="40"/>
      <c r="K482" s="1"/>
      <c r="L482" s="1"/>
      <c r="M482" s="12"/>
      <c r="N482" s="2"/>
      <c r="O482" s="2"/>
      <c r="P482" s="2"/>
      <c r="Q482" s="2"/>
    </row>
    <row r="483" thickBot="1">
      <c r="A483" s="9"/>
      <c r="B483" s="50" t="s">
        <v>60</v>
      </c>
      <c r="C483" s="51"/>
      <c r="D483" s="51"/>
      <c r="E483" s="52" t="s">
        <v>61</v>
      </c>
      <c r="F483" s="51"/>
      <c r="G483" s="51"/>
      <c r="H483" s="53"/>
      <c r="I483" s="51"/>
      <c r="J483" s="53"/>
      <c r="K483" s="51"/>
      <c r="L483" s="51"/>
      <c r="M483" s="12"/>
      <c r="N483" s="2"/>
      <c r="O483" s="2"/>
      <c r="P483" s="2"/>
      <c r="Q483" s="2"/>
    </row>
    <row r="484" thickTop="1">
      <c r="A484" s="9"/>
      <c r="B484" s="41">
        <v>86</v>
      </c>
      <c r="C484" s="42" t="s">
        <v>456</v>
      </c>
      <c r="D484" s="42" t="s">
        <v>7</v>
      </c>
      <c r="E484" s="42" t="s">
        <v>457</v>
      </c>
      <c r="F484" s="42" t="s">
        <v>7</v>
      </c>
      <c r="G484" s="43" t="s">
        <v>150</v>
      </c>
      <c r="H484" s="54">
        <v>16</v>
      </c>
      <c r="I484" s="55">
        <f>ROUND(0,2)</f>
        <v>0</v>
      </c>
      <c r="J484" s="56">
        <f>ROUND(I484*H484,2)</f>
        <v>0</v>
      </c>
      <c r="K484" s="57">
        <v>0.20999999999999999</v>
      </c>
      <c r="L484" s="58">
        <f>IF(ISNUMBER(K484),ROUND(J484*(K484+1),2),0)</f>
        <v>0</v>
      </c>
      <c r="M484" s="12"/>
      <c r="N484" s="2"/>
      <c r="O484" s="2"/>
      <c r="P484" s="2"/>
      <c r="Q484" s="33">
        <f>IF(ISNUMBER(K484),IF(H484&gt;0,IF(I484&gt;0,J484,0),0),0)</f>
        <v>0</v>
      </c>
      <c r="R484" s="27">
        <f>IF(ISNUMBER(K484)=FALSE,J484,0)</f>
        <v>0</v>
      </c>
    </row>
    <row r="485">
      <c r="A485" s="9"/>
      <c r="B485" s="48" t="s">
        <v>54</v>
      </c>
      <c r="C485" s="1"/>
      <c r="D485" s="1"/>
      <c r="E485" s="49" t="s">
        <v>7</v>
      </c>
      <c r="F485" s="1"/>
      <c r="G485" s="1"/>
      <c r="H485" s="40"/>
      <c r="I485" s="1"/>
      <c r="J485" s="40"/>
      <c r="K485" s="1"/>
      <c r="L485" s="1"/>
      <c r="M485" s="12"/>
      <c r="N485" s="2"/>
      <c r="O485" s="2"/>
      <c r="P485" s="2"/>
      <c r="Q485" s="2"/>
    </row>
    <row r="486">
      <c r="A486" s="9"/>
      <c r="B486" s="48" t="s">
        <v>56</v>
      </c>
      <c r="C486" s="1"/>
      <c r="D486" s="1"/>
      <c r="E486" s="49" t="s">
        <v>458</v>
      </c>
      <c r="F486" s="1"/>
      <c r="G486" s="1"/>
      <c r="H486" s="40"/>
      <c r="I486" s="1"/>
      <c r="J486" s="40"/>
      <c r="K486" s="1"/>
      <c r="L486" s="1"/>
      <c r="M486" s="12"/>
      <c r="N486" s="2"/>
      <c r="O486" s="2"/>
      <c r="P486" s="2"/>
      <c r="Q486" s="2"/>
    </row>
    <row r="487">
      <c r="A487" s="9"/>
      <c r="B487" s="48" t="s">
        <v>58</v>
      </c>
      <c r="C487" s="1"/>
      <c r="D487" s="1"/>
      <c r="E487" s="49" t="s">
        <v>459</v>
      </c>
      <c r="F487" s="1"/>
      <c r="G487" s="1"/>
      <c r="H487" s="40"/>
      <c r="I487" s="1"/>
      <c r="J487" s="40"/>
      <c r="K487" s="1"/>
      <c r="L487" s="1"/>
      <c r="M487" s="12"/>
      <c r="N487" s="2"/>
      <c r="O487" s="2"/>
      <c r="P487" s="2"/>
      <c r="Q487" s="2"/>
    </row>
    <row r="488" thickBot="1">
      <c r="A488" s="9"/>
      <c r="B488" s="50" t="s">
        <v>60</v>
      </c>
      <c r="C488" s="51"/>
      <c r="D488" s="51"/>
      <c r="E488" s="52" t="s">
        <v>61</v>
      </c>
      <c r="F488" s="51"/>
      <c r="G488" s="51"/>
      <c r="H488" s="53"/>
      <c r="I488" s="51"/>
      <c r="J488" s="53"/>
      <c r="K488" s="51"/>
      <c r="L488" s="51"/>
      <c r="M488" s="12"/>
      <c r="N488" s="2"/>
      <c r="O488" s="2"/>
      <c r="P488" s="2"/>
      <c r="Q488" s="2"/>
    </row>
    <row r="489" thickTop="1">
      <c r="A489" s="9"/>
      <c r="B489" s="41">
        <v>87</v>
      </c>
      <c r="C489" s="42" t="s">
        <v>460</v>
      </c>
      <c r="D489" s="42" t="s">
        <v>7</v>
      </c>
      <c r="E489" s="42" t="s">
        <v>461</v>
      </c>
      <c r="F489" s="42" t="s">
        <v>7</v>
      </c>
      <c r="G489" s="43" t="s">
        <v>150</v>
      </c>
      <c r="H489" s="54">
        <v>8</v>
      </c>
      <c r="I489" s="55">
        <f>ROUND(0,2)</f>
        <v>0</v>
      </c>
      <c r="J489" s="56">
        <f>ROUND(I489*H489,2)</f>
        <v>0</v>
      </c>
      <c r="K489" s="57">
        <v>0.20999999999999999</v>
      </c>
      <c r="L489" s="58">
        <f>IF(ISNUMBER(K489),ROUND(J489*(K489+1),2),0)</f>
        <v>0</v>
      </c>
      <c r="M489" s="12"/>
      <c r="N489" s="2"/>
      <c r="O489" s="2"/>
      <c r="P489" s="2"/>
      <c r="Q489" s="33">
        <f>IF(ISNUMBER(K489),IF(H489&gt;0,IF(I489&gt;0,J489,0),0),0)</f>
        <v>0</v>
      </c>
      <c r="R489" s="27">
        <f>IF(ISNUMBER(K489)=FALSE,J489,0)</f>
        <v>0</v>
      </c>
    </row>
    <row r="490">
      <c r="A490" s="9"/>
      <c r="B490" s="48" t="s">
        <v>54</v>
      </c>
      <c r="C490" s="1"/>
      <c r="D490" s="1"/>
      <c r="E490" s="49" t="s">
        <v>462</v>
      </c>
      <c r="F490" s="1"/>
      <c r="G490" s="1"/>
      <c r="H490" s="40"/>
      <c r="I490" s="1"/>
      <c r="J490" s="40"/>
      <c r="K490" s="1"/>
      <c r="L490" s="1"/>
      <c r="M490" s="12"/>
      <c r="N490" s="2"/>
      <c r="O490" s="2"/>
      <c r="P490" s="2"/>
      <c r="Q490" s="2"/>
    </row>
    <row r="491">
      <c r="A491" s="9"/>
      <c r="B491" s="48" t="s">
        <v>56</v>
      </c>
      <c r="C491" s="1"/>
      <c r="D491" s="1"/>
      <c r="E491" s="49" t="s">
        <v>463</v>
      </c>
      <c r="F491" s="1"/>
      <c r="G491" s="1"/>
      <c r="H491" s="40"/>
      <c r="I491" s="1"/>
      <c r="J491" s="40"/>
      <c r="K491" s="1"/>
      <c r="L491" s="1"/>
      <c r="M491" s="12"/>
      <c r="N491" s="2"/>
      <c r="O491" s="2"/>
      <c r="P491" s="2"/>
      <c r="Q491" s="2"/>
    </row>
    <row r="492">
      <c r="A492" s="9"/>
      <c r="B492" s="48" t="s">
        <v>58</v>
      </c>
      <c r="C492" s="1"/>
      <c r="D492" s="1"/>
      <c r="E492" s="49" t="s">
        <v>464</v>
      </c>
      <c r="F492" s="1"/>
      <c r="G492" s="1"/>
      <c r="H492" s="40"/>
      <c r="I492" s="1"/>
      <c r="J492" s="40"/>
      <c r="K492" s="1"/>
      <c r="L492" s="1"/>
      <c r="M492" s="12"/>
      <c r="N492" s="2"/>
      <c r="O492" s="2"/>
      <c r="P492" s="2"/>
      <c r="Q492" s="2"/>
    </row>
    <row r="493" thickBot="1">
      <c r="A493" s="9"/>
      <c r="B493" s="50" t="s">
        <v>60</v>
      </c>
      <c r="C493" s="51"/>
      <c r="D493" s="51"/>
      <c r="E493" s="52" t="s">
        <v>61</v>
      </c>
      <c r="F493" s="51"/>
      <c r="G493" s="51"/>
      <c r="H493" s="53"/>
      <c r="I493" s="51"/>
      <c r="J493" s="53"/>
      <c r="K493" s="51"/>
      <c r="L493" s="51"/>
      <c r="M493" s="12"/>
      <c r="N493" s="2"/>
      <c r="O493" s="2"/>
      <c r="P493" s="2"/>
      <c r="Q493" s="2"/>
    </row>
    <row r="494" thickTop="1">
      <c r="A494" s="9"/>
      <c r="B494" s="41">
        <v>88</v>
      </c>
      <c r="C494" s="42" t="s">
        <v>465</v>
      </c>
      <c r="D494" s="42" t="s">
        <v>7</v>
      </c>
      <c r="E494" s="42" t="s">
        <v>466</v>
      </c>
      <c r="F494" s="42" t="s">
        <v>7</v>
      </c>
      <c r="G494" s="43" t="s">
        <v>150</v>
      </c>
      <c r="H494" s="54">
        <v>4.4000000000000004</v>
      </c>
      <c r="I494" s="55">
        <f>ROUND(0,2)</f>
        <v>0</v>
      </c>
      <c r="J494" s="56">
        <f>ROUND(I494*H494,2)</f>
        <v>0</v>
      </c>
      <c r="K494" s="57">
        <v>0.20999999999999999</v>
      </c>
      <c r="L494" s="58">
        <f>IF(ISNUMBER(K494),ROUND(J494*(K494+1),2),0)</f>
        <v>0</v>
      </c>
      <c r="M494" s="12"/>
      <c r="N494" s="2"/>
      <c r="O494" s="2"/>
      <c r="P494" s="2"/>
      <c r="Q494" s="33">
        <f>IF(ISNUMBER(K494),IF(H494&gt;0,IF(I494&gt;0,J494,0),0),0)</f>
        <v>0</v>
      </c>
      <c r="R494" s="27">
        <f>IF(ISNUMBER(K494)=FALSE,J494,0)</f>
        <v>0</v>
      </c>
    </row>
    <row r="495">
      <c r="A495" s="9"/>
      <c r="B495" s="48" t="s">
        <v>54</v>
      </c>
      <c r="C495" s="1"/>
      <c r="D495" s="1"/>
      <c r="E495" s="49" t="s">
        <v>467</v>
      </c>
      <c r="F495" s="1"/>
      <c r="G495" s="1"/>
      <c r="H495" s="40"/>
      <c r="I495" s="1"/>
      <c r="J495" s="40"/>
      <c r="K495" s="1"/>
      <c r="L495" s="1"/>
      <c r="M495" s="12"/>
      <c r="N495" s="2"/>
      <c r="O495" s="2"/>
      <c r="P495" s="2"/>
      <c r="Q495" s="2"/>
    </row>
    <row r="496">
      <c r="A496" s="9"/>
      <c r="B496" s="48" t="s">
        <v>56</v>
      </c>
      <c r="C496" s="1"/>
      <c r="D496" s="1"/>
      <c r="E496" s="49" t="s">
        <v>7</v>
      </c>
      <c r="F496" s="1"/>
      <c r="G496" s="1"/>
      <c r="H496" s="40"/>
      <c r="I496" s="1"/>
      <c r="J496" s="40"/>
      <c r="K496" s="1"/>
      <c r="L496" s="1"/>
      <c r="M496" s="12"/>
      <c r="N496" s="2"/>
      <c r="O496" s="2"/>
      <c r="P496" s="2"/>
      <c r="Q496" s="2"/>
    </row>
    <row r="497">
      <c r="A497" s="9"/>
      <c r="B497" s="48" t="s">
        <v>58</v>
      </c>
      <c r="C497" s="1"/>
      <c r="D497" s="1"/>
      <c r="E497" s="49" t="s">
        <v>468</v>
      </c>
      <c r="F497" s="1"/>
      <c r="G497" s="1"/>
      <c r="H497" s="40"/>
      <c r="I497" s="1"/>
      <c r="J497" s="40"/>
      <c r="K497" s="1"/>
      <c r="L497" s="1"/>
      <c r="M497" s="12"/>
      <c r="N497" s="2"/>
      <c r="O497" s="2"/>
      <c r="P497" s="2"/>
      <c r="Q497" s="2"/>
    </row>
    <row r="498" thickBot="1">
      <c r="A498" s="9"/>
      <c r="B498" s="50" t="s">
        <v>60</v>
      </c>
      <c r="C498" s="51"/>
      <c r="D498" s="51"/>
      <c r="E498" s="52" t="s">
        <v>61</v>
      </c>
      <c r="F498" s="51"/>
      <c r="G498" s="51"/>
      <c r="H498" s="53"/>
      <c r="I498" s="51"/>
      <c r="J498" s="53"/>
      <c r="K498" s="51"/>
      <c r="L498" s="51"/>
      <c r="M498" s="12"/>
      <c r="N498" s="2"/>
      <c r="O498" s="2"/>
      <c r="P498" s="2"/>
      <c r="Q498" s="2"/>
    </row>
    <row r="499" thickTop="1">
      <c r="A499" s="9"/>
      <c r="B499" s="41">
        <v>89</v>
      </c>
      <c r="C499" s="42" t="s">
        <v>469</v>
      </c>
      <c r="D499" s="42" t="s">
        <v>7</v>
      </c>
      <c r="E499" s="42" t="s">
        <v>470</v>
      </c>
      <c r="F499" s="42" t="s">
        <v>7</v>
      </c>
      <c r="G499" s="43" t="s">
        <v>150</v>
      </c>
      <c r="H499" s="54">
        <v>2.2000000000000002</v>
      </c>
      <c r="I499" s="55">
        <f>ROUND(0,2)</f>
        <v>0</v>
      </c>
      <c r="J499" s="56">
        <f>ROUND(I499*H499,2)</f>
        <v>0</v>
      </c>
      <c r="K499" s="57">
        <v>0.20999999999999999</v>
      </c>
      <c r="L499" s="58">
        <f>IF(ISNUMBER(K499),ROUND(J499*(K499+1),2),0)</f>
        <v>0</v>
      </c>
      <c r="M499" s="12"/>
      <c r="N499" s="2"/>
      <c r="O499" s="2"/>
      <c r="P499" s="2"/>
      <c r="Q499" s="33">
        <f>IF(ISNUMBER(K499),IF(H499&gt;0,IF(I499&gt;0,J499,0),0),0)</f>
        <v>0</v>
      </c>
      <c r="R499" s="27">
        <f>IF(ISNUMBER(K499)=FALSE,J499,0)</f>
        <v>0</v>
      </c>
    </row>
    <row r="500">
      <c r="A500" s="9"/>
      <c r="B500" s="48" t="s">
        <v>54</v>
      </c>
      <c r="C500" s="1"/>
      <c r="D500" s="1"/>
      <c r="E500" s="49" t="s">
        <v>467</v>
      </c>
      <c r="F500" s="1"/>
      <c r="G500" s="1"/>
      <c r="H500" s="40"/>
      <c r="I500" s="1"/>
      <c r="J500" s="40"/>
      <c r="K500" s="1"/>
      <c r="L500" s="1"/>
      <c r="M500" s="12"/>
      <c r="N500" s="2"/>
      <c r="O500" s="2"/>
      <c r="P500" s="2"/>
      <c r="Q500" s="2"/>
    </row>
    <row r="501">
      <c r="A501" s="9"/>
      <c r="B501" s="48" t="s">
        <v>56</v>
      </c>
      <c r="C501" s="1"/>
      <c r="D501" s="1"/>
      <c r="E501" s="49" t="s">
        <v>7</v>
      </c>
      <c r="F501" s="1"/>
      <c r="G501" s="1"/>
      <c r="H501" s="40"/>
      <c r="I501" s="1"/>
      <c r="J501" s="40"/>
      <c r="K501" s="1"/>
      <c r="L501" s="1"/>
      <c r="M501" s="12"/>
      <c r="N501" s="2"/>
      <c r="O501" s="2"/>
      <c r="P501" s="2"/>
      <c r="Q501" s="2"/>
    </row>
    <row r="502">
      <c r="A502" s="9"/>
      <c r="B502" s="48" t="s">
        <v>58</v>
      </c>
      <c r="C502" s="1"/>
      <c r="D502" s="1"/>
      <c r="E502" s="49" t="s">
        <v>468</v>
      </c>
      <c r="F502" s="1"/>
      <c r="G502" s="1"/>
      <c r="H502" s="40"/>
      <c r="I502" s="1"/>
      <c r="J502" s="40"/>
      <c r="K502" s="1"/>
      <c r="L502" s="1"/>
      <c r="M502" s="12"/>
      <c r="N502" s="2"/>
      <c r="O502" s="2"/>
      <c r="P502" s="2"/>
      <c r="Q502" s="2"/>
    </row>
    <row r="503" thickBot="1">
      <c r="A503" s="9"/>
      <c r="B503" s="50" t="s">
        <v>60</v>
      </c>
      <c r="C503" s="51"/>
      <c r="D503" s="51"/>
      <c r="E503" s="52" t="s">
        <v>61</v>
      </c>
      <c r="F503" s="51"/>
      <c r="G503" s="51"/>
      <c r="H503" s="53"/>
      <c r="I503" s="51"/>
      <c r="J503" s="53"/>
      <c r="K503" s="51"/>
      <c r="L503" s="51"/>
      <c r="M503" s="12"/>
      <c r="N503" s="2"/>
      <c r="O503" s="2"/>
      <c r="P503" s="2"/>
      <c r="Q503" s="2"/>
    </row>
    <row r="504" thickTop="1">
      <c r="A504" s="9"/>
      <c r="B504" s="41">
        <v>90</v>
      </c>
      <c r="C504" s="42" t="s">
        <v>471</v>
      </c>
      <c r="D504" s="42" t="s">
        <v>7</v>
      </c>
      <c r="E504" s="42" t="s">
        <v>472</v>
      </c>
      <c r="F504" s="42" t="s">
        <v>7</v>
      </c>
      <c r="G504" s="43" t="s">
        <v>188</v>
      </c>
      <c r="H504" s="54">
        <v>7</v>
      </c>
      <c r="I504" s="55">
        <f>ROUND(0,2)</f>
        <v>0</v>
      </c>
      <c r="J504" s="56">
        <f>ROUND(I504*H504,2)</f>
        <v>0</v>
      </c>
      <c r="K504" s="57">
        <v>0.20999999999999999</v>
      </c>
      <c r="L504" s="58">
        <f>IF(ISNUMBER(K504),ROUND(J504*(K504+1),2),0)</f>
        <v>0</v>
      </c>
      <c r="M504" s="12"/>
      <c r="N504" s="2"/>
      <c r="O504" s="2"/>
      <c r="P504" s="2"/>
      <c r="Q504" s="33">
        <f>IF(ISNUMBER(K504),IF(H504&gt;0,IF(I504&gt;0,J504,0),0),0)</f>
        <v>0</v>
      </c>
      <c r="R504" s="27">
        <f>IF(ISNUMBER(K504)=FALSE,J504,0)</f>
        <v>0</v>
      </c>
    </row>
    <row r="505">
      <c r="A505" s="9"/>
      <c r="B505" s="48" t="s">
        <v>54</v>
      </c>
      <c r="C505" s="1"/>
      <c r="D505" s="1"/>
      <c r="E505" s="49" t="s">
        <v>7</v>
      </c>
      <c r="F505" s="1"/>
      <c r="G505" s="1"/>
      <c r="H505" s="40"/>
      <c r="I505" s="1"/>
      <c r="J505" s="40"/>
      <c r="K505" s="1"/>
      <c r="L505" s="1"/>
      <c r="M505" s="12"/>
      <c r="N505" s="2"/>
      <c r="O505" s="2"/>
      <c r="P505" s="2"/>
      <c r="Q505" s="2"/>
    </row>
    <row r="506">
      <c r="A506" s="9"/>
      <c r="B506" s="48" t="s">
        <v>56</v>
      </c>
      <c r="C506" s="1"/>
      <c r="D506" s="1"/>
      <c r="E506" s="49" t="s">
        <v>473</v>
      </c>
      <c r="F506" s="1"/>
      <c r="G506" s="1"/>
      <c r="H506" s="40"/>
      <c r="I506" s="1"/>
      <c r="J506" s="40"/>
      <c r="K506" s="1"/>
      <c r="L506" s="1"/>
      <c r="M506" s="12"/>
      <c r="N506" s="2"/>
      <c r="O506" s="2"/>
      <c r="P506" s="2"/>
      <c r="Q506" s="2"/>
    </row>
    <row r="507">
      <c r="A507" s="9"/>
      <c r="B507" s="48" t="s">
        <v>58</v>
      </c>
      <c r="C507" s="1"/>
      <c r="D507" s="1"/>
      <c r="E507" s="49" t="s">
        <v>474</v>
      </c>
      <c r="F507" s="1"/>
      <c r="G507" s="1"/>
      <c r="H507" s="40"/>
      <c r="I507" s="1"/>
      <c r="J507" s="40"/>
      <c r="K507" s="1"/>
      <c r="L507" s="1"/>
      <c r="M507" s="12"/>
      <c r="N507" s="2"/>
      <c r="O507" s="2"/>
      <c r="P507" s="2"/>
      <c r="Q507" s="2"/>
    </row>
    <row r="508" thickBot="1">
      <c r="A508" s="9"/>
      <c r="B508" s="50" t="s">
        <v>60</v>
      </c>
      <c r="C508" s="51"/>
      <c r="D508" s="51"/>
      <c r="E508" s="52" t="s">
        <v>61</v>
      </c>
      <c r="F508" s="51"/>
      <c r="G508" s="51"/>
      <c r="H508" s="53"/>
      <c r="I508" s="51"/>
      <c r="J508" s="53"/>
      <c r="K508" s="51"/>
      <c r="L508" s="51"/>
      <c r="M508" s="12"/>
      <c r="N508" s="2"/>
      <c r="O508" s="2"/>
      <c r="P508" s="2"/>
      <c r="Q508" s="2"/>
    </row>
    <row r="509" thickTop="1">
      <c r="A509" s="9"/>
      <c r="B509" s="41">
        <v>91</v>
      </c>
      <c r="C509" s="42" t="s">
        <v>475</v>
      </c>
      <c r="D509" s="42" t="s">
        <v>7</v>
      </c>
      <c r="E509" s="42" t="s">
        <v>476</v>
      </c>
      <c r="F509" s="42" t="s">
        <v>7</v>
      </c>
      <c r="G509" s="43" t="s">
        <v>188</v>
      </c>
      <c r="H509" s="54">
        <v>1</v>
      </c>
      <c r="I509" s="55">
        <f>ROUND(0,2)</f>
        <v>0</v>
      </c>
      <c r="J509" s="56">
        <f>ROUND(I509*H509,2)</f>
        <v>0</v>
      </c>
      <c r="K509" s="57">
        <v>0.20999999999999999</v>
      </c>
      <c r="L509" s="58">
        <f>IF(ISNUMBER(K509),ROUND(J509*(K509+1),2),0)</f>
        <v>0</v>
      </c>
      <c r="M509" s="12"/>
      <c r="N509" s="2"/>
      <c r="O509" s="2"/>
      <c r="P509" s="2"/>
      <c r="Q509" s="33">
        <f>IF(ISNUMBER(K509),IF(H509&gt;0,IF(I509&gt;0,J509,0),0),0)</f>
        <v>0</v>
      </c>
      <c r="R509" s="27">
        <f>IF(ISNUMBER(K509)=FALSE,J509,0)</f>
        <v>0</v>
      </c>
    </row>
    <row r="510">
      <c r="A510" s="9"/>
      <c r="B510" s="48" t="s">
        <v>54</v>
      </c>
      <c r="C510" s="1"/>
      <c r="D510" s="1"/>
      <c r="E510" s="49" t="s">
        <v>7</v>
      </c>
      <c r="F510" s="1"/>
      <c r="G510" s="1"/>
      <c r="H510" s="40"/>
      <c r="I510" s="1"/>
      <c r="J510" s="40"/>
      <c r="K510" s="1"/>
      <c r="L510" s="1"/>
      <c r="M510" s="12"/>
      <c r="N510" s="2"/>
      <c r="O510" s="2"/>
      <c r="P510" s="2"/>
      <c r="Q510" s="2"/>
    </row>
    <row r="511">
      <c r="A511" s="9"/>
      <c r="B511" s="48" t="s">
        <v>56</v>
      </c>
      <c r="C511" s="1"/>
      <c r="D511" s="1"/>
      <c r="E511" s="49" t="s">
        <v>477</v>
      </c>
      <c r="F511" s="1"/>
      <c r="G511" s="1"/>
      <c r="H511" s="40"/>
      <c r="I511" s="1"/>
      <c r="J511" s="40"/>
      <c r="K511" s="1"/>
      <c r="L511" s="1"/>
      <c r="M511" s="12"/>
      <c r="N511" s="2"/>
      <c r="O511" s="2"/>
      <c r="P511" s="2"/>
      <c r="Q511" s="2"/>
    </row>
    <row r="512">
      <c r="A512" s="9"/>
      <c r="B512" s="48" t="s">
        <v>58</v>
      </c>
      <c r="C512" s="1"/>
      <c r="D512" s="1"/>
      <c r="E512" s="49" t="s">
        <v>478</v>
      </c>
      <c r="F512" s="1"/>
      <c r="G512" s="1"/>
      <c r="H512" s="40"/>
      <c r="I512" s="1"/>
      <c r="J512" s="40"/>
      <c r="K512" s="1"/>
      <c r="L512" s="1"/>
      <c r="M512" s="12"/>
      <c r="N512" s="2"/>
      <c r="O512" s="2"/>
      <c r="P512" s="2"/>
      <c r="Q512" s="2"/>
    </row>
    <row r="513" thickBot="1">
      <c r="A513" s="9"/>
      <c r="B513" s="50" t="s">
        <v>60</v>
      </c>
      <c r="C513" s="51"/>
      <c r="D513" s="51"/>
      <c r="E513" s="52" t="s">
        <v>61</v>
      </c>
      <c r="F513" s="51"/>
      <c r="G513" s="51"/>
      <c r="H513" s="53"/>
      <c r="I513" s="51"/>
      <c r="J513" s="53"/>
      <c r="K513" s="51"/>
      <c r="L513" s="51"/>
      <c r="M513" s="12"/>
      <c r="N513" s="2"/>
      <c r="O513" s="2"/>
      <c r="P513" s="2"/>
      <c r="Q513" s="2"/>
    </row>
    <row r="514" thickTop="1">
      <c r="A514" s="9"/>
      <c r="B514" s="41">
        <v>92</v>
      </c>
      <c r="C514" s="42" t="s">
        <v>479</v>
      </c>
      <c r="D514" s="42" t="s">
        <v>7</v>
      </c>
      <c r="E514" s="42" t="s">
        <v>480</v>
      </c>
      <c r="F514" s="42" t="s">
        <v>7</v>
      </c>
      <c r="G514" s="43" t="s">
        <v>188</v>
      </c>
      <c r="H514" s="54">
        <v>7</v>
      </c>
      <c r="I514" s="55">
        <f>ROUND(0,2)</f>
        <v>0</v>
      </c>
      <c r="J514" s="56">
        <f>ROUND(I514*H514,2)</f>
        <v>0</v>
      </c>
      <c r="K514" s="57">
        <v>0.20999999999999999</v>
      </c>
      <c r="L514" s="58">
        <f>IF(ISNUMBER(K514),ROUND(J514*(K514+1),2),0)</f>
        <v>0</v>
      </c>
      <c r="M514" s="12"/>
      <c r="N514" s="2"/>
      <c r="O514" s="2"/>
      <c r="P514" s="2"/>
      <c r="Q514" s="33">
        <f>IF(ISNUMBER(K514),IF(H514&gt;0,IF(I514&gt;0,J514,0),0),0)</f>
        <v>0</v>
      </c>
      <c r="R514" s="27">
        <f>IF(ISNUMBER(K514)=FALSE,J514,0)</f>
        <v>0</v>
      </c>
    </row>
    <row r="515">
      <c r="A515" s="9"/>
      <c r="B515" s="48" t="s">
        <v>54</v>
      </c>
      <c r="C515" s="1"/>
      <c r="D515" s="1"/>
      <c r="E515" s="49" t="s">
        <v>7</v>
      </c>
      <c r="F515" s="1"/>
      <c r="G515" s="1"/>
      <c r="H515" s="40"/>
      <c r="I515" s="1"/>
      <c r="J515" s="40"/>
      <c r="K515" s="1"/>
      <c r="L515" s="1"/>
      <c r="M515" s="12"/>
      <c r="N515" s="2"/>
      <c r="O515" s="2"/>
      <c r="P515" s="2"/>
      <c r="Q515" s="2"/>
    </row>
    <row r="516">
      <c r="A516" s="9"/>
      <c r="B516" s="48" t="s">
        <v>56</v>
      </c>
      <c r="C516" s="1"/>
      <c r="D516" s="1"/>
      <c r="E516" s="49" t="s">
        <v>481</v>
      </c>
      <c r="F516" s="1"/>
      <c r="G516" s="1"/>
      <c r="H516" s="40"/>
      <c r="I516" s="1"/>
      <c r="J516" s="40"/>
      <c r="K516" s="1"/>
      <c r="L516" s="1"/>
      <c r="M516" s="12"/>
      <c r="N516" s="2"/>
      <c r="O516" s="2"/>
      <c r="P516" s="2"/>
      <c r="Q516" s="2"/>
    </row>
    <row r="517">
      <c r="A517" s="9"/>
      <c r="B517" s="48" t="s">
        <v>58</v>
      </c>
      <c r="C517" s="1"/>
      <c r="D517" s="1"/>
      <c r="E517" s="49" t="s">
        <v>482</v>
      </c>
      <c r="F517" s="1"/>
      <c r="G517" s="1"/>
      <c r="H517" s="40"/>
      <c r="I517" s="1"/>
      <c r="J517" s="40"/>
      <c r="K517" s="1"/>
      <c r="L517" s="1"/>
      <c r="M517" s="12"/>
      <c r="N517" s="2"/>
      <c r="O517" s="2"/>
      <c r="P517" s="2"/>
      <c r="Q517" s="2"/>
    </row>
    <row r="518" thickBot="1">
      <c r="A518" s="9"/>
      <c r="B518" s="50" t="s">
        <v>60</v>
      </c>
      <c r="C518" s="51"/>
      <c r="D518" s="51"/>
      <c r="E518" s="52" t="s">
        <v>61</v>
      </c>
      <c r="F518" s="51"/>
      <c r="G518" s="51"/>
      <c r="H518" s="53"/>
      <c r="I518" s="51"/>
      <c r="J518" s="53"/>
      <c r="K518" s="51"/>
      <c r="L518" s="51"/>
      <c r="M518" s="12"/>
      <c r="N518" s="2"/>
      <c r="O518" s="2"/>
      <c r="P518" s="2"/>
      <c r="Q518" s="2"/>
    </row>
    <row r="519" thickTop="1">
      <c r="A519" s="9"/>
      <c r="B519" s="41">
        <v>93</v>
      </c>
      <c r="C519" s="42" t="s">
        <v>483</v>
      </c>
      <c r="D519" s="42" t="s">
        <v>7</v>
      </c>
      <c r="E519" s="42" t="s">
        <v>484</v>
      </c>
      <c r="F519" s="42" t="s">
        <v>7</v>
      </c>
      <c r="G519" s="43" t="s">
        <v>188</v>
      </c>
      <c r="H519" s="54">
        <v>2</v>
      </c>
      <c r="I519" s="55">
        <f>ROUND(0,2)</f>
        <v>0</v>
      </c>
      <c r="J519" s="56">
        <f>ROUND(I519*H519,2)</f>
        <v>0</v>
      </c>
      <c r="K519" s="57">
        <v>0.20999999999999999</v>
      </c>
      <c r="L519" s="58">
        <f>IF(ISNUMBER(K519),ROUND(J519*(K519+1),2),0)</f>
        <v>0</v>
      </c>
      <c r="M519" s="12"/>
      <c r="N519" s="2"/>
      <c r="O519" s="2"/>
      <c r="P519" s="2"/>
      <c r="Q519" s="33">
        <f>IF(ISNUMBER(K519),IF(H519&gt;0,IF(I519&gt;0,J519,0),0),0)</f>
        <v>0</v>
      </c>
      <c r="R519" s="27">
        <f>IF(ISNUMBER(K519)=FALSE,J519,0)</f>
        <v>0</v>
      </c>
    </row>
    <row r="520">
      <c r="A520" s="9"/>
      <c r="B520" s="48" t="s">
        <v>54</v>
      </c>
      <c r="C520" s="1"/>
      <c r="D520" s="1"/>
      <c r="E520" s="49" t="s">
        <v>7</v>
      </c>
      <c r="F520" s="1"/>
      <c r="G520" s="1"/>
      <c r="H520" s="40"/>
      <c r="I520" s="1"/>
      <c r="J520" s="40"/>
      <c r="K520" s="1"/>
      <c r="L520" s="1"/>
      <c r="M520" s="12"/>
      <c r="N520" s="2"/>
      <c r="O520" s="2"/>
      <c r="P520" s="2"/>
      <c r="Q520" s="2"/>
    </row>
    <row r="521">
      <c r="A521" s="9"/>
      <c r="B521" s="48" t="s">
        <v>56</v>
      </c>
      <c r="C521" s="1"/>
      <c r="D521" s="1"/>
      <c r="E521" s="49" t="s">
        <v>485</v>
      </c>
      <c r="F521" s="1"/>
      <c r="G521" s="1"/>
      <c r="H521" s="40"/>
      <c r="I521" s="1"/>
      <c r="J521" s="40"/>
      <c r="K521" s="1"/>
      <c r="L521" s="1"/>
      <c r="M521" s="12"/>
      <c r="N521" s="2"/>
      <c r="O521" s="2"/>
      <c r="P521" s="2"/>
      <c r="Q521" s="2"/>
    </row>
    <row r="522">
      <c r="A522" s="9"/>
      <c r="B522" s="48" t="s">
        <v>58</v>
      </c>
      <c r="C522" s="1"/>
      <c r="D522" s="1"/>
      <c r="E522" s="49" t="s">
        <v>482</v>
      </c>
      <c r="F522" s="1"/>
      <c r="G522" s="1"/>
      <c r="H522" s="40"/>
      <c r="I522" s="1"/>
      <c r="J522" s="40"/>
      <c r="K522" s="1"/>
      <c r="L522" s="1"/>
      <c r="M522" s="12"/>
      <c r="N522" s="2"/>
      <c r="O522" s="2"/>
      <c r="P522" s="2"/>
      <c r="Q522" s="2"/>
    </row>
    <row r="523" thickBot="1">
      <c r="A523" s="9"/>
      <c r="B523" s="50" t="s">
        <v>60</v>
      </c>
      <c r="C523" s="51"/>
      <c r="D523" s="51"/>
      <c r="E523" s="52" t="s">
        <v>61</v>
      </c>
      <c r="F523" s="51"/>
      <c r="G523" s="51"/>
      <c r="H523" s="53"/>
      <c r="I523" s="51"/>
      <c r="J523" s="53"/>
      <c r="K523" s="51"/>
      <c r="L523" s="51"/>
      <c r="M523" s="12"/>
      <c r="N523" s="2"/>
      <c r="O523" s="2"/>
      <c r="P523" s="2"/>
      <c r="Q523" s="2"/>
    </row>
    <row r="524" thickTop="1">
      <c r="A524" s="9"/>
      <c r="B524" s="41">
        <v>94</v>
      </c>
      <c r="C524" s="42" t="s">
        <v>486</v>
      </c>
      <c r="D524" s="42" t="s">
        <v>7</v>
      </c>
      <c r="E524" s="42" t="s">
        <v>487</v>
      </c>
      <c r="F524" s="42" t="s">
        <v>7</v>
      </c>
      <c r="G524" s="43" t="s">
        <v>188</v>
      </c>
      <c r="H524" s="54">
        <v>10</v>
      </c>
      <c r="I524" s="55">
        <f>ROUND(0,2)</f>
        <v>0</v>
      </c>
      <c r="J524" s="56">
        <f>ROUND(I524*H524,2)</f>
        <v>0</v>
      </c>
      <c r="K524" s="57">
        <v>0.20999999999999999</v>
      </c>
      <c r="L524" s="58">
        <f>IF(ISNUMBER(K524),ROUND(J524*(K524+1),2),0)</f>
        <v>0</v>
      </c>
      <c r="M524" s="12"/>
      <c r="N524" s="2"/>
      <c r="O524" s="2"/>
      <c r="P524" s="2"/>
      <c r="Q524" s="33">
        <f>IF(ISNUMBER(K524),IF(H524&gt;0,IF(I524&gt;0,J524,0),0),0)</f>
        <v>0</v>
      </c>
      <c r="R524" s="27">
        <f>IF(ISNUMBER(K524)=FALSE,J524,0)</f>
        <v>0</v>
      </c>
    </row>
    <row r="525">
      <c r="A525" s="9"/>
      <c r="B525" s="48" t="s">
        <v>54</v>
      </c>
      <c r="C525" s="1"/>
      <c r="D525" s="1"/>
      <c r="E525" s="49" t="s">
        <v>7</v>
      </c>
      <c r="F525" s="1"/>
      <c r="G525" s="1"/>
      <c r="H525" s="40"/>
      <c r="I525" s="1"/>
      <c r="J525" s="40"/>
      <c r="K525" s="1"/>
      <c r="L525" s="1"/>
      <c r="M525" s="12"/>
      <c r="N525" s="2"/>
      <c r="O525" s="2"/>
      <c r="P525" s="2"/>
      <c r="Q525" s="2"/>
    </row>
    <row r="526">
      <c r="A526" s="9"/>
      <c r="B526" s="48" t="s">
        <v>56</v>
      </c>
      <c r="C526" s="1"/>
      <c r="D526" s="1"/>
      <c r="E526" s="49" t="s">
        <v>488</v>
      </c>
      <c r="F526" s="1"/>
      <c r="G526" s="1"/>
      <c r="H526" s="40"/>
      <c r="I526" s="1"/>
      <c r="J526" s="40"/>
      <c r="K526" s="1"/>
      <c r="L526" s="1"/>
      <c r="M526" s="12"/>
      <c r="N526" s="2"/>
      <c r="O526" s="2"/>
      <c r="P526" s="2"/>
      <c r="Q526" s="2"/>
    </row>
    <row r="527">
      <c r="A527" s="9"/>
      <c r="B527" s="48" t="s">
        <v>58</v>
      </c>
      <c r="C527" s="1"/>
      <c r="D527" s="1"/>
      <c r="E527" s="49" t="s">
        <v>489</v>
      </c>
      <c r="F527" s="1"/>
      <c r="G527" s="1"/>
      <c r="H527" s="40"/>
      <c r="I527" s="1"/>
      <c r="J527" s="40"/>
      <c r="K527" s="1"/>
      <c r="L527" s="1"/>
      <c r="M527" s="12"/>
      <c r="N527" s="2"/>
      <c r="O527" s="2"/>
      <c r="P527" s="2"/>
      <c r="Q527" s="2"/>
    </row>
    <row r="528" thickBot="1">
      <c r="A528" s="9"/>
      <c r="B528" s="50" t="s">
        <v>60</v>
      </c>
      <c r="C528" s="51"/>
      <c r="D528" s="51"/>
      <c r="E528" s="52" t="s">
        <v>61</v>
      </c>
      <c r="F528" s="51"/>
      <c r="G528" s="51"/>
      <c r="H528" s="53"/>
      <c r="I528" s="51"/>
      <c r="J528" s="53"/>
      <c r="K528" s="51"/>
      <c r="L528" s="51"/>
      <c r="M528" s="12"/>
      <c r="N528" s="2"/>
      <c r="O528" s="2"/>
      <c r="P528" s="2"/>
      <c r="Q528" s="2"/>
    </row>
    <row r="529" thickTop="1">
      <c r="A529" s="9"/>
      <c r="B529" s="41">
        <v>95</v>
      </c>
      <c r="C529" s="42" t="s">
        <v>490</v>
      </c>
      <c r="D529" s="42" t="s">
        <v>7</v>
      </c>
      <c r="E529" s="42" t="s">
        <v>491</v>
      </c>
      <c r="F529" s="42" t="s">
        <v>7</v>
      </c>
      <c r="G529" s="43" t="s">
        <v>188</v>
      </c>
      <c r="H529" s="54">
        <v>4</v>
      </c>
      <c r="I529" s="55">
        <f>ROUND(0,2)</f>
        <v>0</v>
      </c>
      <c r="J529" s="56">
        <f>ROUND(I529*H529,2)</f>
        <v>0</v>
      </c>
      <c r="K529" s="57">
        <v>0.20999999999999999</v>
      </c>
      <c r="L529" s="58">
        <f>IF(ISNUMBER(K529),ROUND(J529*(K529+1),2),0)</f>
        <v>0</v>
      </c>
      <c r="M529" s="12"/>
      <c r="N529" s="2"/>
      <c r="O529" s="2"/>
      <c r="P529" s="2"/>
      <c r="Q529" s="33">
        <f>IF(ISNUMBER(K529),IF(H529&gt;0,IF(I529&gt;0,J529,0),0),0)</f>
        <v>0</v>
      </c>
      <c r="R529" s="27">
        <f>IF(ISNUMBER(K529)=FALSE,J529,0)</f>
        <v>0</v>
      </c>
    </row>
    <row r="530">
      <c r="A530" s="9"/>
      <c r="B530" s="48" t="s">
        <v>54</v>
      </c>
      <c r="C530" s="1"/>
      <c r="D530" s="1"/>
      <c r="E530" s="49" t="s">
        <v>7</v>
      </c>
      <c r="F530" s="1"/>
      <c r="G530" s="1"/>
      <c r="H530" s="40"/>
      <c r="I530" s="1"/>
      <c r="J530" s="40"/>
      <c r="K530" s="1"/>
      <c r="L530" s="1"/>
      <c r="M530" s="12"/>
      <c r="N530" s="2"/>
      <c r="O530" s="2"/>
      <c r="P530" s="2"/>
      <c r="Q530" s="2"/>
    </row>
    <row r="531">
      <c r="A531" s="9"/>
      <c r="B531" s="48" t="s">
        <v>56</v>
      </c>
      <c r="C531" s="1"/>
      <c r="D531" s="1"/>
      <c r="E531" s="49" t="s">
        <v>492</v>
      </c>
      <c r="F531" s="1"/>
      <c r="G531" s="1"/>
      <c r="H531" s="40"/>
      <c r="I531" s="1"/>
      <c r="J531" s="40"/>
      <c r="K531" s="1"/>
      <c r="L531" s="1"/>
      <c r="M531" s="12"/>
      <c r="N531" s="2"/>
      <c r="O531" s="2"/>
      <c r="P531" s="2"/>
      <c r="Q531" s="2"/>
    </row>
    <row r="532">
      <c r="A532" s="9"/>
      <c r="B532" s="48" t="s">
        <v>58</v>
      </c>
      <c r="C532" s="1"/>
      <c r="D532" s="1"/>
      <c r="E532" s="49" t="s">
        <v>489</v>
      </c>
      <c r="F532" s="1"/>
      <c r="G532" s="1"/>
      <c r="H532" s="40"/>
      <c r="I532" s="1"/>
      <c r="J532" s="40"/>
      <c r="K532" s="1"/>
      <c r="L532" s="1"/>
      <c r="M532" s="12"/>
      <c r="N532" s="2"/>
      <c r="O532" s="2"/>
      <c r="P532" s="2"/>
      <c r="Q532" s="2"/>
    </row>
    <row r="533" thickBot="1">
      <c r="A533" s="9"/>
      <c r="B533" s="50" t="s">
        <v>60</v>
      </c>
      <c r="C533" s="51"/>
      <c r="D533" s="51"/>
      <c r="E533" s="52" t="s">
        <v>61</v>
      </c>
      <c r="F533" s="51"/>
      <c r="G533" s="51"/>
      <c r="H533" s="53"/>
      <c r="I533" s="51"/>
      <c r="J533" s="53"/>
      <c r="K533" s="51"/>
      <c r="L533" s="51"/>
      <c r="M533" s="12"/>
      <c r="N533" s="2"/>
      <c r="O533" s="2"/>
      <c r="P533" s="2"/>
      <c r="Q533" s="2"/>
    </row>
    <row r="534" thickTop="1">
      <c r="A534" s="9"/>
      <c r="B534" s="41">
        <v>96</v>
      </c>
      <c r="C534" s="42" t="s">
        <v>493</v>
      </c>
      <c r="D534" s="42" t="s">
        <v>7</v>
      </c>
      <c r="E534" s="42" t="s">
        <v>494</v>
      </c>
      <c r="F534" s="42" t="s">
        <v>7</v>
      </c>
      <c r="G534" s="43" t="s">
        <v>188</v>
      </c>
      <c r="H534" s="54">
        <v>14</v>
      </c>
      <c r="I534" s="55">
        <f>ROUND(0,2)</f>
        <v>0</v>
      </c>
      <c r="J534" s="56">
        <f>ROUND(I534*H534,2)</f>
        <v>0</v>
      </c>
      <c r="K534" s="57">
        <v>0.20999999999999999</v>
      </c>
      <c r="L534" s="58">
        <f>IF(ISNUMBER(K534),ROUND(J534*(K534+1),2),0)</f>
        <v>0</v>
      </c>
      <c r="M534" s="12"/>
      <c r="N534" s="2"/>
      <c r="O534" s="2"/>
      <c r="P534" s="2"/>
      <c r="Q534" s="33">
        <f>IF(ISNUMBER(K534),IF(H534&gt;0,IF(I534&gt;0,J534,0),0),0)</f>
        <v>0</v>
      </c>
      <c r="R534" s="27">
        <f>IF(ISNUMBER(K534)=FALSE,J534,0)</f>
        <v>0</v>
      </c>
    </row>
    <row r="535">
      <c r="A535" s="9"/>
      <c r="B535" s="48" t="s">
        <v>54</v>
      </c>
      <c r="C535" s="1"/>
      <c r="D535" s="1"/>
      <c r="E535" s="49" t="s">
        <v>7</v>
      </c>
      <c r="F535" s="1"/>
      <c r="G535" s="1"/>
      <c r="H535" s="40"/>
      <c r="I535" s="1"/>
      <c r="J535" s="40"/>
      <c r="K535" s="1"/>
      <c r="L535" s="1"/>
      <c r="M535" s="12"/>
      <c r="N535" s="2"/>
      <c r="O535" s="2"/>
      <c r="P535" s="2"/>
      <c r="Q535" s="2"/>
    </row>
    <row r="536">
      <c r="A536" s="9"/>
      <c r="B536" s="48" t="s">
        <v>56</v>
      </c>
      <c r="C536" s="1"/>
      <c r="D536" s="1"/>
      <c r="E536" s="49" t="s">
        <v>495</v>
      </c>
      <c r="F536" s="1"/>
      <c r="G536" s="1"/>
      <c r="H536" s="40"/>
      <c r="I536" s="1"/>
      <c r="J536" s="40"/>
      <c r="K536" s="1"/>
      <c r="L536" s="1"/>
      <c r="M536" s="12"/>
      <c r="N536" s="2"/>
      <c r="O536" s="2"/>
      <c r="P536" s="2"/>
      <c r="Q536" s="2"/>
    </row>
    <row r="537">
      <c r="A537" s="9"/>
      <c r="B537" s="48" t="s">
        <v>58</v>
      </c>
      <c r="C537" s="1"/>
      <c r="D537" s="1"/>
      <c r="E537" s="49" t="s">
        <v>489</v>
      </c>
      <c r="F537" s="1"/>
      <c r="G537" s="1"/>
      <c r="H537" s="40"/>
      <c r="I537" s="1"/>
      <c r="J537" s="40"/>
      <c r="K537" s="1"/>
      <c r="L537" s="1"/>
      <c r="M537" s="12"/>
      <c r="N537" s="2"/>
      <c r="O537" s="2"/>
      <c r="P537" s="2"/>
      <c r="Q537" s="2"/>
    </row>
    <row r="538" thickBot="1">
      <c r="A538" s="9"/>
      <c r="B538" s="50" t="s">
        <v>60</v>
      </c>
      <c r="C538" s="51"/>
      <c r="D538" s="51"/>
      <c r="E538" s="52" t="s">
        <v>61</v>
      </c>
      <c r="F538" s="51"/>
      <c r="G538" s="51"/>
      <c r="H538" s="53"/>
      <c r="I538" s="51"/>
      <c r="J538" s="53"/>
      <c r="K538" s="51"/>
      <c r="L538" s="51"/>
      <c r="M538" s="12"/>
      <c r="N538" s="2"/>
      <c r="O538" s="2"/>
      <c r="P538" s="2"/>
      <c r="Q538" s="2"/>
    </row>
    <row r="539" thickTop="1">
      <c r="A539" s="9"/>
      <c r="B539" s="41">
        <v>97</v>
      </c>
      <c r="C539" s="42" t="s">
        <v>496</v>
      </c>
      <c r="D539" s="42" t="s">
        <v>7</v>
      </c>
      <c r="E539" s="42" t="s">
        <v>497</v>
      </c>
      <c r="F539" s="42" t="s">
        <v>7</v>
      </c>
      <c r="G539" s="43" t="s">
        <v>116</v>
      </c>
      <c r="H539" s="54">
        <v>32.789000000000001</v>
      </c>
      <c r="I539" s="55">
        <f>ROUND(0,2)</f>
        <v>0</v>
      </c>
      <c r="J539" s="56">
        <f>ROUND(I539*H539,2)</f>
        <v>0</v>
      </c>
      <c r="K539" s="57">
        <v>0.20999999999999999</v>
      </c>
      <c r="L539" s="58">
        <f>IF(ISNUMBER(K539),ROUND(J539*(K539+1),2),0)</f>
        <v>0</v>
      </c>
      <c r="M539" s="12"/>
      <c r="N539" s="2"/>
      <c r="O539" s="2"/>
      <c r="P539" s="2"/>
      <c r="Q539" s="33">
        <f>IF(ISNUMBER(K539),IF(H539&gt;0,IF(I539&gt;0,J539,0),0),0)</f>
        <v>0</v>
      </c>
      <c r="R539" s="27">
        <f>IF(ISNUMBER(K539)=FALSE,J539,0)</f>
        <v>0</v>
      </c>
    </row>
    <row r="540">
      <c r="A540" s="9"/>
      <c r="B540" s="48" t="s">
        <v>54</v>
      </c>
      <c r="C540" s="1"/>
      <c r="D540" s="1"/>
      <c r="E540" s="49" t="s">
        <v>7</v>
      </c>
      <c r="F540" s="1"/>
      <c r="G540" s="1"/>
      <c r="H540" s="40"/>
      <c r="I540" s="1"/>
      <c r="J540" s="40"/>
      <c r="K540" s="1"/>
      <c r="L540" s="1"/>
      <c r="M540" s="12"/>
      <c r="N540" s="2"/>
      <c r="O540" s="2"/>
      <c r="P540" s="2"/>
      <c r="Q540" s="2"/>
    </row>
    <row r="541">
      <c r="A541" s="9"/>
      <c r="B541" s="48" t="s">
        <v>56</v>
      </c>
      <c r="C541" s="1"/>
      <c r="D541" s="1"/>
      <c r="E541" s="49" t="s">
        <v>498</v>
      </c>
      <c r="F541" s="1"/>
      <c r="G541" s="1"/>
      <c r="H541" s="40"/>
      <c r="I541" s="1"/>
      <c r="J541" s="40"/>
      <c r="K541" s="1"/>
      <c r="L541" s="1"/>
      <c r="M541" s="12"/>
      <c r="N541" s="2"/>
      <c r="O541" s="2"/>
      <c r="P541" s="2"/>
      <c r="Q541" s="2"/>
    </row>
    <row r="542">
      <c r="A542" s="9"/>
      <c r="B542" s="48" t="s">
        <v>58</v>
      </c>
      <c r="C542" s="1"/>
      <c r="D542" s="1"/>
      <c r="E542" s="49" t="s">
        <v>271</v>
      </c>
      <c r="F542" s="1"/>
      <c r="G542" s="1"/>
      <c r="H542" s="40"/>
      <c r="I542" s="1"/>
      <c r="J542" s="40"/>
      <c r="K542" s="1"/>
      <c r="L542" s="1"/>
      <c r="M542" s="12"/>
      <c r="N542" s="2"/>
      <c r="O542" s="2"/>
      <c r="P542" s="2"/>
      <c r="Q542" s="2"/>
    </row>
    <row r="543" thickBot="1">
      <c r="A543" s="9"/>
      <c r="B543" s="50" t="s">
        <v>60</v>
      </c>
      <c r="C543" s="51"/>
      <c r="D543" s="51"/>
      <c r="E543" s="52" t="s">
        <v>61</v>
      </c>
      <c r="F543" s="51"/>
      <c r="G543" s="51"/>
      <c r="H543" s="53"/>
      <c r="I543" s="51"/>
      <c r="J543" s="53"/>
      <c r="K543" s="51"/>
      <c r="L543" s="51"/>
      <c r="M543" s="12"/>
      <c r="N543" s="2"/>
      <c r="O543" s="2"/>
      <c r="P543" s="2"/>
      <c r="Q543" s="2"/>
    </row>
    <row r="544" thickTop="1" thickBot="1" ht="25" customHeight="1">
      <c r="A544" s="9"/>
      <c r="B544" s="1"/>
      <c r="C544" s="59">
        <v>8</v>
      </c>
      <c r="D544" s="1"/>
      <c r="E544" s="59" t="s">
        <v>98</v>
      </c>
      <c r="F544" s="1"/>
      <c r="G544" s="60" t="s">
        <v>84</v>
      </c>
      <c r="H544" s="61">
        <f>J479+J484+J489+J494+J499+J504+J509+J514+J519+J524+J529+J534+J539</f>
        <v>0</v>
      </c>
      <c r="I544" s="60" t="s">
        <v>85</v>
      </c>
      <c r="J544" s="62">
        <f>(L544-H544)</f>
        <v>0</v>
      </c>
      <c r="K544" s="60" t="s">
        <v>86</v>
      </c>
      <c r="L544" s="63">
        <f>L479+L484+L489+L494+L499+L504+L509+L514+L519+L524+L529+L534+L539</f>
        <v>0</v>
      </c>
      <c r="M544" s="12"/>
      <c r="N544" s="2"/>
      <c r="O544" s="2"/>
      <c r="P544" s="2"/>
      <c r="Q544" s="33">
        <f>0+Q479+Q484+Q489+Q494+Q499+Q504+Q509+Q514+Q519+Q524+Q529+Q534+Q539</f>
        <v>0</v>
      </c>
      <c r="R544" s="27">
        <f>0+R479+R484+R489+R494+R499+R504+R509+R514+R519+R524+R529+R534+R539</f>
        <v>0</v>
      </c>
      <c r="S544" s="64">
        <f>Q544*(1+J544)+R544</f>
        <v>0</v>
      </c>
    </row>
    <row r="545" thickTop="1" thickBot="1" ht="25" customHeight="1">
      <c r="A545" s="9"/>
      <c r="B545" s="65"/>
      <c r="C545" s="65"/>
      <c r="D545" s="65"/>
      <c r="E545" s="65"/>
      <c r="F545" s="65"/>
      <c r="G545" s="66" t="s">
        <v>87</v>
      </c>
      <c r="H545" s="67">
        <f>J479+J484+J489+J494+J499+J504+J509+J514+J519+J524+J529+J534+J539</f>
        <v>0</v>
      </c>
      <c r="I545" s="66" t="s">
        <v>88</v>
      </c>
      <c r="J545" s="68">
        <f>0+J544</f>
        <v>0</v>
      </c>
      <c r="K545" s="66" t="s">
        <v>89</v>
      </c>
      <c r="L545" s="69">
        <f>L479+L484+L489+L494+L499+L504+L509+L514+L519+L524+L529+L534+L539</f>
        <v>0</v>
      </c>
      <c r="M545" s="12"/>
      <c r="N545" s="2"/>
      <c r="O545" s="2"/>
      <c r="P545" s="2"/>
      <c r="Q545" s="2"/>
    </row>
    <row r="546" ht="40" customHeight="1">
      <c r="A546" s="9"/>
      <c r="B546" s="74" t="s">
        <v>499</v>
      </c>
      <c r="C546" s="1"/>
      <c r="D546" s="1"/>
      <c r="E546" s="1"/>
      <c r="F546" s="1"/>
      <c r="G546" s="1"/>
      <c r="H546" s="40"/>
      <c r="I546" s="1"/>
      <c r="J546" s="40"/>
      <c r="K546" s="1"/>
      <c r="L546" s="1"/>
      <c r="M546" s="12"/>
      <c r="N546" s="2"/>
      <c r="O546" s="2"/>
      <c r="P546" s="2"/>
      <c r="Q546" s="2"/>
    </row>
    <row r="547">
      <c r="A547" s="9"/>
      <c r="B547" s="41">
        <v>98</v>
      </c>
      <c r="C547" s="42" t="s">
        <v>500</v>
      </c>
      <c r="D547" s="42" t="s">
        <v>7</v>
      </c>
      <c r="E547" s="42" t="s">
        <v>501</v>
      </c>
      <c r="F547" s="42" t="s">
        <v>7</v>
      </c>
      <c r="G547" s="43" t="s">
        <v>150</v>
      </c>
      <c r="H547" s="44">
        <v>136</v>
      </c>
      <c r="I547" s="25">
        <f>ROUND(0,2)</f>
        <v>0</v>
      </c>
      <c r="J547" s="45">
        <f>ROUND(I547*H547,2)</f>
        <v>0</v>
      </c>
      <c r="K547" s="46">
        <v>0.20999999999999999</v>
      </c>
      <c r="L547" s="47">
        <f>IF(ISNUMBER(K547),ROUND(J547*(K547+1),2),0)</f>
        <v>0</v>
      </c>
      <c r="M547" s="12"/>
      <c r="N547" s="2"/>
      <c r="O547" s="2"/>
      <c r="P547" s="2"/>
      <c r="Q547" s="33">
        <f>IF(ISNUMBER(K547),IF(H547&gt;0,IF(I547&gt;0,J547,0),0),0)</f>
        <v>0</v>
      </c>
      <c r="R547" s="27">
        <f>IF(ISNUMBER(K547)=FALSE,J547,0)</f>
        <v>0</v>
      </c>
    </row>
    <row r="548">
      <c r="A548" s="9"/>
      <c r="B548" s="48" t="s">
        <v>54</v>
      </c>
      <c r="C548" s="1"/>
      <c r="D548" s="1"/>
      <c r="E548" s="49" t="s">
        <v>7</v>
      </c>
      <c r="F548" s="1"/>
      <c r="G548" s="1"/>
      <c r="H548" s="40"/>
      <c r="I548" s="1"/>
      <c r="J548" s="40"/>
      <c r="K548" s="1"/>
      <c r="L548" s="1"/>
      <c r="M548" s="12"/>
      <c r="N548" s="2"/>
      <c r="O548" s="2"/>
      <c r="P548" s="2"/>
      <c r="Q548" s="2"/>
    </row>
    <row r="549">
      <c r="A549" s="9"/>
      <c r="B549" s="48" t="s">
        <v>56</v>
      </c>
      <c r="C549" s="1"/>
      <c r="D549" s="1"/>
      <c r="E549" s="49" t="s">
        <v>502</v>
      </c>
      <c r="F549" s="1"/>
      <c r="G549" s="1"/>
      <c r="H549" s="40"/>
      <c r="I549" s="1"/>
      <c r="J549" s="40"/>
      <c r="K549" s="1"/>
      <c r="L549" s="1"/>
      <c r="M549" s="12"/>
      <c r="N549" s="2"/>
      <c r="O549" s="2"/>
      <c r="P549" s="2"/>
      <c r="Q549" s="2"/>
    </row>
    <row r="550">
      <c r="A550" s="9"/>
      <c r="B550" s="48" t="s">
        <v>58</v>
      </c>
      <c r="C550" s="1"/>
      <c r="D550" s="1"/>
      <c r="E550" s="49" t="s">
        <v>503</v>
      </c>
      <c r="F550" s="1"/>
      <c r="G550" s="1"/>
      <c r="H550" s="40"/>
      <c r="I550" s="1"/>
      <c r="J550" s="40"/>
      <c r="K550" s="1"/>
      <c r="L550" s="1"/>
      <c r="M550" s="12"/>
      <c r="N550" s="2"/>
      <c r="O550" s="2"/>
      <c r="P550" s="2"/>
      <c r="Q550" s="2"/>
    </row>
    <row r="551" thickBot="1">
      <c r="A551" s="9"/>
      <c r="B551" s="50" t="s">
        <v>60</v>
      </c>
      <c r="C551" s="51"/>
      <c r="D551" s="51"/>
      <c r="E551" s="52" t="s">
        <v>61</v>
      </c>
      <c r="F551" s="51"/>
      <c r="G551" s="51"/>
      <c r="H551" s="53"/>
      <c r="I551" s="51"/>
      <c r="J551" s="53"/>
      <c r="K551" s="51"/>
      <c r="L551" s="51"/>
      <c r="M551" s="12"/>
      <c r="N551" s="2"/>
      <c r="O551" s="2"/>
      <c r="P551" s="2"/>
      <c r="Q551" s="2"/>
    </row>
    <row r="552" thickTop="1">
      <c r="A552" s="9"/>
      <c r="B552" s="41">
        <v>99</v>
      </c>
      <c r="C552" s="42" t="s">
        <v>504</v>
      </c>
      <c r="D552" s="42" t="s">
        <v>7</v>
      </c>
      <c r="E552" s="42" t="s">
        <v>505</v>
      </c>
      <c r="F552" s="42" t="s">
        <v>7</v>
      </c>
      <c r="G552" s="43" t="s">
        <v>150</v>
      </c>
      <c r="H552" s="54">
        <v>64</v>
      </c>
      <c r="I552" s="55">
        <f>ROUND(0,2)</f>
        <v>0</v>
      </c>
      <c r="J552" s="56">
        <f>ROUND(I552*H552,2)</f>
        <v>0</v>
      </c>
      <c r="K552" s="57">
        <v>0.20999999999999999</v>
      </c>
      <c r="L552" s="58">
        <f>IF(ISNUMBER(K552),ROUND(J552*(K552+1),2),0)</f>
        <v>0</v>
      </c>
      <c r="M552" s="12"/>
      <c r="N552" s="2"/>
      <c r="O552" s="2"/>
      <c r="P552" s="2"/>
      <c r="Q552" s="33">
        <f>IF(ISNUMBER(K552),IF(H552&gt;0,IF(I552&gt;0,J552,0),0),0)</f>
        <v>0</v>
      </c>
      <c r="R552" s="27">
        <f>IF(ISNUMBER(K552)=FALSE,J552,0)</f>
        <v>0</v>
      </c>
    </row>
    <row r="553">
      <c r="A553" s="9"/>
      <c r="B553" s="48" t="s">
        <v>54</v>
      </c>
      <c r="C553" s="1"/>
      <c r="D553" s="1"/>
      <c r="E553" s="49" t="s">
        <v>7</v>
      </c>
      <c r="F553" s="1"/>
      <c r="G553" s="1"/>
      <c r="H553" s="40"/>
      <c r="I553" s="1"/>
      <c r="J553" s="40"/>
      <c r="K553" s="1"/>
      <c r="L553" s="1"/>
      <c r="M553" s="12"/>
      <c r="N553" s="2"/>
      <c r="O553" s="2"/>
      <c r="P553" s="2"/>
      <c r="Q553" s="2"/>
    </row>
    <row r="554">
      <c r="A554" s="9"/>
      <c r="B554" s="48" t="s">
        <v>56</v>
      </c>
      <c r="C554" s="1"/>
      <c r="D554" s="1"/>
      <c r="E554" s="49" t="s">
        <v>506</v>
      </c>
      <c r="F554" s="1"/>
      <c r="G554" s="1"/>
      <c r="H554" s="40"/>
      <c r="I554" s="1"/>
      <c r="J554" s="40"/>
      <c r="K554" s="1"/>
      <c r="L554" s="1"/>
      <c r="M554" s="12"/>
      <c r="N554" s="2"/>
      <c r="O554" s="2"/>
      <c r="P554" s="2"/>
      <c r="Q554" s="2"/>
    </row>
    <row r="555">
      <c r="A555" s="9"/>
      <c r="B555" s="48" t="s">
        <v>58</v>
      </c>
      <c r="C555" s="1"/>
      <c r="D555" s="1"/>
      <c r="E555" s="49" t="s">
        <v>507</v>
      </c>
      <c r="F555" s="1"/>
      <c r="G555" s="1"/>
      <c r="H555" s="40"/>
      <c r="I555" s="1"/>
      <c r="J555" s="40"/>
      <c r="K555" s="1"/>
      <c r="L555" s="1"/>
      <c r="M555" s="12"/>
      <c r="N555" s="2"/>
      <c r="O555" s="2"/>
      <c r="P555" s="2"/>
      <c r="Q555" s="2"/>
    </row>
    <row r="556" thickBot="1">
      <c r="A556" s="9"/>
      <c r="B556" s="50" t="s">
        <v>60</v>
      </c>
      <c r="C556" s="51"/>
      <c r="D556" s="51"/>
      <c r="E556" s="52" t="s">
        <v>61</v>
      </c>
      <c r="F556" s="51"/>
      <c r="G556" s="51"/>
      <c r="H556" s="53"/>
      <c r="I556" s="51"/>
      <c r="J556" s="53"/>
      <c r="K556" s="51"/>
      <c r="L556" s="51"/>
      <c r="M556" s="12"/>
      <c r="N556" s="2"/>
      <c r="O556" s="2"/>
      <c r="P556" s="2"/>
      <c r="Q556" s="2"/>
    </row>
    <row r="557" thickTop="1">
      <c r="A557" s="9"/>
      <c r="B557" s="41">
        <v>100</v>
      </c>
      <c r="C557" s="42" t="s">
        <v>508</v>
      </c>
      <c r="D557" s="42" t="s">
        <v>7</v>
      </c>
      <c r="E557" s="42" t="s">
        <v>509</v>
      </c>
      <c r="F557" s="42" t="s">
        <v>7</v>
      </c>
      <c r="G557" s="43" t="s">
        <v>188</v>
      </c>
      <c r="H557" s="54">
        <v>51</v>
      </c>
      <c r="I557" s="55">
        <f>ROUND(0,2)</f>
        <v>0</v>
      </c>
      <c r="J557" s="56">
        <f>ROUND(I557*H557,2)</f>
        <v>0</v>
      </c>
      <c r="K557" s="57">
        <v>0.20999999999999999</v>
      </c>
      <c r="L557" s="58">
        <f>IF(ISNUMBER(K557),ROUND(J557*(K557+1),2),0)</f>
        <v>0</v>
      </c>
      <c r="M557" s="12"/>
      <c r="N557" s="2"/>
      <c r="O557" s="2"/>
      <c r="P557" s="2"/>
      <c r="Q557" s="33">
        <f>IF(ISNUMBER(K557),IF(H557&gt;0,IF(I557&gt;0,J557,0),0),0)</f>
        <v>0</v>
      </c>
      <c r="R557" s="27">
        <f>IF(ISNUMBER(K557)=FALSE,J557,0)</f>
        <v>0</v>
      </c>
    </row>
    <row r="558">
      <c r="A558" s="9"/>
      <c r="B558" s="48" t="s">
        <v>54</v>
      </c>
      <c r="C558" s="1"/>
      <c r="D558" s="1"/>
      <c r="E558" s="49" t="s">
        <v>7</v>
      </c>
      <c r="F558" s="1"/>
      <c r="G558" s="1"/>
      <c r="H558" s="40"/>
      <c r="I558" s="1"/>
      <c r="J558" s="40"/>
      <c r="K558" s="1"/>
      <c r="L558" s="1"/>
      <c r="M558" s="12"/>
      <c r="N558" s="2"/>
      <c r="O558" s="2"/>
      <c r="P558" s="2"/>
      <c r="Q558" s="2"/>
    </row>
    <row r="559">
      <c r="A559" s="9"/>
      <c r="B559" s="48" t="s">
        <v>56</v>
      </c>
      <c r="C559" s="1"/>
      <c r="D559" s="1"/>
      <c r="E559" s="49" t="s">
        <v>510</v>
      </c>
      <c r="F559" s="1"/>
      <c r="G559" s="1"/>
      <c r="H559" s="40"/>
      <c r="I559" s="1"/>
      <c r="J559" s="40"/>
      <c r="K559" s="1"/>
      <c r="L559" s="1"/>
      <c r="M559" s="12"/>
      <c r="N559" s="2"/>
      <c r="O559" s="2"/>
      <c r="P559" s="2"/>
      <c r="Q559" s="2"/>
    </row>
    <row r="560">
      <c r="A560" s="9"/>
      <c r="B560" s="48" t="s">
        <v>58</v>
      </c>
      <c r="C560" s="1"/>
      <c r="D560" s="1"/>
      <c r="E560" s="49" t="s">
        <v>511</v>
      </c>
      <c r="F560" s="1"/>
      <c r="G560" s="1"/>
      <c r="H560" s="40"/>
      <c r="I560" s="1"/>
      <c r="J560" s="40"/>
      <c r="K560" s="1"/>
      <c r="L560" s="1"/>
      <c r="M560" s="12"/>
      <c r="N560" s="2"/>
      <c r="O560" s="2"/>
      <c r="P560" s="2"/>
      <c r="Q560" s="2"/>
    </row>
    <row r="561" thickBot="1">
      <c r="A561" s="9"/>
      <c r="B561" s="50" t="s">
        <v>60</v>
      </c>
      <c r="C561" s="51"/>
      <c r="D561" s="51"/>
      <c r="E561" s="52" t="s">
        <v>61</v>
      </c>
      <c r="F561" s="51"/>
      <c r="G561" s="51"/>
      <c r="H561" s="53"/>
      <c r="I561" s="51"/>
      <c r="J561" s="53"/>
      <c r="K561" s="51"/>
      <c r="L561" s="51"/>
      <c r="M561" s="12"/>
      <c r="N561" s="2"/>
      <c r="O561" s="2"/>
      <c r="P561" s="2"/>
      <c r="Q561" s="2"/>
    </row>
    <row r="562" thickTop="1">
      <c r="A562" s="9"/>
      <c r="B562" s="41">
        <v>101</v>
      </c>
      <c r="C562" s="42" t="s">
        <v>512</v>
      </c>
      <c r="D562" s="42" t="s">
        <v>7</v>
      </c>
      <c r="E562" s="42" t="s">
        <v>513</v>
      </c>
      <c r="F562" s="42" t="s">
        <v>7</v>
      </c>
      <c r="G562" s="43" t="s">
        <v>188</v>
      </c>
      <c r="H562" s="54">
        <v>6</v>
      </c>
      <c r="I562" s="55">
        <f>ROUND(0,2)</f>
        <v>0</v>
      </c>
      <c r="J562" s="56">
        <f>ROUND(I562*H562,2)</f>
        <v>0</v>
      </c>
      <c r="K562" s="57">
        <v>0.20999999999999999</v>
      </c>
      <c r="L562" s="58">
        <f>IF(ISNUMBER(K562),ROUND(J562*(K562+1),2),0)</f>
        <v>0</v>
      </c>
      <c r="M562" s="12"/>
      <c r="N562" s="2"/>
      <c r="O562" s="2"/>
      <c r="P562" s="2"/>
      <c r="Q562" s="33">
        <f>IF(ISNUMBER(K562),IF(H562&gt;0,IF(I562&gt;0,J562,0),0),0)</f>
        <v>0</v>
      </c>
      <c r="R562" s="27">
        <f>IF(ISNUMBER(K562)=FALSE,J562,0)</f>
        <v>0</v>
      </c>
    </row>
    <row r="563">
      <c r="A563" s="9"/>
      <c r="B563" s="48" t="s">
        <v>54</v>
      </c>
      <c r="C563" s="1"/>
      <c r="D563" s="1"/>
      <c r="E563" s="49" t="s">
        <v>7</v>
      </c>
      <c r="F563" s="1"/>
      <c r="G563" s="1"/>
      <c r="H563" s="40"/>
      <c r="I563" s="1"/>
      <c r="J563" s="40"/>
      <c r="K563" s="1"/>
      <c r="L563" s="1"/>
      <c r="M563" s="12"/>
      <c r="N563" s="2"/>
      <c r="O563" s="2"/>
      <c r="P563" s="2"/>
      <c r="Q563" s="2"/>
    </row>
    <row r="564">
      <c r="A564" s="9"/>
      <c r="B564" s="48" t="s">
        <v>56</v>
      </c>
      <c r="C564" s="1"/>
      <c r="D564" s="1"/>
      <c r="E564" s="49" t="s">
        <v>514</v>
      </c>
      <c r="F564" s="1"/>
      <c r="G564" s="1"/>
      <c r="H564" s="40"/>
      <c r="I564" s="1"/>
      <c r="J564" s="40"/>
      <c r="K564" s="1"/>
      <c r="L564" s="1"/>
      <c r="M564" s="12"/>
      <c r="N564" s="2"/>
      <c r="O564" s="2"/>
      <c r="P564" s="2"/>
      <c r="Q564" s="2"/>
    </row>
    <row r="565">
      <c r="A565" s="9"/>
      <c r="B565" s="48" t="s">
        <v>58</v>
      </c>
      <c r="C565" s="1"/>
      <c r="D565" s="1"/>
      <c r="E565" s="49" t="s">
        <v>511</v>
      </c>
      <c r="F565" s="1"/>
      <c r="G565" s="1"/>
      <c r="H565" s="40"/>
      <c r="I565" s="1"/>
      <c r="J565" s="40"/>
      <c r="K565" s="1"/>
      <c r="L565" s="1"/>
      <c r="M565" s="12"/>
      <c r="N565" s="2"/>
      <c r="O565" s="2"/>
      <c r="P565" s="2"/>
      <c r="Q565" s="2"/>
    </row>
    <row r="566" thickBot="1">
      <c r="A566" s="9"/>
      <c r="B566" s="50" t="s">
        <v>60</v>
      </c>
      <c r="C566" s="51"/>
      <c r="D566" s="51"/>
      <c r="E566" s="52" t="s">
        <v>61</v>
      </c>
      <c r="F566" s="51"/>
      <c r="G566" s="51"/>
      <c r="H566" s="53"/>
      <c r="I566" s="51"/>
      <c r="J566" s="53"/>
      <c r="K566" s="51"/>
      <c r="L566" s="51"/>
      <c r="M566" s="12"/>
      <c r="N566" s="2"/>
      <c r="O566" s="2"/>
      <c r="P566" s="2"/>
      <c r="Q566" s="2"/>
    </row>
    <row r="567" thickTop="1">
      <c r="A567" s="9"/>
      <c r="B567" s="41">
        <v>102</v>
      </c>
      <c r="C567" s="42" t="s">
        <v>515</v>
      </c>
      <c r="D567" s="42" t="s">
        <v>7</v>
      </c>
      <c r="E567" s="42" t="s">
        <v>516</v>
      </c>
      <c r="F567" s="42" t="s">
        <v>7</v>
      </c>
      <c r="G567" s="43" t="s">
        <v>188</v>
      </c>
      <c r="H567" s="54">
        <v>1</v>
      </c>
      <c r="I567" s="55">
        <f>ROUND(0,2)</f>
        <v>0</v>
      </c>
      <c r="J567" s="56">
        <f>ROUND(I567*H567,2)</f>
        <v>0</v>
      </c>
      <c r="K567" s="57">
        <v>0.20999999999999999</v>
      </c>
      <c r="L567" s="58">
        <f>IF(ISNUMBER(K567),ROUND(J567*(K567+1),2),0)</f>
        <v>0</v>
      </c>
      <c r="M567" s="12"/>
      <c r="N567" s="2"/>
      <c r="O567" s="2"/>
      <c r="P567" s="2"/>
      <c r="Q567" s="33">
        <f>IF(ISNUMBER(K567),IF(H567&gt;0,IF(I567&gt;0,J567,0),0),0)</f>
        <v>0</v>
      </c>
      <c r="R567" s="27">
        <f>IF(ISNUMBER(K567)=FALSE,J567,0)</f>
        <v>0</v>
      </c>
    </row>
    <row r="568">
      <c r="A568" s="9"/>
      <c r="B568" s="48" t="s">
        <v>54</v>
      </c>
      <c r="C568" s="1"/>
      <c r="D568" s="1"/>
      <c r="E568" s="49" t="s">
        <v>7</v>
      </c>
      <c r="F568" s="1"/>
      <c r="G568" s="1"/>
      <c r="H568" s="40"/>
      <c r="I568" s="1"/>
      <c r="J568" s="40"/>
      <c r="K568" s="1"/>
      <c r="L568" s="1"/>
      <c r="M568" s="12"/>
      <c r="N568" s="2"/>
      <c r="O568" s="2"/>
      <c r="P568" s="2"/>
      <c r="Q568" s="2"/>
    </row>
    <row r="569">
      <c r="A569" s="9"/>
      <c r="B569" s="48" t="s">
        <v>56</v>
      </c>
      <c r="C569" s="1"/>
      <c r="D569" s="1"/>
      <c r="E569" s="49" t="s">
        <v>517</v>
      </c>
      <c r="F569" s="1"/>
      <c r="G569" s="1"/>
      <c r="H569" s="40"/>
      <c r="I569" s="1"/>
      <c r="J569" s="40"/>
      <c r="K569" s="1"/>
      <c r="L569" s="1"/>
      <c r="M569" s="12"/>
      <c r="N569" s="2"/>
      <c r="O569" s="2"/>
      <c r="P569" s="2"/>
      <c r="Q569" s="2"/>
    </row>
    <row r="570">
      <c r="A570" s="9"/>
      <c r="B570" s="48" t="s">
        <v>58</v>
      </c>
      <c r="C570" s="1"/>
      <c r="D570" s="1"/>
      <c r="E570" s="49" t="s">
        <v>518</v>
      </c>
      <c r="F570" s="1"/>
      <c r="G570" s="1"/>
      <c r="H570" s="40"/>
      <c r="I570" s="1"/>
      <c r="J570" s="40"/>
      <c r="K570" s="1"/>
      <c r="L570" s="1"/>
      <c r="M570" s="12"/>
      <c r="N570" s="2"/>
      <c r="O570" s="2"/>
      <c r="P570" s="2"/>
      <c r="Q570" s="2"/>
    </row>
    <row r="571" thickBot="1">
      <c r="A571" s="9"/>
      <c r="B571" s="50" t="s">
        <v>60</v>
      </c>
      <c r="C571" s="51"/>
      <c r="D571" s="51"/>
      <c r="E571" s="52" t="s">
        <v>61</v>
      </c>
      <c r="F571" s="51"/>
      <c r="G571" s="51"/>
      <c r="H571" s="53"/>
      <c r="I571" s="51"/>
      <c r="J571" s="53"/>
      <c r="K571" s="51"/>
      <c r="L571" s="51"/>
      <c r="M571" s="12"/>
      <c r="N571" s="2"/>
      <c r="O571" s="2"/>
      <c r="P571" s="2"/>
      <c r="Q571" s="2"/>
    </row>
    <row r="572" thickTop="1">
      <c r="A572" s="9"/>
      <c r="B572" s="41">
        <v>103</v>
      </c>
      <c r="C572" s="42" t="s">
        <v>519</v>
      </c>
      <c r="D572" s="42" t="s">
        <v>7</v>
      </c>
      <c r="E572" s="42" t="s">
        <v>520</v>
      </c>
      <c r="F572" s="42" t="s">
        <v>7</v>
      </c>
      <c r="G572" s="43" t="s">
        <v>188</v>
      </c>
      <c r="H572" s="54">
        <v>1</v>
      </c>
      <c r="I572" s="55">
        <f>ROUND(0,2)</f>
        <v>0</v>
      </c>
      <c r="J572" s="56">
        <f>ROUND(I572*H572,2)</f>
        <v>0</v>
      </c>
      <c r="K572" s="57">
        <v>0.20999999999999999</v>
      </c>
      <c r="L572" s="58">
        <f>IF(ISNUMBER(K572),ROUND(J572*(K572+1),2),0)</f>
        <v>0</v>
      </c>
      <c r="M572" s="12"/>
      <c r="N572" s="2"/>
      <c r="O572" s="2"/>
      <c r="P572" s="2"/>
      <c r="Q572" s="33">
        <f>IF(ISNUMBER(K572),IF(H572&gt;0,IF(I572&gt;0,J572,0),0),0)</f>
        <v>0</v>
      </c>
      <c r="R572" s="27">
        <f>IF(ISNUMBER(K572)=FALSE,J572,0)</f>
        <v>0</v>
      </c>
    </row>
    <row r="573">
      <c r="A573" s="9"/>
      <c r="B573" s="48" t="s">
        <v>54</v>
      </c>
      <c r="C573" s="1"/>
      <c r="D573" s="1"/>
      <c r="E573" s="49" t="s">
        <v>7</v>
      </c>
      <c r="F573" s="1"/>
      <c r="G573" s="1"/>
      <c r="H573" s="40"/>
      <c r="I573" s="1"/>
      <c r="J573" s="40"/>
      <c r="K573" s="1"/>
      <c r="L573" s="1"/>
      <c r="M573" s="12"/>
      <c r="N573" s="2"/>
      <c r="O573" s="2"/>
      <c r="P573" s="2"/>
      <c r="Q573" s="2"/>
    </row>
    <row r="574">
      <c r="A574" s="9"/>
      <c r="B574" s="48" t="s">
        <v>56</v>
      </c>
      <c r="C574" s="1"/>
      <c r="D574" s="1"/>
      <c r="E574" s="49" t="s">
        <v>521</v>
      </c>
      <c r="F574" s="1"/>
      <c r="G574" s="1"/>
      <c r="H574" s="40"/>
      <c r="I574" s="1"/>
      <c r="J574" s="40"/>
      <c r="K574" s="1"/>
      <c r="L574" s="1"/>
      <c r="M574" s="12"/>
      <c r="N574" s="2"/>
      <c r="O574" s="2"/>
      <c r="P574" s="2"/>
      <c r="Q574" s="2"/>
    </row>
    <row r="575">
      <c r="A575" s="9"/>
      <c r="B575" s="48" t="s">
        <v>58</v>
      </c>
      <c r="C575" s="1"/>
      <c r="D575" s="1"/>
      <c r="E575" s="49" t="s">
        <v>522</v>
      </c>
      <c r="F575" s="1"/>
      <c r="G575" s="1"/>
      <c r="H575" s="40"/>
      <c r="I575" s="1"/>
      <c r="J575" s="40"/>
      <c r="K575" s="1"/>
      <c r="L575" s="1"/>
      <c r="M575" s="12"/>
      <c r="N575" s="2"/>
      <c r="O575" s="2"/>
      <c r="P575" s="2"/>
      <c r="Q575" s="2"/>
    </row>
    <row r="576" thickBot="1">
      <c r="A576" s="9"/>
      <c r="B576" s="50" t="s">
        <v>60</v>
      </c>
      <c r="C576" s="51"/>
      <c r="D576" s="51"/>
      <c r="E576" s="52" t="s">
        <v>61</v>
      </c>
      <c r="F576" s="51"/>
      <c r="G576" s="51"/>
      <c r="H576" s="53"/>
      <c r="I576" s="51"/>
      <c r="J576" s="53"/>
      <c r="K576" s="51"/>
      <c r="L576" s="51"/>
      <c r="M576" s="12"/>
      <c r="N576" s="2"/>
      <c r="O576" s="2"/>
      <c r="P576" s="2"/>
      <c r="Q576" s="2"/>
    </row>
    <row r="577" thickTop="1">
      <c r="A577" s="9"/>
      <c r="B577" s="41">
        <v>104</v>
      </c>
      <c r="C577" s="42" t="s">
        <v>523</v>
      </c>
      <c r="D577" s="42" t="s">
        <v>7</v>
      </c>
      <c r="E577" s="42" t="s">
        <v>524</v>
      </c>
      <c r="F577" s="42" t="s">
        <v>7</v>
      </c>
      <c r="G577" s="43" t="s">
        <v>188</v>
      </c>
      <c r="H577" s="54">
        <v>1</v>
      </c>
      <c r="I577" s="55">
        <f>ROUND(0,2)</f>
        <v>0</v>
      </c>
      <c r="J577" s="56">
        <f>ROUND(I577*H577,2)</f>
        <v>0</v>
      </c>
      <c r="K577" s="57">
        <v>0.20999999999999999</v>
      </c>
      <c r="L577" s="58">
        <f>IF(ISNUMBER(K577),ROUND(J577*(K577+1),2),0)</f>
        <v>0</v>
      </c>
      <c r="M577" s="12"/>
      <c r="N577" s="2"/>
      <c r="O577" s="2"/>
      <c r="P577" s="2"/>
      <c r="Q577" s="33">
        <f>IF(ISNUMBER(K577),IF(H577&gt;0,IF(I577&gt;0,J577,0),0),0)</f>
        <v>0</v>
      </c>
      <c r="R577" s="27">
        <f>IF(ISNUMBER(K577)=FALSE,J577,0)</f>
        <v>0</v>
      </c>
    </row>
    <row r="578">
      <c r="A578" s="9"/>
      <c r="B578" s="48" t="s">
        <v>54</v>
      </c>
      <c r="C578" s="1"/>
      <c r="D578" s="1"/>
      <c r="E578" s="49" t="s">
        <v>7</v>
      </c>
      <c r="F578" s="1"/>
      <c r="G578" s="1"/>
      <c r="H578" s="40"/>
      <c r="I578" s="1"/>
      <c r="J578" s="40"/>
      <c r="K578" s="1"/>
      <c r="L578" s="1"/>
      <c r="M578" s="12"/>
      <c r="N578" s="2"/>
      <c r="O578" s="2"/>
      <c r="P578" s="2"/>
      <c r="Q578" s="2"/>
    </row>
    <row r="579">
      <c r="A579" s="9"/>
      <c r="B579" s="48" t="s">
        <v>56</v>
      </c>
      <c r="C579" s="1"/>
      <c r="D579" s="1"/>
      <c r="E579" s="49" t="s">
        <v>525</v>
      </c>
      <c r="F579" s="1"/>
      <c r="G579" s="1"/>
      <c r="H579" s="40"/>
      <c r="I579" s="1"/>
      <c r="J579" s="40"/>
      <c r="K579" s="1"/>
      <c r="L579" s="1"/>
      <c r="M579" s="12"/>
      <c r="N579" s="2"/>
      <c r="O579" s="2"/>
      <c r="P579" s="2"/>
      <c r="Q579" s="2"/>
    </row>
    <row r="580">
      <c r="A580" s="9"/>
      <c r="B580" s="48" t="s">
        <v>58</v>
      </c>
      <c r="C580" s="1"/>
      <c r="D580" s="1"/>
      <c r="E580" s="49" t="s">
        <v>526</v>
      </c>
      <c r="F580" s="1"/>
      <c r="G580" s="1"/>
      <c r="H580" s="40"/>
      <c r="I580" s="1"/>
      <c r="J580" s="40"/>
      <c r="K580" s="1"/>
      <c r="L580" s="1"/>
      <c r="M580" s="12"/>
      <c r="N580" s="2"/>
      <c r="O580" s="2"/>
      <c r="P580" s="2"/>
      <c r="Q580" s="2"/>
    </row>
    <row r="581" thickBot="1">
      <c r="A581" s="9"/>
      <c r="B581" s="50" t="s">
        <v>60</v>
      </c>
      <c r="C581" s="51"/>
      <c r="D581" s="51"/>
      <c r="E581" s="52" t="s">
        <v>61</v>
      </c>
      <c r="F581" s="51"/>
      <c r="G581" s="51"/>
      <c r="H581" s="53"/>
      <c r="I581" s="51"/>
      <c r="J581" s="53"/>
      <c r="K581" s="51"/>
      <c r="L581" s="51"/>
      <c r="M581" s="12"/>
      <c r="N581" s="2"/>
      <c r="O581" s="2"/>
      <c r="P581" s="2"/>
      <c r="Q581" s="2"/>
    </row>
    <row r="582" thickTop="1">
      <c r="A582" s="9"/>
      <c r="B582" s="41">
        <v>105</v>
      </c>
      <c r="C582" s="42" t="s">
        <v>527</v>
      </c>
      <c r="D582" s="42" t="s">
        <v>7</v>
      </c>
      <c r="E582" s="42" t="s">
        <v>528</v>
      </c>
      <c r="F582" s="42" t="s">
        <v>7</v>
      </c>
      <c r="G582" s="43" t="s">
        <v>188</v>
      </c>
      <c r="H582" s="54">
        <v>1</v>
      </c>
      <c r="I582" s="55">
        <f>ROUND(0,2)</f>
        <v>0</v>
      </c>
      <c r="J582" s="56">
        <f>ROUND(I582*H582,2)</f>
        <v>0</v>
      </c>
      <c r="K582" s="57">
        <v>0.20999999999999999</v>
      </c>
      <c r="L582" s="58">
        <f>IF(ISNUMBER(K582),ROUND(J582*(K582+1),2),0)</f>
        <v>0</v>
      </c>
      <c r="M582" s="12"/>
      <c r="N582" s="2"/>
      <c r="O582" s="2"/>
      <c r="P582" s="2"/>
      <c r="Q582" s="33">
        <f>IF(ISNUMBER(K582),IF(H582&gt;0,IF(I582&gt;0,J582,0),0),0)</f>
        <v>0</v>
      </c>
      <c r="R582" s="27">
        <f>IF(ISNUMBER(K582)=FALSE,J582,0)</f>
        <v>0</v>
      </c>
    </row>
    <row r="583">
      <c r="A583" s="9"/>
      <c r="B583" s="48" t="s">
        <v>54</v>
      </c>
      <c r="C583" s="1"/>
      <c r="D583" s="1"/>
      <c r="E583" s="49" t="s">
        <v>7</v>
      </c>
      <c r="F583" s="1"/>
      <c r="G583" s="1"/>
      <c r="H583" s="40"/>
      <c r="I583" s="1"/>
      <c r="J583" s="40"/>
      <c r="K583" s="1"/>
      <c r="L583" s="1"/>
      <c r="M583" s="12"/>
      <c r="N583" s="2"/>
      <c r="O583" s="2"/>
      <c r="P583" s="2"/>
      <c r="Q583" s="2"/>
    </row>
    <row r="584">
      <c r="A584" s="9"/>
      <c r="B584" s="48" t="s">
        <v>56</v>
      </c>
      <c r="C584" s="1"/>
      <c r="D584" s="1"/>
      <c r="E584" s="49" t="s">
        <v>529</v>
      </c>
      <c r="F584" s="1"/>
      <c r="G584" s="1"/>
      <c r="H584" s="40"/>
      <c r="I584" s="1"/>
      <c r="J584" s="40"/>
      <c r="K584" s="1"/>
      <c r="L584" s="1"/>
      <c r="M584" s="12"/>
      <c r="N584" s="2"/>
      <c r="O584" s="2"/>
      <c r="P584" s="2"/>
      <c r="Q584" s="2"/>
    </row>
    <row r="585">
      <c r="A585" s="9"/>
      <c r="B585" s="48" t="s">
        <v>58</v>
      </c>
      <c r="C585" s="1"/>
      <c r="D585" s="1"/>
      <c r="E585" s="49" t="s">
        <v>522</v>
      </c>
      <c r="F585" s="1"/>
      <c r="G585" s="1"/>
      <c r="H585" s="40"/>
      <c r="I585" s="1"/>
      <c r="J585" s="40"/>
      <c r="K585" s="1"/>
      <c r="L585" s="1"/>
      <c r="M585" s="12"/>
      <c r="N585" s="2"/>
      <c r="O585" s="2"/>
      <c r="P585" s="2"/>
      <c r="Q585" s="2"/>
    </row>
    <row r="586" thickBot="1">
      <c r="A586" s="9"/>
      <c r="B586" s="50" t="s">
        <v>60</v>
      </c>
      <c r="C586" s="51"/>
      <c r="D586" s="51"/>
      <c r="E586" s="52" t="s">
        <v>61</v>
      </c>
      <c r="F586" s="51"/>
      <c r="G586" s="51"/>
      <c r="H586" s="53"/>
      <c r="I586" s="51"/>
      <c r="J586" s="53"/>
      <c r="K586" s="51"/>
      <c r="L586" s="51"/>
      <c r="M586" s="12"/>
      <c r="N586" s="2"/>
      <c r="O586" s="2"/>
      <c r="P586" s="2"/>
      <c r="Q586" s="2"/>
    </row>
    <row r="587" thickTop="1">
      <c r="A587" s="9"/>
      <c r="B587" s="41">
        <v>106</v>
      </c>
      <c r="C587" s="42" t="s">
        <v>530</v>
      </c>
      <c r="D587" s="42" t="s">
        <v>7</v>
      </c>
      <c r="E587" s="42" t="s">
        <v>531</v>
      </c>
      <c r="F587" s="42" t="s">
        <v>7</v>
      </c>
      <c r="G587" s="43" t="s">
        <v>123</v>
      </c>
      <c r="H587" s="54">
        <v>381.166</v>
      </c>
      <c r="I587" s="55">
        <f>ROUND(0,2)</f>
        <v>0</v>
      </c>
      <c r="J587" s="56">
        <f>ROUND(I587*H587,2)</f>
        <v>0</v>
      </c>
      <c r="K587" s="57">
        <v>0.20999999999999999</v>
      </c>
      <c r="L587" s="58">
        <f>IF(ISNUMBER(K587),ROUND(J587*(K587+1),2),0)</f>
        <v>0</v>
      </c>
      <c r="M587" s="12"/>
      <c r="N587" s="2"/>
      <c r="O587" s="2"/>
      <c r="P587" s="2"/>
      <c r="Q587" s="33">
        <f>IF(ISNUMBER(K587),IF(H587&gt;0,IF(I587&gt;0,J587,0),0),0)</f>
        <v>0</v>
      </c>
      <c r="R587" s="27">
        <f>IF(ISNUMBER(K587)=FALSE,J587,0)</f>
        <v>0</v>
      </c>
    </row>
    <row r="588">
      <c r="A588" s="9"/>
      <c r="B588" s="48" t="s">
        <v>54</v>
      </c>
      <c r="C588" s="1"/>
      <c r="D588" s="1"/>
      <c r="E588" s="49" t="s">
        <v>7</v>
      </c>
      <c r="F588" s="1"/>
      <c r="G588" s="1"/>
      <c r="H588" s="40"/>
      <c r="I588" s="1"/>
      <c r="J588" s="40"/>
      <c r="K588" s="1"/>
      <c r="L588" s="1"/>
      <c r="M588" s="12"/>
      <c r="N588" s="2"/>
      <c r="O588" s="2"/>
      <c r="P588" s="2"/>
      <c r="Q588" s="2"/>
    </row>
    <row r="589">
      <c r="A589" s="9"/>
      <c r="B589" s="48" t="s">
        <v>56</v>
      </c>
      <c r="C589" s="1"/>
      <c r="D589" s="1"/>
      <c r="E589" s="49" t="s">
        <v>532</v>
      </c>
      <c r="F589" s="1"/>
      <c r="G589" s="1"/>
      <c r="H589" s="40"/>
      <c r="I589" s="1"/>
      <c r="J589" s="40"/>
      <c r="K589" s="1"/>
      <c r="L589" s="1"/>
      <c r="M589" s="12"/>
      <c r="N589" s="2"/>
      <c r="O589" s="2"/>
      <c r="P589" s="2"/>
      <c r="Q589" s="2"/>
    </row>
    <row r="590">
      <c r="A590" s="9"/>
      <c r="B590" s="48" t="s">
        <v>58</v>
      </c>
      <c r="C590" s="1"/>
      <c r="D590" s="1"/>
      <c r="E590" s="49" t="s">
        <v>533</v>
      </c>
      <c r="F590" s="1"/>
      <c r="G590" s="1"/>
      <c r="H590" s="40"/>
      <c r="I590" s="1"/>
      <c r="J590" s="40"/>
      <c r="K590" s="1"/>
      <c r="L590" s="1"/>
      <c r="M590" s="12"/>
      <c r="N590" s="2"/>
      <c r="O590" s="2"/>
      <c r="P590" s="2"/>
      <c r="Q590" s="2"/>
    </row>
    <row r="591" thickBot="1">
      <c r="A591" s="9"/>
      <c r="B591" s="50" t="s">
        <v>60</v>
      </c>
      <c r="C591" s="51"/>
      <c r="D591" s="51"/>
      <c r="E591" s="52" t="s">
        <v>61</v>
      </c>
      <c r="F591" s="51"/>
      <c r="G591" s="51"/>
      <c r="H591" s="53"/>
      <c r="I591" s="51"/>
      <c r="J591" s="53"/>
      <c r="K591" s="51"/>
      <c r="L591" s="51"/>
      <c r="M591" s="12"/>
      <c r="N591" s="2"/>
      <c r="O591" s="2"/>
      <c r="P591" s="2"/>
      <c r="Q591" s="2"/>
    </row>
    <row r="592" thickTop="1">
      <c r="A592" s="9"/>
      <c r="B592" s="41">
        <v>107</v>
      </c>
      <c r="C592" s="42" t="s">
        <v>534</v>
      </c>
      <c r="D592" s="42" t="s">
        <v>7</v>
      </c>
      <c r="E592" s="42" t="s">
        <v>535</v>
      </c>
      <c r="F592" s="42" t="s">
        <v>7</v>
      </c>
      <c r="G592" s="43" t="s">
        <v>123</v>
      </c>
      <c r="H592" s="54">
        <v>381.166</v>
      </c>
      <c r="I592" s="55">
        <f>ROUND(0,2)</f>
        <v>0</v>
      </c>
      <c r="J592" s="56">
        <f>ROUND(I592*H592,2)</f>
        <v>0</v>
      </c>
      <c r="K592" s="57">
        <v>0.20999999999999999</v>
      </c>
      <c r="L592" s="58">
        <f>IF(ISNUMBER(K592),ROUND(J592*(K592+1),2),0)</f>
        <v>0</v>
      </c>
      <c r="M592" s="12"/>
      <c r="N592" s="2"/>
      <c r="O592" s="2"/>
      <c r="P592" s="2"/>
      <c r="Q592" s="33">
        <f>IF(ISNUMBER(K592),IF(H592&gt;0,IF(I592&gt;0,J592,0),0),0)</f>
        <v>0</v>
      </c>
      <c r="R592" s="27">
        <f>IF(ISNUMBER(K592)=FALSE,J592,0)</f>
        <v>0</v>
      </c>
    </row>
    <row r="593">
      <c r="A593" s="9"/>
      <c r="B593" s="48" t="s">
        <v>54</v>
      </c>
      <c r="C593" s="1"/>
      <c r="D593" s="1"/>
      <c r="E593" s="49" t="s">
        <v>7</v>
      </c>
      <c r="F593" s="1"/>
      <c r="G593" s="1"/>
      <c r="H593" s="40"/>
      <c r="I593" s="1"/>
      <c r="J593" s="40"/>
      <c r="K593" s="1"/>
      <c r="L593" s="1"/>
      <c r="M593" s="12"/>
      <c r="N593" s="2"/>
      <c r="O593" s="2"/>
      <c r="P593" s="2"/>
      <c r="Q593" s="2"/>
    </row>
    <row r="594">
      <c r="A594" s="9"/>
      <c r="B594" s="48" t="s">
        <v>56</v>
      </c>
      <c r="C594" s="1"/>
      <c r="D594" s="1"/>
      <c r="E594" s="49" t="s">
        <v>536</v>
      </c>
      <c r="F594" s="1"/>
      <c r="G594" s="1"/>
      <c r="H594" s="40"/>
      <c r="I594" s="1"/>
      <c r="J594" s="40"/>
      <c r="K594" s="1"/>
      <c r="L594" s="1"/>
      <c r="M594" s="12"/>
      <c r="N594" s="2"/>
      <c r="O594" s="2"/>
      <c r="P594" s="2"/>
      <c r="Q594" s="2"/>
    </row>
    <row r="595">
      <c r="A595" s="9"/>
      <c r="B595" s="48" t="s">
        <v>58</v>
      </c>
      <c r="C595" s="1"/>
      <c r="D595" s="1"/>
      <c r="E595" s="49" t="s">
        <v>533</v>
      </c>
      <c r="F595" s="1"/>
      <c r="G595" s="1"/>
      <c r="H595" s="40"/>
      <c r="I595" s="1"/>
      <c r="J595" s="40"/>
      <c r="K595" s="1"/>
      <c r="L595" s="1"/>
      <c r="M595" s="12"/>
      <c r="N595" s="2"/>
      <c r="O595" s="2"/>
      <c r="P595" s="2"/>
      <c r="Q595" s="2"/>
    </row>
    <row r="596" thickBot="1">
      <c r="A596" s="9"/>
      <c r="B596" s="50" t="s">
        <v>60</v>
      </c>
      <c r="C596" s="51"/>
      <c r="D596" s="51"/>
      <c r="E596" s="52" t="s">
        <v>61</v>
      </c>
      <c r="F596" s="51"/>
      <c r="G596" s="51"/>
      <c r="H596" s="53"/>
      <c r="I596" s="51"/>
      <c r="J596" s="53"/>
      <c r="K596" s="51"/>
      <c r="L596" s="51"/>
      <c r="M596" s="12"/>
      <c r="N596" s="2"/>
      <c r="O596" s="2"/>
      <c r="P596" s="2"/>
      <c r="Q596" s="2"/>
    </row>
    <row r="597" thickTop="1">
      <c r="A597" s="9"/>
      <c r="B597" s="41">
        <v>108</v>
      </c>
      <c r="C597" s="42" t="s">
        <v>537</v>
      </c>
      <c r="D597" s="42" t="s">
        <v>7</v>
      </c>
      <c r="E597" s="42" t="s">
        <v>538</v>
      </c>
      <c r="F597" s="42" t="s">
        <v>7</v>
      </c>
      <c r="G597" s="43" t="s">
        <v>188</v>
      </c>
      <c r="H597" s="54">
        <v>6</v>
      </c>
      <c r="I597" s="55">
        <f>ROUND(0,2)</f>
        <v>0</v>
      </c>
      <c r="J597" s="56">
        <f>ROUND(I597*H597,2)</f>
        <v>0</v>
      </c>
      <c r="K597" s="57">
        <v>0.20999999999999999</v>
      </c>
      <c r="L597" s="58">
        <f>IF(ISNUMBER(K597),ROUND(J597*(K597+1),2),0)</f>
        <v>0</v>
      </c>
      <c r="M597" s="12"/>
      <c r="N597" s="2"/>
      <c r="O597" s="2"/>
      <c r="P597" s="2"/>
      <c r="Q597" s="33">
        <f>IF(ISNUMBER(K597),IF(H597&gt;0,IF(I597&gt;0,J597,0),0),0)</f>
        <v>0</v>
      </c>
      <c r="R597" s="27">
        <f>IF(ISNUMBER(K597)=FALSE,J597,0)</f>
        <v>0</v>
      </c>
    </row>
    <row r="598">
      <c r="A598" s="9"/>
      <c r="B598" s="48" t="s">
        <v>54</v>
      </c>
      <c r="C598" s="1"/>
      <c r="D598" s="1"/>
      <c r="E598" s="49" t="s">
        <v>7</v>
      </c>
      <c r="F598" s="1"/>
      <c r="G598" s="1"/>
      <c r="H598" s="40"/>
      <c r="I598" s="1"/>
      <c r="J598" s="40"/>
      <c r="K598" s="1"/>
      <c r="L598" s="1"/>
      <c r="M598" s="12"/>
      <c r="N598" s="2"/>
      <c r="O598" s="2"/>
      <c r="P598" s="2"/>
      <c r="Q598" s="2"/>
    </row>
    <row r="599">
      <c r="A599" s="9"/>
      <c r="B599" s="48" t="s">
        <v>56</v>
      </c>
      <c r="C599" s="1"/>
      <c r="D599" s="1"/>
      <c r="E599" s="49" t="s">
        <v>539</v>
      </c>
      <c r="F599" s="1"/>
      <c r="G599" s="1"/>
      <c r="H599" s="40"/>
      <c r="I599" s="1"/>
      <c r="J599" s="40"/>
      <c r="K599" s="1"/>
      <c r="L599" s="1"/>
      <c r="M599" s="12"/>
      <c r="N599" s="2"/>
      <c r="O599" s="2"/>
      <c r="P599" s="2"/>
      <c r="Q599" s="2"/>
    </row>
    <row r="600">
      <c r="A600" s="9"/>
      <c r="B600" s="48" t="s">
        <v>58</v>
      </c>
      <c r="C600" s="1"/>
      <c r="D600" s="1"/>
      <c r="E600" s="49" t="s">
        <v>540</v>
      </c>
      <c r="F600" s="1"/>
      <c r="G600" s="1"/>
      <c r="H600" s="40"/>
      <c r="I600" s="1"/>
      <c r="J600" s="40"/>
      <c r="K600" s="1"/>
      <c r="L600" s="1"/>
      <c r="M600" s="12"/>
      <c r="N600" s="2"/>
      <c r="O600" s="2"/>
      <c r="P600" s="2"/>
      <c r="Q600" s="2"/>
    </row>
    <row r="601" thickBot="1">
      <c r="A601" s="9"/>
      <c r="B601" s="50" t="s">
        <v>60</v>
      </c>
      <c r="C601" s="51"/>
      <c r="D601" s="51"/>
      <c r="E601" s="52" t="s">
        <v>61</v>
      </c>
      <c r="F601" s="51"/>
      <c r="G601" s="51"/>
      <c r="H601" s="53"/>
      <c r="I601" s="51"/>
      <c r="J601" s="53"/>
      <c r="K601" s="51"/>
      <c r="L601" s="51"/>
      <c r="M601" s="12"/>
      <c r="N601" s="2"/>
      <c r="O601" s="2"/>
      <c r="P601" s="2"/>
      <c r="Q601" s="2"/>
    </row>
    <row r="602" thickTop="1">
      <c r="A602" s="9"/>
      <c r="B602" s="41">
        <v>109</v>
      </c>
      <c r="C602" s="42" t="s">
        <v>541</v>
      </c>
      <c r="D602" s="42" t="s">
        <v>7</v>
      </c>
      <c r="E602" s="42" t="s">
        <v>542</v>
      </c>
      <c r="F602" s="42" t="s">
        <v>7</v>
      </c>
      <c r="G602" s="43" t="s">
        <v>150</v>
      </c>
      <c r="H602" s="54">
        <v>68</v>
      </c>
      <c r="I602" s="55">
        <f>ROUND(0,2)</f>
        <v>0</v>
      </c>
      <c r="J602" s="56">
        <f>ROUND(I602*H602,2)</f>
        <v>0</v>
      </c>
      <c r="K602" s="57">
        <v>0.20999999999999999</v>
      </c>
      <c r="L602" s="58">
        <f>IF(ISNUMBER(K602),ROUND(J602*(K602+1),2),0)</f>
        <v>0</v>
      </c>
      <c r="M602" s="12"/>
      <c r="N602" s="2"/>
      <c r="O602" s="2"/>
      <c r="P602" s="2"/>
      <c r="Q602" s="33">
        <f>IF(ISNUMBER(K602),IF(H602&gt;0,IF(I602&gt;0,J602,0),0),0)</f>
        <v>0</v>
      </c>
      <c r="R602" s="27">
        <f>IF(ISNUMBER(K602)=FALSE,J602,0)</f>
        <v>0</v>
      </c>
    </row>
    <row r="603">
      <c r="A603" s="9"/>
      <c r="B603" s="48" t="s">
        <v>54</v>
      </c>
      <c r="C603" s="1"/>
      <c r="D603" s="1"/>
      <c r="E603" s="49" t="s">
        <v>543</v>
      </c>
      <c r="F603" s="1"/>
      <c r="G603" s="1"/>
      <c r="H603" s="40"/>
      <c r="I603" s="1"/>
      <c r="J603" s="40"/>
      <c r="K603" s="1"/>
      <c r="L603" s="1"/>
      <c r="M603" s="12"/>
      <c r="N603" s="2"/>
      <c r="O603" s="2"/>
      <c r="P603" s="2"/>
      <c r="Q603" s="2"/>
    </row>
    <row r="604">
      <c r="A604" s="9"/>
      <c r="B604" s="48" t="s">
        <v>56</v>
      </c>
      <c r="C604" s="1"/>
      <c r="D604" s="1"/>
      <c r="E604" s="49" t="s">
        <v>544</v>
      </c>
      <c r="F604" s="1"/>
      <c r="G604" s="1"/>
      <c r="H604" s="40"/>
      <c r="I604" s="1"/>
      <c r="J604" s="40"/>
      <c r="K604" s="1"/>
      <c r="L604" s="1"/>
      <c r="M604" s="12"/>
      <c r="N604" s="2"/>
      <c r="O604" s="2"/>
      <c r="P604" s="2"/>
      <c r="Q604" s="2"/>
    </row>
    <row r="605">
      <c r="A605" s="9"/>
      <c r="B605" s="48" t="s">
        <v>58</v>
      </c>
      <c r="C605" s="1"/>
      <c r="D605" s="1"/>
      <c r="E605" s="49" t="s">
        <v>545</v>
      </c>
      <c r="F605" s="1"/>
      <c r="G605" s="1"/>
      <c r="H605" s="40"/>
      <c r="I605" s="1"/>
      <c r="J605" s="40"/>
      <c r="K605" s="1"/>
      <c r="L605" s="1"/>
      <c r="M605" s="12"/>
      <c r="N605" s="2"/>
      <c r="O605" s="2"/>
      <c r="P605" s="2"/>
      <c r="Q605" s="2"/>
    </row>
    <row r="606" thickBot="1">
      <c r="A606" s="9"/>
      <c r="B606" s="50" t="s">
        <v>60</v>
      </c>
      <c r="C606" s="51"/>
      <c r="D606" s="51"/>
      <c r="E606" s="52" t="s">
        <v>61</v>
      </c>
      <c r="F606" s="51"/>
      <c r="G606" s="51"/>
      <c r="H606" s="53"/>
      <c r="I606" s="51"/>
      <c r="J606" s="53"/>
      <c r="K606" s="51"/>
      <c r="L606" s="51"/>
      <c r="M606" s="12"/>
      <c r="N606" s="2"/>
      <c r="O606" s="2"/>
      <c r="P606" s="2"/>
      <c r="Q606" s="2"/>
    </row>
    <row r="607" thickTop="1">
      <c r="A607" s="9"/>
      <c r="B607" s="41">
        <v>110</v>
      </c>
      <c r="C607" s="42" t="s">
        <v>546</v>
      </c>
      <c r="D607" s="42" t="s">
        <v>7</v>
      </c>
      <c r="E607" s="42" t="s">
        <v>547</v>
      </c>
      <c r="F607" s="42" t="s">
        <v>7</v>
      </c>
      <c r="G607" s="43" t="s">
        <v>150</v>
      </c>
      <c r="H607" s="54">
        <v>474</v>
      </c>
      <c r="I607" s="55">
        <f>ROUND(0,2)</f>
        <v>0</v>
      </c>
      <c r="J607" s="56">
        <f>ROUND(I607*H607,2)</f>
        <v>0</v>
      </c>
      <c r="K607" s="57">
        <v>0.20999999999999999</v>
      </c>
      <c r="L607" s="58">
        <f>IF(ISNUMBER(K607),ROUND(J607*(K607+1),2),0)</f>
        <v>0</v>
      </c>
      <c r="M607" s="12"/>
      <c r="N607" s="2"/>
      <c r="O607" s="2"/>
      <c r="P607" s="2"/>
      <c r="Q607" s="33">
        <f>IF(ISNUMBER(K607),IF(H607&gt;0,IF(I607&gt;0,J607,0),0),0)</f>
        <v>0</v>
      </c>
      <c r="R607" s="27">
        <f>IF(ISNUMBER(K607)=FALSE,J607,0)</f>
        <v>0</v>
      </c>
    </row>
    <row r="608">
      <c r="A608" s="9"/>
      <c r="B608" s="48" t="s">
        <v>54</v>
      </c>
      <c r="C608" s="1"/>
      <c r="D608" s="1"/>
      <c r="E608" s="49" t="s">
        <v>548</v>
      </c>
      <c r="F608" s="1"/>
      <c r="G608" s="1"/>
      <c r="H608" s="40"/>
      <c r="I608" s="1"/>
      <c r="J608" s="40"/>
      <c r="K608" s="1"/>
      <c r="L608" s="1"/>
      <c r="M608" s="12"/>
      <c r="N608" s="2"/>
      <c r="O608" s="2"/>
      <c r="P608" s="2"/>
      <c r="Q608" s="2"/>
    </row>
    <row r="609">
      <c r="A609" s="9"/>
      <c r="B609" s="48" t="s">
        <v>56</v>
      </c>
      <c r="C609" s="1"/>
      <c r="D609" s="1"/>
      <c r="E609" s="49" t="s">
        <v>549</v>
      </c>
      <c r="F609" s="1"/>
      <c r="G609" s="1"/>
      <c r="H609" s="40"/>
      <c r="I609" s="1"/>
      <c r="J609" s="40"/>
      <c r="K609" s="1"/>
      <c r="L609" s="1"/>
      <c r="M609" s="12"/>
      <c r="N609" s="2"/>
      <c r="O609" s="2"/>
      <c r="P609" s="2"/>
      <c r="Q609" s="2"/>
    </row>
    <row r="610">
      <c r="A610" s="9"/>
      <c r="B610" s="48" t="s">
        <v>58</v>
      </c>
      <c r="C610" s="1"/>
      <c r="D610" s="1"/>
      <c r="E610" s="49" t="s">
        <v>545</v>
      </c>
      <c r="F610" s="1"/>
      <c r="G610" s="1"/>
      <c r="H610" s="40"/>
      <c r="I610" s="1"/>
      <c r="J610" s="40"/>
      <c r="K610" s="1"/>
      <c r="L610" s="1"/>
      <c r="M610" s="12"/>
      <c r="N610" s="2"/>
      <c r="O610" s="2"/>
      <c r="P610" s="2"/>
      <c r="Q610" s="2"/>
    </row>
    <row r="611" thickBot="1">
      <c r="A611" s="9"/>
      <c r="B611" s="50" t="s">
        <v>60</v>
      </c>
      <c r="C611" s="51"/>
      <c r="D611" s="51"/>
      <c r="E611" s="52" t="s">
        <v>61</v>
      </c>
      <c r="F611" s="51"/>
      <c r="G611" s="51"/>
      <c r="H611" s="53"/>
      <c r="I611" s="51"/>
      <c r="J611" s="53"/>
      <c r="K611" s="51"/>
      <c r="L611" s="51"/>
      <c r="M611" s="12"/>
      <c r="N611" s="2"/>
      <c r="O611" s="2"/>
      <c r="P611" s="2"/>
      <c r="Q611" s="2"/>
    </row>
    <row r="612" thickTop="1">
      <c r="A612" s="9"/>
      <c r="B612" s="41">
        <v>111</v>
      </c>
      <c r="C612" s="42" t="s">
        <v>550</v>
      </c>
      <c r="D612" s="42" t="s">
        <v>7</v>
      </c>
      <c r="E612" s="42" t="s">
        <v>551</v>
      </c>
      <c r="F612" s="42" t="s">
        <v>7</v>
      </c>
      <c r="G612" s="43" t="s">
        <v>150</v>
      </c>
      <c r="H612" s="54">
        <v>20</v>
      </c>
      <c r="I612" s="55">
        <f>ROUND(0,2)</f>
        <v>0</v>
      </c>
      <c r="J612" s="56">
        <f>ROUND(I612*H612,2)</f>
        <v>0</v>
      </c>
      <c r="K612" s="57">
        <v>0.20999999999999999</v>
      </c>
      <c r="L612" s="58">
        <f>IF(ISNUMBER(K612),ROUND(J612*(K612+1),2),0)</f>
        <v>0</v>
      </c>
      <c r="M612" s="12"/>
      <c r="N612" s="2"/>
      <c r="O612" s="2"/>
      <c r="P612" s="2"/>
      <c r="Q612" s="33">
        <f>IF(ISNUMBER(K612),IF(H612&gt;0,IF(I612&gt;0,J612,0),0),0)</f>
        <v>0</v>
      </c>
      <c r="R612" s="27">
        <f>IF(ISNUMBER(K612)=FALSE,J612,0)</f>
        <v>0</v>
      </c>
    </row>
    <row r="613">
      <c r="A613" s="9"/>
      <c r="B613" s="48" t="s">
        <v>54</v>
      </c>
      <c r="C613" s="1"/>
      <c r="D613" s="1"/>
      <c r="E613" s="49" t="s">
        <v>552</v>
      </c>
      <c r="F613" s="1"/>
      <c r="G613" s="1"/>
      <c r="H613" s="40"/>
      <c r="I613" s="1"/>
      <c r="J613" s="40"/>
      <c r="K613" s="1"/>
      <c r="L613" s="1"/>
      <c r="M613" s="12"/>
      <c r="N613" s="2"/>
      <c r="O613" s="2"/>
      <c r="P613" s="2"/>
      <c r="Q613" s="2"/>
    </row>
    <row r="614">
      <c r="A614" s="9"/>
      <c r="B614" s="48" t="s">
        <v>56</v>
      </c>
      <c r="C614" s="1"/>
      <c r="D614" s="1"/>
      <c r="E614" s="49" t="s">
        <v>553</v>
      </c>
      <c r="F614" s="1"/>
      <c r="G614" s="1"/>
      <c r="H614" s="40"/>
      <c r="I614" s="1"/>
      <c r="J614" s="40"/>
      <c r="K614" s="1"/>
      <c r="L614" s="1"/>
      <c r="M614" s="12"/>
      <c r="N614" s="2"/>
      <c r="O614" s="2"/>
      <c r="P614" s="2"/>
      <c r="Q614" s="2"/>
    </row>
    <row r="615">
      <c r="A615" s="9"/>
      <c r="B615" s="48" t="s">
        <v>58</v>
      </c>
      <c r="C615" s="1"/>
      <c r="D615" s="1"/>
      <c r="E615" s="49" t="s">
        <v>545</v>
      </c>
      <c r="F615" s="1"/>
      <c r="G615" s="1"/>
      <c r="H615" s="40"/>
      <c r="I615" s="1"/>
      <c r="J615" s="40"/>
      <c r="K615" s="1"/>
      <c r="L615" s="1"/>
      <c r="M615" s="12"/>
      <c r="N615" s="2"/>
      <c r="O615" s="2"/>
      <c r="P615" s="2"/>
      <c r="Q615" s="2"/>
    </row>
    <row r="616" thickBot="1">
      <c r="A616" s="9"/>
      <c r="B616" s="50" t="s">
        <v>60</v>
      </c>
      <c r="C616" s="51"/>
      <c r="D616" s="51"/>
      <c r="E616" s="52" t="s">
        <v>61</v>
      </c>
      <c r="F616" s="51"/>
      <c r="G616" s="51"/>
      <c r="H616" s="53"/>
      <c r="I616" s="51"/>
      <c r="J616" s="53"/>
      <c r="K616" s="51"/>
      <c r="L616" s="51"/>
      <c r="M616" s="12"/>
      <c r="N616" s="2"/>
      <c r="O616" s="2"/>
      <c r="P616" s="2"/>
      <c r="Q616" s="2"/>
    </row>
    <row r="617" thickTop="1">
      <c r="A617" s="9"/>
      <c r="B617" s="41">
        <v>112</v>
      </c>
      <c r="C617" s="42" t="s">
        <v>554</v>
      </c>
      <c r="D617" s="42" t="s">
        <v>7</v>
      </c>
      <c r="E617" s="42" t="s">
        <v>555</v>
      </c>
      <c r="F617" s="42" t="s">
        <v>7</v>
      </c>
      <c r="G617" s="43" t="s">
        <v>150</v>
      </c>
      <c r="H617" s="54">
        <v>25.5</v>
      </c>
      <c r="I617" s="55">
        <f>ROUND(0,2)</f>
        <v>0</v>
      </c>
      <c r="J617" s="56">
        <f>ROUND(I617*H617,2)</f>
        <v>0</v>
      </c>
      <c r="K617" s="57">
        <v>0.20999999999999999</v>
      </c>
      <c r="L617" s="58">
        <f>IF(ISNUMBER(K617),ROUND(J617*(K617+1),2),0)</f>
        <v>0</v>
      </c>
      <c r="M617" s="12"/>
      <c r="N617" s="2"/>
      <c r="O617" s="2"/>
      <c r="P617" s="2"/>
      <c r="Q617" s="33">
        <f>IF(ISNUMBER(K617),IF(H617&gt;0,IF(I617&gt;0,J617,0),0),0)</f>
        <v>0</v>
      </c>
      <c r="R617" s="27">
        <f>IF(ISNUMBER(K617)=FALSE,J617,0)</f>
        <v>0</v>
      </c>
    </row>
    <row r="618">
      <c r="A618" s="9"/>
      <c r="B618" s="48" t="s">
        <v>54</v>
      </c>
      <c r="C618" s="1"/>
      <c r="D618" s="1"/>
      <c r="E618" s="49" t="s">
        <v>556</v>
      </c>
      <c r="F618" s="1"/>
      <c r="G618" s="1"/>
      <c r="H618" s="40"/>
      <c r="I618" s="1"/>
      <c r="J618" s="40"/>
      <c r="K618" s="1"/>
      <c r="L618" s="1"/>
      <c r="M618" s="12"/>
      <c r="N618" s="2"/>
      <c r="O618" s="2"/>
      <c r="P618" s="2"/>
      <c r="Q618" s="2"/>
    </row>
    <row r="619">
      <c r="A619" s="9"/>
      <c r="B619" s="48" t="s">
        <v>56</v>
      </c>
      <c r="C619" s="1"/>
      <c r="D619" s="1"/>
      <c r="E619" s="49" t="s">
        <v>557</v>
      </c>
      <c r="F619" s="1"/>
      <c r="G619" s="1"/>
      <c r="H619" s="40"/>
      <c r="I619" s="1"/>
      <c r="J619" s="40"/>
      <c r="K619" s="1"/>
      <c r="L619" s="1"/>
      <c r="M619" s="12"/>
      <c r="N619" s="2"/>
      <c r="O619" s="2"/>
      <c r="P619" s="2"/>
      <c r="Q619" s="2"/>
    </row>
    <row r="620">
      <c r="A620" s="9"/>
      <c r="B620" s="48" t="s">
        <v>58</v>
      </c>
      <c r="C620" s="1"/>
      <c r="D620" s="1"/>
      <c r="E620" s="49" t="s">
        <v>558</v>
      </c>
      <c r="F620" s="1"/>
      <c r="G620" s="1"/>
      <c r="H620" s="40"/>
      <c r="I620" s="1"/>
      <c r="J620" s="40"/>
      <c r="K620" s="1"/>
      <c r="L620" s="1"/>
      <c r="M620" s="12"/>
      <c r="N620" s="2"/>
      <c r="O620" s="2"/>
      <c r="P620" s="2"/>
      <c r="Q620" s="2"/>
    </row>
    <row r="621" thickBot="1">
      <c r="A621" s="9"/>
      <c r="B621" s="50" t="s">
        <v>60</v>
      </c>
      <c r="C621" s="51"/>
      <c r="D621" s="51"/>
      <c r="E621" s="52" t="s">
        <v>61</v>
      </c>
      <c r="F621" s="51"/>
      <c r="G621" s="51"/>
      <c r="H621" s="53"/>
      <c r="I621" s="51"/>
      <c r="J621" s="53"/>
      <c r="K621" s="51"/>
      <c r="L621" s="51"/>
      <c r="M621" s="12"/>
      <c r="N621" s="2"/>
      <c r="O621" s="2"/>
      <c r="P621" s="2"/>
      <c r="Q621" s="2"/>
    </row>
    <row r="622" thickTop="1">
      <c r="A622" s="9"/>
      <c r="B622" s="41">
        <v>113</v>
      </c>
      <c r="C622" s="42" t="s">
        <v>559</v>
      </c>
      <c r="D622" s="42" t="s">
        <v>7</v>
      </c>
      <c r="E622" s="42" t="s">
        <v>560</v>
      </c>
      <c r="F622" s="42" t="s">
        <v>7</v>
      </c>
      <c r="G622" s="43" t="s">
        <v>150</v>
      </c>
      <c r="H622" s="54">
        <v>17.399999999999999</v>
      </c>
      <c r="I622" s="55">
        <f>ROUND(0,2)</f>
        <v>0</v>
      </c>
      <c r="J622" s="56">
        <f>ROUND(I622*H622,2)</f>
        <v>0</v>
      </c>
      <c r="K622" s="57">
        <v>0.20999999999999999</v>
      </c>
      <c r="L622" s="58">
        <f>IF(ISNUMBER(K622),ROUND(J622*(K622+1),2),0)</f>
        <v>0</v>
      </c>
      <c r="M622" s="12"/>
      <c r="N622" s="2"/>
      <c r="O622" s="2"/>
      <c r="P622" s="2"/>
      <c r="Q622" s="33">
        <f>IF(ISNUMBER(K622),IF(H622&gt;0,IF(I622&gt;0,J622,0),0),0)</f>
        <v>0</v>
      </c>
      <c r="R622" s="27">
        <f>IF(ISNUMBER(K622)=FALSE,J622,0)</f>
        <v>0</v>
      </c>
    </row>
    <row r="623">
      <c r="A623" s="9"/>
      <c r="B623" s="48" t="s">
        <v>54</v>
      </c>
      <c r="C623" s="1"/>
      <c r="D623" s="1"/>
      <c r="E623" s="49" t="s">
        <v>561</v>
      </c>
      <c r="F623" s="1"/>
      <c r="G623" s="1"/>
      <c r="H623" s="40"/>
      <c r="I623" s="1"/>
      <c r="J623" s="40"/>
      <c r="K623" s="1"/>
      <c r="L623" s="1"/>
      <c r="M623" s="12"/>
      <c r="N623" s="2"/>
      <c r="O623" s="2"/>
      <c r="P623" s="2"/>
      <c r="Q623" s="2"/>
    </row>
    <row r="624">
      <c r="A624" s="9"/>
      <c r="B624" s="48" t="s">
        <v>56</v>
      </c>
      <c r="C624" s="1"/>
      <c r="D624" s="1"/>
      <c r="E624" s="49" t="s">
        <v>562</v>
      </c>
      <c r="F624" s="1"/>
      <c r="G624" s="1"/>
      <c r="H624" s="40"/>
      <c r="I624" s="1"/>
      <c r="J624" s="40"/>
      <c r="K624" s="1"/>
      <c r="L624" s="1"/>
      <c r="M624" s="12"/>
      <c r="N624" s="2"/>
      <c r="O624" s="2"/>
      <c r="P624" s="2"/>
      <c r="Q624" s="2"/>
    </row>
    <row r="625">
      <c r="A625" s="9"/>
      <c r="B625" s="48" t="s">
        <v>58</v>
      </c>
      <c r="C625" s="1"/>
      <c r="D625" s="1"/>
      <c r="E625" s="49" t="s">
        <v>558</v>
      </c>
      <c r="F625" s="1"/>
      <c r="G625" s="1"/>
      <c r="H625" s="40"/>
      <c r="I625" s="1"/>
      <c r="J625" s="40"/>
      <c r="K625" s="1"/>
      <c r="L625" s="1"/>
      <c r="M625" s="12"/>
      <c r="N625" s="2"/>
      <c r="O625" s="2"/>
      <c r="P625" s="2"/>
      <c r="Q625" s="2"/>
    </row>
    <row r="626" thickBot="1">
      <c r="A626" s="9"/>
      <c r="B626" s="50" t="s">
        <v>60</v>
      </c>
      <c r="C626" s="51"/>
      <c r="D626" s="51"/>
      <c r="E626" s="52" t="s">
        <v>61</v>
      </c>
      <c r="F626" s="51"/>
      <c r="G626" s="51"/>
      <c r="H626" s="53"/>
      <c r="I626" s="51"/>
      <c r="J626" s="53"/>
      <c r="K626" s="51"/>
      <c r="L626" s="51"/>
      <c r="M626" s="12"/>
      <c r="N626" s="2"/>
      <c r="O626" s="2"/>
      <c r="P626" s="2"/>
      <c r="Q626" s="2"/>
    </row>
    <row r="627" thickTop="1">
      <c r="A627" s="9"/>
      <c r="B627" s="41">
        <v>114</v>
      </c>
      <c r="C627" s="42" t="s">
        <v>563</v>
      </c>
      <c r="D627" s="42" t="s">
        <v>7</v>
      </c>
      <c r="E627" s="42" t="s">
        <v>564</v>
      </c>
      <c r="F627" s="42" t="s">
        <v>7</v>
      </c>
      <c r="G627" s="43" t="s">
        <v>150</v>
      </c>
      <c r="H627" s="54">
        <v>19.100000000000001</v>
      </c>
      <c r="I627" s="55">
        <f>ROUND(0,2)</f>
        <v>0</v>
      </c>
      <c r="J627" s="56">
        <f>ROUND(I627*H627,2)</f>
        <v>0</v>
      </c>
      <c r="K627" s="57">
        <v>0.20999999999999999</v>
      </c>
      <c r="L627" s="58">
        <f>IF(ISNUMBER(K627),ROUND(J627*(K627+1),2),0)</f>
        <v>0</v>
      </c>
      <c r="M627" s="12"/>
      <c r="N627" s="2"/>
      <c r="O627" s="2"/>
      <c r="P627" s="2"/>
      <c r="Q627" s="33">
        <f>IF(ISNUMBER(K627),IF(H627&gt;0,IF(I627&gt;0,J627,0),0),0)</f>
        <v>0</v>
      </c>
      <c r="R627" s="27">
        <f>IF(ISNUMBER(K627)=FALSE,J627,0)</f>
        <v>0</v>
      </c>
    </row>
    <row r="628">
      <c r="A628" s="9"/>
      <c r="B628" s="48" t="s">
        <v>54</v>
      </c>
      <c r="C628" s="1"/>
      <c r="D628" s="1"/>
      <c r="E628" s="49" t="s">
        <v>7</v>
      </c>
      <c r="F628" s="1"/>
      <c r="G628" s="1"/>
      <c r="H628" s="40"/>
      <c r="I628" s="1"/>
      <c r="J628" s="40"/>
      <c r="K628" s="1"/>
      <c r="L628" s="1"/>
      <c r="M628" s="12"/>
      <c r="N628" s="2"/>
      <c r="O628" s="2"/>
      <c r="P628" s="2"/>
      <c r="Q628" s="2"/>
    </row>
    <row r="629">
      <c r="A629" s="9"/>
      <c r="B629" s="48" t="s">
        <v>56</v>
      </c>
      <c r="C629" s="1"/>
      <c r="D629" s="1"/>
      <c r="E629" s="49" t="s">
        <v>565</v>
      </c>
      <c r="F629" s="1"/>
      <c r="G629" s="1"/>
      <c r="H629" s="40"/>
      <c r="I629" s="1"/>
      <c r="J629" s="40"/>
      <c r="K629" s="1"/>
      <c r="L629" s="1"/>
      <c r="M629" s="12"/>
      <c r="N629" s="2"/>
      <c r="O629" s="2"/>
      <c r="P629" s="2"/>
      <c r="Q629" s="2"/>
    </row>
    <row r="630">
      <c r="A630" s="9"/>
      <c r="B630" s="48" t="s">
        <v>58</v>
      </c>
      <c r="C630" s="1"/>
      <c r="D630" s="1"/>
      <c r="E630" s="49" t="s">
        <v>566</v>
      </c>
      <c r="F630" s="1"/>
      <c r="G630" s="1"/>
      <c r="H630" s="40"/>
      <c r="I630" s="1"/>
      <c r="J630" s="40"/>
      <c r="K630" s="1"/>
      <c r="L630" s="1"/>
      <c r="M630" s="12"/>
      <c r="N630" s="2"/>
      <c r="O630" s="2"/>
      <c r="P630" s="2"/>
      <c r="Q630" s="2"/>
    </row>
    <row r="631" thickBot="1">
      <c r="A631" s="9"/>
      <c r="B631" s="50" t="s">
        <v>60</v>
      </c>
      <c r="C631" s="51"/>
      <c r="D631" s="51"/>
      <c r="E631" s="52" t="s">
        <v>61</v>
      </c>
      <c r="F631" s="51"/>
      <c r="G631" s="51"/>
      <c r="H631" s="53"/>
      <c r="I631" s="51"/>
      <c r="J631" s="53"/>
      <c r="K631" s="51"/>
      <c r="L631" s="51"/>
      <c r="M631" s="12"/>
      <c r="N631" s="2"/>
      <c r="O631" s="2"/>
      <c r="P631" s="2"/>
      <c r="Q631" s="2"/>
    </row>
    <row r="632" thickTop="1">
      <c r="A632" s="9"/>
      <c r="B632" s="41">
        <v>115</v>
      </c>
      <c r="C632" s="42" t="s">
        <v>567</v>
      </c>
      <c r="D632" s="42" t="s">
        <v>7</v>
      </c>
      <c r="E632" s="42" t="s">
        <v>568</v>
      </c>
      <c r="F632" s="42" t="s">
        <v>7</v>
      </c>
      <c r="G632" s="43" t="s">
        <v>150</v>
      </c>
      <c r="H632" s="54">
        <v>38.240000000000002</v>
      </c>
      <c r="I632" s="55">
        <f>ROUND(0,2)</f>
        <v>0</v>
      </c>
      <c r="J632" s="56">
        <f>ROUND(I632*H632,2)</f>
        <v>0</v>
      </c>
      <c r="K632" s="57">
        <v>0.20999999999999999</v>
      </c>
      <c r="L632" s="58">
        <f>IF(ISNUMBER(K632),ROUND(J632*(K632+1),2),0)</f>
        <v>0</v>
      </c>
      <c r="M632" s="12"/>
      <c r="N632" s="2"/>
      <c r="O632" s="2"/>
      <c r="P632" s="2"/>
      <c r="Q632" s="33">
        <f>IF(ISNUMBER(K632),IF(H632&gt;0,IF(I632&gt;0,J632,0),0),0)</f>
        <v>0</v>
      </c>
      <c r="R632" s="27">
        <f>IF(ISNUMBER(K632)=FALSE,J632,0)</f>
        <v>0</v>
      </c>
    </row>
    <row r="633">
      <c r="A633" s="9"/>
      <c r="B633" s="48" t="s">
        <v>54</v>
      </c>
      <c r="C633" s="1"/>
      <c r="D633" s="1"/>
      <c r="E633" s="49" t="s">
        <v>7</v>
      </c>
      <c r="F633" s="1"/>
      <c r="G633" s="1"/>
      <c r="H633" s="40"/>
      <c r="I633" s="1"/>
      <c r="J633" s="40"/>
      <c r="K633" s="1"/>
      <c r="L633" s="1"/>
      <c r="M633" s="12"/>
      <c r="N633" s="2"/>
      <c r="O633" s="2"/>
      <c r="P633" s="2"/>
      <c r="Q633" s="2"/>
    </row>
    <row r="634">
      <c r="A634" s="9"/>
      <c r="B634" s="48" t="s">
        <v>56</v>
      </c>
      <c r="C634" s="1"/>
      <c r="D634" s="1"/>
      <c r="E634" s="49" t="s">
        <v>569</v>
      </c>
      <c r="F634" s="1"/>
      <c r="G634" s="1"/>
      <c r="H634" s="40"/>
      <c r="I634" s="1"/>
      <c r="J634" s="40"/>
      <c r="K634" s="1"/>
      <c r="L634" s="1"/>
      <c r="M634" s="12"/>
      <c r="N634" s="2"/>
      <c r="O634" s="2"/>
      <c r="P634" s="2"/>
      <c r="Q634" s="2"/>
    </row>
    <row r="635">
      <c r="A635" s="9"/>
      <c r="B635" s="48" t="s">
        <v>58</v>
      </c>
      <c r="C635" s="1"/>
      <c r="D635" s="1"/>
      <c r="E635" s="49" t="s">
        <v>566</v>
      </c>
      <c r="F635" s="1"/>
      <c r="G635" s="1"/>
      <c r="H635" s="40"/>
      <c r="I635" s="1"/>
      <c r="J635" s="40"/>
      <c r="K635" s="1"/>
      <c r="L635" s="1"/>
      <c r="M635" s="12"/>
      <c r="N635" s="2"/>
      <c r="O635" s="2"/>
      <c r="P635" s="2"/>
      <c r="Q635" s="2"/>
    </row>
    <row r="636" thickBot="1">
      <c r="A636" s="9"/>
      <c r="B636" s="50" t="s">
        <v>60</v>
      </c>
      <c r="C636" s="51"/>
      <c r="D636" s="51"/>
      <c r="E636" s="52" t="s">
        <v>61</v>
      </c>
      <c r="F636" s="51"/>
      <c r="G636" s="51"/>
      <c r="H636" s="53"/>
      <c r="I636" s="51"/>
      <c r="J636" s="53"/>
      <c r="K636" s="51"/>
      <c r="L636" s="51"/>
      <c r="M636" s="12"/>
      <c r="N636" s="2"/>
      <c r="O636" s="2"/>
      <c r="P636" s="2"/>
      <c r="Q636" s="2"/>
    </row>
    <row r="637" thickTop="1">
      <c r="A637" s="9"/>
      <c r="B637" s="41">
        <v>116</v>
      </c>
      <c r="C637" s="42" t="s">
        <v>570</v>
      </c>
      <c r="D637" s="42" t="s">
        <v>7</v>
      </c>
      <c r="E637" s="42" t="s">
        <v>571</v>
      </c>
      <c r="F637" s="42" t="s">
        <v>7</v>
      </c>
      <c r="G637" s="43" t="s">
        <v>150</v>
      </c>
      <c r="H637" s="54">
        <v>69</v>
      </c>
      <c r="I637" s="55">
        <f>ROUND(0,2)</f>
        <v>0</v>
      </c>
      <c r="J637" s="56">
        <f>ROUND(I637*H637,2)</f>
        <v>0</v>
      </c>
      <c r="K637" s="57">
        <v>0.20999999999999999</v>
      </c>
      <c r="L637" s="58">
        <f>IF(ISNUMBER(K637),ROUND(J637*(K637+1),2),0)</f>
        <v>0</v>
      </c>
      <c r="M637" s="12"/>
      <c r="N637" s="2"/>
      <c r="O637" s="2"/>
      <c r="P637" s="2"/>
      <c r="Q637" s="33">
        <f>IF(ISNUMBER(K637),IF(H637&gt;0,IF(I637&gt;0,J637,0),0),0)</f>
        <v>0</v>
      </c>
      <c r="R637" s="27">
        <f>IF(ISNUMBER(K637)=FALSE,J637,0)</f>
        <v>0</v>
      </c>
    </row>
    <row r="638">
      <c r="A638" s="9"/>
      <c r="B638" s="48" t="s">
        <v>54</v>
      </c>
      <c r="C638" s="1"/>
      <c r="D638" s="1"/>
      <c r="E638" s="49" t="s">
        <v>7</v>
      </c>
      <c r="F638" s="1"/>
      <c r="G638" s="1"/>
      <c r="H638" s="40"/>
      <c r="I638" s="1"/>
      <c r="J638" s="40"/>
      <c r="K638" s="1"/>
      <c r="L638" s="1"/>
      <c r="M638" s="12"/>
      <c r="N638" s="2"/>
      <c r="O638" s="2"/>
      <c r="P638" s="2"/>
      <c r="Q638" s="2"/>
    </row>
    <row r="639">
      <c r="A639" s="9"/>
      <c r="B639" s="48" t="s">
        <v>56</v>
      </c>
      <c r="C639" s="1"/>
      <c r="D639" s="1"/>
      <c r="E639" s="49" t="s">
        <v>572</v>
      </c>
      <c r="F639" s="1"/>
      <c r="G639" s="1"/>
      <c r="H639" s="40"/>
      <c r="I639" s="1"/>
      <c r="J639" s="40"/>
      <c r="K639" s="1"/>
      <c r="L639" s="1"/>
      <c r="M639" s="12"/>
      <c r="N639" s="2"/>
      <c r="O639" s="2"/>
      <c r="P639" s="2"/>
      <c r="Q639" s="2"/>
    </row>
    <row r="640">
      <c r="A640" s="9"/>
      <c r="B640" s="48" t="s">
        <v>58</v>
      </c>
      <c r="C640" s="1"/>
      <c r="D640" s="1"/>
      <c r="E640" s="49" t="s">
        <v>573</v>
      </c>
      <c r="F640" s="1"/>
      <c r="G640" s="1"/>
      <c r="H640" s="40"/>
      <c r="I640" s="1"/>
      <c r="J640" s="40"/>
      <c r="K640" s="1"/>
      <c r="L640" s="1"/>
      <c r="M640" s="12"/>
      <c r="N640" s="2"/>
      <c r="O640" s="2"/>
      <c r="P640" s="2"/>
      <c r="Q640" s="2"/>
    </row>
    <row r="641" thickBot="1">
      <c r="A641" s="9"/>
      <c r="B641" s="50" t="s">
        <v>60</v>
      </c>
      <c r="C641" s="51"/>
      <c r="D641" s="51"/>
      <c r="E641" s="52" t="s">
        <v>61</v>
      </c>
      <c r="F641" s="51"/>
      <c r="G641" s="51"/>
      <c r="H641" s="53"/>
      <c r="I641" s="51"/>
      <c r="J641" s="53"/>
      <c r="K641" s="51"/>
      <c r="L641" s="51"/>
      <c r="M641" s="12"/>
      <c r="N641" s="2"/>
      <c r="O641" s="2"/>
      <c r="P641" s="2"/>
      <c r="Q641" s="2"/>
    </row>
    <row r="642" thickTop="1">
      <c r="A642" s="9"/>
      <c r="B642" s="41">
        <v>117</v>
      </c>
      <c r="C642" s="42" t="s">
        <v>574</v>
      </c>
      <c r="D642" s="42" t="s">
        <v>7</v>
      </c>
      <c r="E642" s="42" t="s">
        <v>575</v>
      </c>
      <c r="F642" s="42" t="s">
        <v>7</v>
      </c>
      <c r="G642" s="43" t="s">
        <v>150</v>
      </c>
      <c r="H642" s="54">
        <v>51</v>
      </c>
      <c r="I642" s="55">
        <f>ROUND(0,2)</f>
        <v>0</v>
      </c>
      <c r="J642" s="56">
        <f>ROUND(I642*H642,2)</f>
        <v>0</v>
      </c>
      <c r="K642" s="57">
        <v>0.20999999999999999</v>
      </c>
      <c r="L642" s="58">
        <f>IF(ISNUMBER(K642),ROUND(J642*(K642+1),2),0)</f>
        <v>0</v>
      </c>
      <c r="M642" s="12"/>
      <c r="N642" s="2"/>
      <c r="O642" s="2"/>
      <c r="P642" s="2"/>
      <c r="Q642" s="33">
        <f>IF(ISNUMBER(K642),IF(H642&gt;0,IF(I642&gt;0,J642,0),0),0)</f>
        <v>0</v>
      </c>
      <c r="R642" s="27">
        <f>IF(ISNUMBER(K642)=FALSE,J642,0)</f>
        <v>0</v>
      </c>
    </row>
    <row r="643">
      <c r="A643" s="9"/>
      <c r="B643" s="48" t="s">
        <v>54</v>
      </c>
      <c r="C643" s="1"/>
      <c r="D643" s="1"/>
      <c r="E643" s="49" t="s">
        <v>7</v>
      </c>
      <c r="F643" s="1"/>
      <c r="G643" s="1"/>
      <c r="H643" s="40"/>
      <c r="I643" s="1"/>
      <c r="J643" s="40"/>
      <c r="K643" s="1"/>
      <c r="L643" s="1"/>
      <c r="M643" s="12"/>
      <c r="N643" s="2"/>
      <c r="O643" s="2"/>
      <c r="P643" s="2"/>
      <c r="Q643" s="2"/>
    </row>
    <row r="644">
      <c r="A644" s="9"/>
      <c r="B644" s="48" t="s">
        <v>56</v>
      </c>
      <c r="C644" s="1"/>
      <c r="D644" s="1"/>
      <c r="E644" s="49" t="s">
        <v>576</v>
      </c>
      <c r="F644" s="1"/>
      <c r="G644" s="1"/>
      <c r="H644" s="40"/>
      <c r="I644" s="1"/>
      <c r="J644" s="40"/>
      <c r="K644" s="1"/>
      <c r="L644" s="1"/>
      <c r="M644" s="12"/>
      <c r="N644" s="2"/>
      <c r="O644" s="2"/>
      <c r="P644" s="2"/>
      <c r="Q644" s="2"/>
    </row>
    <row r="645">
      <c r="A645" s="9"/>
      <c r="B645" s="48" t="s">
        <v>58</v>
      </c>
      <c r="C645" s="1"/>
      <c r="D645" s="1"/>
      <c r="E645" s="49" t="s">
        <v>573</v>
      </c>
      <c r="F645" s="1"/>
      <c r="G645" s="1"/>
      <c r="H645" s="40"/>
      <c r="I645" s="1"/>
      <c r="J645" s="40"/>
      <c r="K645" s="1"/>
      <c r="L645" s="1"/>
      <c r="M645" s="12"/>
      <c r="N645" s="2"/>
      <c r="O645" s="2"/>
      <c r="P645" s="2"/>
      <c r="Q645" s="2"/>
    </row>
    <row r="646" thickBot="1">
      <c r="A646" s="9"/>
      <c r="B646" s="50" t="s">
        <v>60</v>
      </c>
      <c r="C646" s="51"/>
      <c r="D646" s="51"/>
      <c r="E646" s="52" t="s">
        <v>61</v>
      </c>
      <c r="F646" s="51"/>
      <c r="G646" s="51"/>
      <c r="H646" s="53"/>
      <c r="I646" s="51"/>
      <c r="J646" s="53"/>
      <c r="K646" s="51"/>
      <c r="L646" s="51"/>
      <c r="M646" s="12"/>
      <c r="N646" s="2"/>
      <c r="O646" s="2"/>
      <c r="P646" s="2"/>
      <c r="Q646" s="2"/>
    </row>
    <row r="647" thickTop="1">
      <c r="A647" s="9"/>
      <c r="B647" s="41">
        <v>118</v>
      </c>
      <c r="C647" s="42" t="s">
        <v>577</v>
      </c>
      <c r="D647" s="42" t="s">
        <v>7</v>
      </c>
      <c r="E647" s="42" t="s">
        <v>578</v>
      </c>
      <c r="F647" s="42" t="s">
        <v>7</v>
      </c>
      <c r="G647" s="43" t="s">
        <v>150</v>
      </c>
      <c r="H647" s="54">
        <v>719</v>
      </c>
      <c r="I647" s="55">
        <f>ROUND(0,2)</f>
        <v>0</v>
      </c>
      <c r="J647" s="56">
        <f>ROUND(I647*H647,2)</f>
        <v>0</v>
      </c>
      <c r="K647" s="57">
        <v>0.20999999999999999</v>
      </c>
      <c r="L647" s="58">
        <f>IF(ISNUMBER(K647),ROUND(J647*(K647+1),2),0)</f>
        <v>0</v>
      </c>
      <c r="M647" s="12"/>
      <c r="N647" s="2"/>
      <c r="O647" s="2"/>
      <c r="P647" s="2"/>
      <c r="Q647" s="33">
        <f>IF(ISNUMBER(K647),IF(H647&gt;0,IF(I647&gt;0,J647,0),0),0)</f>
        <v>0</v>
      </c>
      <c r="R647" s="27">
        <f>IF(ISNUMBER(K647)=FALSE,J647,0)</f>
        <v>0</v>
      </c>
    </row>
    <row r="648">
      <c r="A648" s="9"/>
      <c r="B648" s="48" t="s">
        <v>54</v>
      </c>
      <c r="C648" s="1"/>
      <c r="D648" s="1"/>
      <c r="E648" s="49" t="s">
        <v>7</v>
      </c>
      <c r="F648" s="1"/>
      <c r="G648" s="1"/>
      <c r="H648" s="40"/>
      <c r="I648" s="1"/>
      <c r="J648" s="40"/>
      <c r="K648" s="1"/>
      <c r="L648" s="1"/>
      <c r="M648" s="12"/>
      <c r="N648" s="2"/>
      <c r="O648" s="2"/>
      <c r="P648" s="2"/>
      <c r="Q648" s="2"/>
    </row>
    <row r="649">
      <c r="A649" s="9"/>
      <c r="B649" s="48" t="s">
        <v>56</v>
      </c>
      <c r="C649" s="1"/>
      <c r="D649" s="1"/>
      <c r="E649" s="49" t="s">
        <v>161</v>
      </c>
      <c r="F649" s="1"/>
      <c r="G649" s="1"/>
      <c r="H649" s="40"/>
      <c r="I649" s="1"/>
      <c r="J649" s="40"/>
      <c r="K649" s="1"/>
      <c r="L649" s="1"/>
      <c r="M649" s="12"/>
      <c r="N649" s="2"/>
      <c r="O649" s="2"/>
      <c r="P649" s="2"/>
      <c r="Q649" s="2"/>
    </row>
    <row r="650">
      <c r="A650" s="9"/>
      <c r="B650" s="48" t="s">
        <v>58</v>
      </c>
      <c r="C650" s="1"/>
      <c r="D650" s="1"/>
      <c r="E650" s="49" t="s">
        <v>579</v>
      </c>
      <c r="F650" s="1"/>
      <c r="G650" s="1"/>
      <c r="H650" s="40"/>
      <c r="I650" s="1"/>
      <c r="J650" s="40"/>
      <c r="K650" s="1"/>
      <c r="L650" s="1"/>
      <c r="M650" s="12"/>
      <c r="N650" s="2"/>
      <c r="O650" s="2"/>
      <c r="P650" s="2"/>
      <c r="Q650" s="2"/>
    </row>
    <row r="651" thickBot="1">
      <c r="A651" s="9"/>
      <c r="B651" s="50" t="s">
        <v>60</v>
      </c>
      <c r="C651" s="51"/>
      <c r="D651" s="51"/>
      <c r="E651" s="52" t="s">
        <v>61</v>
      </c>
      <c r="F651" s="51"/>
      <c r="G651" s="51"/>
      <c r="H651" s="53"/>
      <c r="I651" s="51"/>
      <c r="J651" s="53"/>
      <c r="K651" s="51"/>
      <c r="L651" s="51"/>
      <c r="M651" s="12"/>
      <c r="N651" s="2"/>
      <c r="O651" s="2"/>
      <c r="P651" s="2"/>
      <c r="Q651" s="2"/>
    </row>
    <row r="652" thickTop="1">
      <c r="A652" s="9"/>
      <c r="B652" s="41">
        <v>119</v>
      </c>
      <c r="C652" s="42" t="s">
        <v>580</v>
      </c>
      <c r="D652" s="42" t="s">
        <v>7</v>
      </c>
      <c r="E652" s="42" t="s">
        <v>581</v>
      </c>
      <c r="F652" s="42" t="s">
        <v>7</v>
      </c>
      <c r="G652" s="43" t="s">
        <v>150</v>
      </c>
      <c r="H652" s="54">
        <v>1281</v>
      </c>
      <c r="I652" s="55">
        <f>ROUND(0,2)</f>
        <v>0</v>
      </c>
      <c r="J652" s="56">
        <f>ROUND(I652*H652,2)</f>
        <v>0</v>
      </c>
      <c r="K652" s="57">
        <v>0.20999999999999999</v>
      </c>
      <c r="L652" s="58">
        <f>IF(ISNUMBER(K652),ROUND(J652*(K652+1),2),0)</f>
        <v>0</v>
      </c>
      <c r="M652" s="12"/>
      <c r="N652" s="2"/>
      <c r="O652" s="2"/>
      <c r="P652" s="2"/>
      <c r="Q652" s="33">
        <f>IF(ISNUMBER(K652),IF(H652&gt;0,IF(I652&gt;0,J652,0),0),0)</f>
        <v>0</v>
      </c>
      <c r="R652" s="27">
        <f>IF(ISNUMBER(K652)=FALSE,J652,0)</f>
        <v>0</v>
      </c>
    </row>
    <row r="653">
      <c r="A653" s="9"/>
      <c r="B653" s="48" t="s">
        <v>54</v>
      </c>
      <c r="C653" s="1"/>
      <c r="D653" s="1"/>
      <c r="E653" s="49" t="s">
        <v>7</v>
      </c>
      <c r="F653" s="1"/>
      <c r="G653" s="1"/>
      <c r="H653" s="40"/>
      <c r="I653" s="1"/>
      <c r="J653" s="40"/>
      <c r="K653" s="1"/>
      <c r="L653" s="1"/>
      <c r="M653" s="12"/>
      <c r="N653" s="2"/>
      <c r="O653" s="2"/>
      <c r="P653" s="2"/>
      <c r="Q653" s="2"/>
    </row>
    <row r="654">
      <c r="A654" s="9"/>
      <c r="B654" s="48" t="s">
        <v>56</v>
      </c>
      <c r="C654" s="1"/>
      <c r="D654" s="1"/>
      <c r="E654" s="49" t="s">
        <v>582</v>
      </c>
      <c r="F654" s="1"/>
      <c r="G654" s="1"/>
      <c r="H654" s="40"/>
      <c r="I654" s="1"/>
      <c r="J654" s="40"/>
      <c r="K654" s="1"/>
      <c r="L654" s="1"/>
      <c r="M654" s="12"/>
      <c r="N654" s="2"/>
      <c r="O654" s="2"/>
      <c r="P654" s="2"/>
      <c r="Q654" s="2"/>
    </row>
    <row r="655">
      <c r="A655" s="9"/>
      <c r="B655" s="48" t="s">
        <v>58</v>
      </c>
      <c r="C655" s="1"/>
      <c r="D655" s="1"/>
      <c r="E655" s="49" t="s">
        <v>579</v>
      </c>
      <c r="F655" s="1"/>
      <c r="G655" s="1"/>
      <c r="H655" s="40"/>
      <c r="I655" s="1"/>
      <c r="J655" s="40"/>
      <c r="K655" s="1"/>
      <c r="L655" s="1"/>
      <c r="M655" s="12"/>
      <c r="N655" s="2"/>
      <c r="O655" s="2"/>
      <c r="P655" s="2"/>
      <c r="Q655" s="2"/>
    </row>
    <row r="656" thickBot="1">
      <c r="A656" s="9"/>
      <c r="B656" s="50" t="s">
        <v>60</v>
      </c>
      <c r="C656" s="51"/>
      <c r="D656" s="51"/>
      <c r="E656" s="52" t="s">
        <v>61</v>
      </c>
      <c r="F656" s="51"/>
      <c r="G656" s="51"/>
      <c r="H656" s="53"/>
      <c r="I656" s="51"/>
      <c r="J656" s="53"/>
      <c r="K656" s="51"/>
      <c r="L656" s="51"/>
      <c r="M656" s="12"/>
      <c r="N656" s="2"/>
      <c r="O656" s="2"/>
      <c r="P656" s="2"/>
      <c r="Q656" s="2"/>
    </row>
    <row r="657" thickTop="1">
      <c r="A657" s="9"/>
      <c r="B657" s="41">
        <v>120</v>
      </c>
      <c r="C657" s="42" t="s">
        <v>583</v>
      </c>
      <c r="D657" s="42" t="s">
        <v>7</v>
      </c>
      <c r="E657" s="42" t="s">
        <v>584</v>
      </c>
      <c r="F657" s="42" t="s">
        <v>7</v>
      </c>
      <c r="G657" s="43" t="s">
        <v>150</v>
      </c>
      <c r="H657" s="54">
        <v>69</v>
      </c>
      <c r="I657" s="55">
        <f>ROUND(0,2)</f>
        <v>0</v>
      </c>
      <c r="J657" s="56">
        <f>ROUND(I657*H657,2)</f>
        <v>0</v>
      </c>
      <c r="K657" s="57">
        <v>0.20999999999999999</v>
      </c>
      <c r="L657" s="58">
        <f>IF(ISNUMBER(K657),ROUND(J657*(K657+1),2),0)</f>
        <v>0</v>
      </c>
      <c r="M657" s="12"/>
      <c r="N657" s="2"/>
      <c r="O657" s="2"/>
      <c r="P657" s="2"/>
      <c r="Q657" s="33">
        <f>IF(ISNUMBER(K657),IF(H657&gt;0,IF(I657&gt;0,J657,0),0),0)</f>
        <v>0</v>
      </c>
      <c r="R657" s="27">
        <f>IF(ISNUMBER(K657)=FALSE,J657,0)</f>
        <v>0</v>
      </c>
    </row>
    <row r="658">
      <c r="A658" s="9"/>
      <c r="B658" s="48" t="s">
        <v>54</v>
      </c>
      <c r="C658" s="1"/>
      <c r="D658" s="1"/>
      <c r="E658" s="49" t="s">
        <v>7</v>
      </c>
      <c r="F658" s="1"/>
      <c r="G658" s="1"/>
      <c r="H658" s="40"/>
      <c r="I658" s="1"/>
      <c r="J658" s="40"/>
      <c r="K658" s="1"/>
      <c r="L658" s="1"/>
      <c r="M658" s="12"/>
      <c r="N658" s="2"/>
      <c r="O658" s="2"/>
      <c r="P658" s="2"/>
      <c r="Q658" s="2"/>
    </row>
    <row r="659">
      <c r="A659" s="9"/>
      <c r="B659" s="48" t="s">
        <v>56</v>
      </c>
      <c r="C659" s="1"/>
      <c r="D659" s="1"/>
      <c r="E659" s="49" t="s">
        <v>572</v>
      </c>
      <c r="F659" s="1"/>
      <c r="G659" s="1"/>
      <c r="H659" s="40"/>
      <c r="I659" s="1"/>
      <c r="J659" s="40"/>
      <c r="K659" s="1"/>
      <c r="L659" s="1"/>
      <c r="M659" s="12"/>
      <c r="N659" s="2"/>
      <c r="O659" s="2"/>
      <c r="P659" s="2"/>
      <c r="Q659" s="2"/>
    </row>
    <row r="660">
      <c r="A660" s="9"/>
      <c r="B660" s="48" t="s">
        <v>58</v>
      </c>
      <c r="C660" s="1"/>
      <c r="D660" s="1"/>
      <c r="E660" s="49" t="s">
        <v>579</v>
      </c>
      <c r="F660" s="1"/>
      <c r="G660" s="1"/>
      <c r="H660" s="40"/>
      <c r="I660" s="1"/>
      <c r="J660" s="40"/>
      <c r="K660" s="1"/>
      <c r="L660" s="1"/>
      <c r="M660" s="12"/>
      <c r="N660" s="2"/>
      <c r="O660" s="2"/>
      <c r="P660" s="2"/>
      <c r="Q660" s="2"/>
    </row>
    <row r="661" thickBot="1">
      <c r="A661" s="9"/>
      <c r="B661" s="50" t="s">
        <v>60</v>
      </c>
      <c r="C661" s="51"/>
      <c r="D661" s="51"/>
      <c r="E661" s="52" t="s">
        <v>61</v>
      </c>
      <c r="F661" s="51"/>
      <c r="G661" s="51"/>
      <c r="H661" s="53"/>
      <c r="I661" s="51"/>
      <c r="J661" s="53"/>
      <c r="K661" s="51"/>
      <c r="L661" s="51"/>
      <c r="M661" s="12"/>
      <c r="N661" s="2"/>
      <c r="O661" s="2"/>
      <c r="P661" s="2"/>
      <c r="Q661" s="2"/>
    </row>
    <row r="662" thickTop="1">
      <c r="A662" s="9"/>
      <c r="B662" s="41">
        <v>121</v>
      </c>
      <c r="C662" s="42" t="s">
        <v>585</v>
      </c>
      <c r="D662" s="42" t="s">
        <v>7</v>
      </c>
      <c r="E662" s="42" t="s">
        <v>586</v>
      </c>
      <c r="F662" s="42" t="s">
        <v>7</v>
      </c>
      <c r="G662" s="43" t="s">
        <v>150</v>
      </c>
      <c r="H662" s="54">
        <v>125</v>
      </c>
      <c r="I662" s="55">
        <f>ROUND(0,2)</f>
        <v>0</v>
      </c>
      <c r="J662" s="56">
        <f>ROUND(I662*H662,2)</f>
        <v>0</v>
      </c>
      <c r="K662" s="57">
        <v>0.20999999999999999</v>
      </c>
      <c r="L662" s="58">
        <f>IF(ISNUMBER(K662),ROUND(J662*(K662+1),2),0)</f>
        <v>0</v>
      </c>
      <c r="M662" s="12"/>
      <c r="N662" s="2"/>
      <c r="O662" s="2"/>
      <c r="P662" s="2"/>
      <c r="Q662" s="33">
        <f>IF(ISNUMBER(K662),IF(H662&gt;0,IF(I662&gt;0,J662,0),0),0)</f>
        <v>0</v>
      </c>
      <c r="R662" s="27">
        <f>IF(ISNUMBER(K662)=FALSE,J662,0)</f>
        <v>0</v>
      </c>
    </row>
    <row r="663">
      <c r="A663" s="9"/>
      <c r="B663" s="48" t="s">
        <v>54</v>
      </c>
      <c r="C663" s="1"/>
      <c r="D663" s="1"/>
      <c r="E663" s="49" t="s">
        <v>587</v>
      </c>
      <c r="F663" s="1"/>
      <c r="G663" s="1"/>
      <c r="H663" s="40"/>
      <c r="I663" s="1"/>
      <c r="J663" s="40"/>
      <c r="K663" s="1"/>
      <c r="L663" s="1"/>
      <c r="M663" s="12"/>
      <c r="N663" s="2"/>
      <c r="O663" s="2"/>
      <c r="P663" s="2"/>
      <c r="Q663" s="2"/>
    </row>
    <row r="664">
      <c r="A664" s="9"/>
      <c r="B664" s="48" t="s">
        <v>56</v>
      </c>
      <c r="C664" s="1"/>
      <c r="D664" s="1"/>
      <c r="E664" s="49" t="s">
        <v>588</v>
      </c>
      <c r="F664" s="1"/>
      <c r="G664" s="1"/>
      <c r="H664" s="40"/>
      <c r="I664" s="1"/>
      <c r="J664" s="40"/>
      <c r="K664" s="1"/>
      <c r="L664" s="1"/>
      <c r="M664" s="12"/>
      <c r="N664" s="2"/>
      <c r="O664" s="2"/>
      <c r="P664" s="2"/>
      <c r="Q664" s="2"/>
    </row>
    <row r="665">
      <c r="A665" s="9"/>
      <c r="B665" s="48" t="s">
        <v>58</v>
      </c>
      <c r="C665" s="1"/>
      <c r="D665" s="1"/>
      <c r="E665" s="49" t="s">
        <v>579</v>
      </c>
      <c r="F665" s="1"/>
      <c r="G665" s="1"/>
      <c r="H665" s="40"/>
      <c r="I665" s="1"/>
      <c r="J665" s="40"/>
      <c r="K665" s="1"/>
      <c r="L665" s="1"/>
      <c r="M665" s="12"/>
      <c r="N665" s="2"/>
      <c r="O665" s="2"/>
      <c r="P665" s="2"/>
      <c r="Q665" s="2"/>
    </row>
    <row r="666" thickBot="1">
      <c r="A666" s="9"/>
      <c r="B666" s="50" t="s">
        <v>60</v>
      </c>
      <c r="C666" s="51"/>
      <c r="D666" s="51"/>
      <c r="E666" s="52" t="s">
        <v>61</v>
      </c>
      <c r="F666" s="51"/>
      <c r="G666" s="51"/>
      <c r="H666" s="53"/>
      <c r="I666" s="51"/>
      <c r="J666" s="53"/>
      <c r="K666" s="51"/>
      <c r="L666" s="51"/>
      <c r="M666" s="12"/>
      <c r="N666" s="2"/>
      <c r="O666" s="2"/>
      <c r="P666" s="2"/>
      <c r="Q666" s="2"/>
    </row>
    <row r="667" thickTop="1">
      <c r="A667" s="9"/>
      <c r="B667" s="41">
        <v>122</v>
      </c>
      <c r="C667" s="42" t="s">
        <v>589</v>
      </c>
      <c r="D667" s="42" t="s">
        <v>7</v>
      </c>
      <c r="E667" s="42" t="s">
        <v>590</v>
      </c>
      <c r="F667" s="42" t="s">
        <v>7</v>
      </c>
      <c r="G667" s="43" t="s">
        <v>150</v>
      </c>
      <c r="H667" s="54">
        <v>4</v>
      </c>
      <c r="I667" s="55">
        <f>ROUND(0,2)</f>
        <v>0</v>
      </c>
      <c r="J667" s="56">
        <f>ROUND(I667*H667,2)</f>
        <v>0</v>
      </c>
      <c r="K667" s="57">
        <v>0.20999999999999999</v>
      </c>
      <c r="L667" s="58">
        <f>IF(ISNUMBER(K667),ROUND(J667*(K667+1),2),0)</f>
        <v>0</v>
      </c>
      <c r="M667" s="12"/>
      <c r="N667" s="2"/>
      <c r="O667" s="2"/>
      <c r="P667" s="2"/>
      <c r="Q667" s="33">
        <f>IF(ISNUMBER(K667),IF(H667&gt;0,IF(I667&gt;0,J667,0),0),0)</f>
        <v>0</v>
      </c>
      <c r="R667" s="27">
        <f>IF(ISNUMBER(K667)=FALSE,J667,0)</f>
        <v>0</v>
      </c>
    </row>
    <row r="668">
      <c r="A668" s="9"/>
      <c r="B668" s="48" t="s">
        <v>54</v>
      </c>
      <c r="C668" s="1"/>
      <c r="D668" s="1"/>
      <c r="E668" s="49" t="s">
        <v>7</v>
      </c>
      <c r="F668" s="1"/>
      <c r="G668" s="1"/>
      <c r="H668" s="40"/>
      <c r="I668" s="1"/>
      <c r="J668" s="40"/>
      <c r="K668" s="1"/>
      <c r="L668" s="1"/>
      <c r="M668" s="12"/>
      <c r="N668" s="2"/>
      <c r="O668" s="2"/>
      <c r="P668" s="2"/>
      <c r="Q668" s="2"/>
    </row>
    <row r="669">
      <c r="A669" s="9"/>
      <c r="B669" s="48" t="s">
        <v>56</v>
      </c>
      <c r="C669" s="1"/>
      <c r="D669" s="1"/>
      <c r="E669" s="49" t="s">
        <v>591</v>
      </c>
      <c r="F669" s="1"/>
      <c r="G669" s="1"/>
      <c r="H669" s="40"/>
      <c r="I669" s="1"/>
      <c r="J669" s="40"/>
      <c r="K669" s="1"/>
      <c r="L669" s="1"/>
      <c r="M669" s="12"/>
      <c r="N669" s="2"/>
      <c r="O669" s="2"/>
      <c r="P669" s="2"/>
      <c r="Q669" s="2"/>
    </row>
    <row r="670">
      <c r="A670" s="9"/>
      <c r="B670" s="48" t="s">
        <v>58</v>
      </c>
      <c r="C670" s="1"/>
      <c r="D670" s="1"/>
      <c r="E670" s="49" t="s">
        <v>592</v>
      </c>
      <c r="F670" s="1"/>
      <c r="G670" s="1"/>
      <c r="H670" s="40"/>
      <c r="I670" s="1"/>
      <c r="J670" s="40"/>
      <c r="K670" s="1"/>
      <c r="L670" s="1"/>
      <c r="M670" s="12"/>
      <c r="N670" s="2"/>
      <c r="O670" s="2"/>
      <c r="P670" s="2"/>
      <c r="Q670" s="2"/>
    </row>
    <row r="671" thickBot="1">
      <c r="A671" s="9"/>
      <c r="B671" s="50" t="s">
        <v>60</v>
      </c>
      <c r="C671" s="51"/>
      <c r="D671" s="51"/>
      <c r="E671" s="52" t="s">
        <v>61</v>
      </c>
      <c r="F671" s="51"/>
      <c r="G671" s="51"/>
      <c r="H671" s="53"/>
      <c r="I671" s="51"/>
      <c r="J671" s="53"/>
      <c r="K671" s="51"/>
      <c r="L671" s="51"/>
      <c r="M671" s="12"/>
      <c r="N671" s="2"/>
      <c r="O671" s="2"/>
      <c r="P671" s="2"/>
      <c r="Q671" s="2"/>
    </row>
    <row r="672" thickTop="1">
      <c r="A672" s="9"/>
      <c r="B672" s="41">
        <v>123</v>
      </c>
      <c r="C672" s="42" t="s">
        <v>593</v>
      </c>
      <c r="D672" s="42" t="s">
        <v>7</v>
      </c>
      <c r="E672" s="42" t="s">
        <v>594</v>
      </c>
      <c r="F672" s="42" t="s">
        <v>7</v>
      </c>
      <c r="G672" s="43" t="s">
        <v>116</v>
      </c>
      <c r="H672" s="54">
        <v>38.25</v>
      </c>
      <c r="I672" s="55">
        <f>ROUND(0,2)</f>
        <v>0</v>
      </c>
      <c r="J672" s="56">
        <f>ROUND(I672*H672,2)</f>
        <v>0</v>
      </c>
      <c r="K672" s="57">
        <v>0.20999999999999999</v>
      </c>
      <c r="L672" s="58">
        <f>IF(ISNUMBER(K672),ROUND(J672*(K672+1),2),0)</f>
        <v>0</v>
      </c>
      <c r="M672" s="12"/>
      <c r="N672" s="2"/>
      <c r="O672" s="2"/>
      <c r="P672" s="2"/>
      <c r="Q672" s="33">
        <f>IF(ISNUMBER(K672),IF(H672&gt;0,IF(I672&gt;0,J672,0),0),0)</f>
        <v>0</v>
      </c>
      <c r="R672" s="27">
        <f>IF(ISNUMBER(K672)=FALSE,J672,0)</f>
        <v>0</v>
      </c>
    </row>
    <row r="673">
      <c r="A673" s="9"/>
      <c r="B673" s="48" t="s">
        <v>54</v>
      </c>
      <c r="C673" s="1"/>
      <c r="D673" s="1"/>
      <c r="E673" s="49" t="s">
        <v>138</v>
      </c>
      <c r="F673" s="1"/>
      <c r="G673" s="1"/>
      <c r="H673" s="40"/>
      <c r="I673" s="1"/>
      <c r="J673" s="40"/>
      <c r="K673" s="1"/>
      <c r="L673" s="1"/>
      <c r="M673" s="12"/>
      <c r="N673" s="2"/>
      <c r="O673" s="2"/>
      <c r="P673" s="2"/>
      <c r="Q673" s="2"/>
    </row>
    <row r="674">
      <c r="A674" s="9"/>
      <c r="B674" s="48" t="s">
        <v>56</v>
      </c>
      <c r="C674" s="1"/>
      <c r="D674" s="1"/>
      <c r="E674" s="49" t="s">
        <v>595</v>
      </c>
      <c r="F674" s="1"/>
      <c r="G674" s="1"/>
      <c r="H674" s="40"/>
      <c r="I674" s="1"/>
      <c r="J674" s="40"/>
      <c r="K674" s="1"/>
      <c r="L674" s="1"/>
      <c r="M674" s="12"/>
      <c r="N674" s="2"/>
      <c r="O674" s="2"/>
      <c r="P674" s="2"/>
      <c r="Q674" s="2"/>
    </row>
    <row r="675">
      <c r="A675" s="9"/>
      <c r="B675" s="48" t="s">
        <v>58</v>
      </c>
      <c r="C675" s="1"/>
      <c r="D675" s="1"/>
      <c r="E675" s="49" t="s">
        <v>596</v>
      </c>
      <c r="F675" s="1"/>
      <c r="G675" s="1"/>
      <c r="H675" s="40"/>
      <c r="I675" s="1"/>
      <c r="J675" s="40"/>
      <c r="K675" s="1"/>
      <c r="L675" s="1"/>
      <c r="M675" s="12"/>
      <c r="N675" s="2"/>
      <c r="O675" s="2"/>
      <c r="P675" s="2"/>
      <c r="Q675" s="2"/>
    </row>
    <row r="676" thickBot="1">
      <c r="A676" s="9"/>
      <c r="B676" s="50" t="s">
        <v>60</v>
      </c>
      <c r="C676" s="51"/>
      <c r="D676" s="51"/>
      <c r="E676" s="52" t="s">
        <v>61</v>
      </c>
      <c r="F676" s="51"/>
      <c r="G676" s="51"/>
      <c r="H676" s="53"/>
      <c r="I676" s="51"/>
      <c r="J676" s="53"/>
      <c r="K676" s="51"/>
      <c r="L676" s="51"/>
      <c r="M676" s="12"/>
      <c r="N676" s="2"/>
      <c r="O676" s="2"/>
      <c r="P676" s="2"/>
      <c r="Q676" s="2"/>
    </row>
    <row r="677" thickTop="1">
      <c r="A677" s="9"/>
      <c r="B677" s="41">
        <v>124</v>
      </c>
      <c r="C677" s="42" t="s">
        <v>597</v>
      </c>
      <c r="D677" s="42" t="s">
        <v>7</v>
      </c>
      <c r="E677" s="42" t="s">
        <v>598</v>
      </c>
      <c r="F677" s="42" t="s">
        <v>7</v>
      </c>
      <c r="G677" s="43" t="s">
        <v>116</v>
      </c>
      <c r="H677" s="54">
        <v>3</v>
      </c>
      <c r="I677" s="55">
        <f>ROUND(0,2)</f>
        <v>0</v>
      </c>
      <c r="J677" s="56">
        <f>ROUND(I677*H677,2)</f>
        <v>0</v>
      </c>
      <c r="K677" s="57">
        <v>0.20999999999999999</v>
      </c>
      <c r="L677" s="58">
        <f>IF(ISNUMBER(K677),ROUND(J677*(K677+1),2),0)</f>
        <v>0</v>
      </c>
      <c r="M677" s="12"/>
      <c r="N677" s="2"/>
      <c r="O677" s="2"/>
      <c r="P677" s="2"/>
      <c r="Q677" s="33">
        <f>IF(ISNUMBER(K677),IF(H677&gt;0,IF(I677&gt;0,J677,0),0),0)</f>
        <v>0</v>
      </c>
      <c r="R677" s="27">
        <f>IF(ISNUMBER(K677)=FALSE,J677,0)</f>
        <v>0</v>
      </c>
    </row>
    <row r="678">
      <c r="A678" s="9"/>
      <c r="B678" s="48" t="s">
        <v>54</v>
      </c>
      <c r="C678" s="1"/>
      <c r="D678" s="1"/>
      <c r="E678" s="49" t="s">
        <v>599</v>
      </c>
      <c r="F678" s="1"/>
      <c r="G678" s="1"/>
      <c r="H678" s="40"/>
      <c r="I678" s="1"/>
      <c r="J678" s="40"/>
      <c r="K678" s="1"/>
      <c r="L678" s="1"/>
      <c r="M678" s="12"/>
      <c r="N678" s="2"/>
      <c r="O678" s="2"/>
      <c r="P678" s="2"/>
      <c r="Q678" s="2"/>
    </row>
    <row r="679">
      <c r="A679" s="9"/>
      <c r="B679" s="48" t="s">
        <v>56</v>
      </c>
      <c r="C679" s="1"/>
      <c r="D679" s="1"/>
      <c r="E679" s="49" t="s">
        <v>600</v>
      </c>
      <c r="F679" s="1"/>
      <c r="G679" s="1"/>
      <c r="H679" s="40"/>
      <c r="I679" s="1"/>
      <c r="J679" s="40"/>
      <c r="K679" s="1"/>
      <c r="L679" s="1"/>
      <c r="M679" s="12"/>
      <c r="N679" s="2"/>
      <c r="O679" s="2"/>
      <c r="P679" s="2"/>
      <c r="Q679" s="2"/>
    </row>
    <row r="680">
      <c r="A680" s="9"/>
      <c r="B680" s="48" t="s">
        <v>58</v>
      </c>
      <c r="C680" s="1"/>
      <c r="D680" s="1"/>
      <c r="E680" s="49" t="s">
        <v>596</v>
      </c>
      <c r="F680" s="1"/>
      <c r="G680" s="1"/>
      <c r="H680" s="40"/>
      <c r="I680" s="1"/>
      <c r="J680" s="40"/>
      <c r="K680" s="1"/>
      <c r="L680" s="1"/>
      <c r="M680" s="12"/>
      <c r="N680" s="2"/>
      <c r="O680" s="2"/>
      <c r="P680" s="2"/>
      <c r="Q680" s="2"/>
    </row>
    <row r="681" thickBot="1">
      <c r="A681" s="9"/>
      <c r="B681" s="50" t="s">
        <v>60</v>
      </c>
      <c r="C681" s="51"/>
      <c r="D681" s="51"/>
      <c r="E681" s="52" t="s">
        <v>61</v>
      </c>
      <c r="F681" s="51"/>
      <c r="G681" s="51"/>
      <c r="H681" s="53"/>
      <c r="I681" s="51"/>
      <c r="J681" s="53"/>
      <c r="K681" s="51"/>
      <c r="L681" s="51"/>
      <c r="M681" s="12"/>
      <c r="N681" s="2"/>
      <c r="O681" s="2"/>
      <c r="P681" s="2"/>
      <c r="Q681" s="2"/>
    </row>
    <row r="682" thickTop="1">
      <c r="A682" s="9"/>
      <c r="B682" s="41">
        <v>125</v>
      </c>
      <c r="C682" s="42" t="s">
        <v>601</v>
      </c>
      <c r="D682" s="42" t="s">
        <v>7</v>
      </c>
      <c r="E682" s="42" t="s">
        <v>602</v>
      </c>
      <c r="F682" s="42" t="s">
        <v>7</v>
      </c>
      <c r="G682" s="43" t="s">
        <v>150</v>
      </c>
      <c r="H682" s="54">
        <v>24</v>
      </c>
      <c r="I682" s="55">
        <f>ROUND(0,2)</f>
        <v>0</v>
      </c>
      <c r="J682" s="56">
        <f>ROUND(I682*H682,2)</f>
        <v>0</v>
      </c>
      <c r="K682" s="57">
        <v>0.20999999999999999</v>
      </c>
      <c r="L682" s="58">
        <f>IF(ISNUMBER(K682),ROUND(J682*(K682+1),2),0)</f>
        <v>0</v>
      </c>
      <c r="M682" s="12"/>
      <c r="N682" s="2"/>
      <c r="O682" s="2"/>
      <c r="P682" s="2"/>
      <c r="Q682" s="33">
        <f>IF(ISNUMBER(K682),IF(H682&gt;0,IF(I682&gt;0,J682,0),0),0)</f>
        <v>0</v>
      </c>
      <c r="R682" s="27">
        <f>IF(ISNUMBER(K682)=FALSE,J682,0)</f>
        <v>0</v>
      </c>
    </row>
    <row r="683">
      <c r="A683" s="9"/>
      <c r="B683" s="48" t="s">
        <v>54</v>
      </c>
      <c r="C683" s="1"/>
      <c r="D683" s="1"/>
      <c r="E683" s="49" t="s">
        <v>599</v>
      </c>
      <c r="F683" s="1"/>
      <c r="G683" s="1"/>
      <c r="H683" s="40"/>
      <c r="I683" s="1"/>
      <c r="J683" s="40"/>
      <c r="K683" s="1"/>
      <c r="L683" s="1"/>
      <c r="M683" s="12"/>
      <c r="N683" s="2"/>
      <c r="O683" s="2"/>
      <c r="P683" s="2"/>
      <c r="Q683" s="2"/>
    </row>
    <row r="684">
      <c r="A684" s="9"/>
      <c r="B684" s="48" t="s">
        <v>56</v>
      </c>
      <c r="C684" s="1"/>
      <c r="D684" s="1"/>
      <c r="E684" s="49" t="s">
        <v>603</v>
      </c>
      <c r="F684" s="1"/>
      <c r="G684" s="1"/>
      <c r="H684" s="40"/>
      <c r="I684" s="1"/>
      <c r="J684" s="40"/>
      <c r="K684" s="1"/>
      <c r="L684" s="1"/>
      <c r="M684" s="12"/>
      <c r="N684" s="2"/>
      <c r="O684" s="2"/>
      <c r="P684" s="2"/>
      <c r="Q684" s="2"/>
    </row>
    <row r="685">
      <c r="A685" s="9"/>
      <c r="B685" s="48" t="s">
        <v>58</v>
      </c>
      <c r="C685" s="1"/>
      <c r="D685" s="1"/>
      <c r="E685" s="49" t="s">
        <v>604</v>
      </c>
      <c r="F685" s="1"/>
      <c r="G685" s="1"/>
      <c r="H685" s="40"/>
      <c r="I685" s="1"/>
      <c r="J685" s="40"/>
      <c r="K685" s="1"/>
      <c r="L685" s="1"/>
      <c r="M685" s="12"/>
      <c r="N685" s="2"/>
      <c r="O685" s="2"/>
      <c r="P685" s="2"/>
      <c r="Q685" s="2"/>
    </row>
    <row r="686" thickBot="1">
      <c r="A686" s="9"/>
      <c r="B686" s="50" t="s">
        <v>60</v>
      </c>
      <c r="C686" s="51"/>
      <c r="D686" s="51"/>
      <c r="E686" s="52" t="s">
        <v>61</v>
      </c>
      <c r="F686" s="51"/>
      <c r="G686" s="51"/>
      <c r="H686" s="53"/>
      <c r="I686" s="51"/>
      <c r="J686" s="53"/>
      <c r="K686" s="51"/>
      <c r="L686" s="51"/>
      <c r="M686" s="12"/>
      <c r="N686" s="2"/>
      <c r="O686" s="2"/>
      <c r="P686" s="2"/>
      <c r="Q686" s="2"/>
    </row>
    <row r="687" thickTop="1">
      <c r="A687" s="9"/>
      <c r="B687" s="41">
        <v>126</v>
      </c>
      <c r="C687" s="42" t="s">
        <v>605</v>
      </c>
      <c r="D687" s="42" t="s">
        <v>7</v>
      </c>
      <c r="E687" s="42" t="s">
        <v>606</v>
      </c>
      <c r="F687" s="42" t="s">
        <v>7</v>
      </c>
      <c r="G687" s="43" t="s">
        <v>150</v>
      </c>
      <c r="H687" s="54">
        <v>60</v>
      </c>
      <c r="I687" s="55">
        <f>ROUND(0,2)</f>
        <v>0</v>
      </c>
      <c r="J687" s="56">
        <f>ROUND(I687*H687,2)</f>
        <v>0</v>
      </c>
      <c r="K687" s="57">
        <v>0.20999999999999999</v>
      </c>
      <c r="L687" s="58">
        <f>IF(ISNUMBER(K687),ROUND(J687*(K687+1),2),0)</f>
        <v>0</v>
      </c>
      <c r="M687" s="12"/>
      <c r="N687" s="2"/>
      <c r="O687" s="2"/>
      <c r="P687" s="2"/>
      <c r="Q687" s="33">
        <f>IF(ISNUMBER(K687),IF(H687&gt;0,IF(I687&gt;0,J687,0),0),0)</f>
        <v>0</v>
      </c>
      <c r="R687" s="27">
        <f>IF(ISNUMBER(K687)=FALSE,J687,0)</f>
        <v>0</v>
      </c>
    </row>
    <row r="688">
      <c r="A688" s="9"/>
      <c r="B688" s="48" t="s">
        <v>54</v>
      </c>
      <c r="C688" s="1"/>
      <c r="D688" s="1"/>
      <c r="E688" s="49" t="s">
        <v>599</v>
      </c>
      <c r="F688" s="1"/>
      <c r="G688" s="1"/>
      <c r="H688" s="40"/>
      <c r="I688" s="1"/>
      <c r="J688" s="40"/>
      <c r="K688" s="1"/>
      <c r="L688" s="1"/>
      <c r="M688" s="12"/>
      <c r="N688" s="2"/>
      <c r="O688" s="2"/>
      <c r="P688" s="2"/>
      <c r="Q688" s="2"/>
    </row>
    <row r="689">
      <c r="A689" s="9"/>
      <c r="B689" s="48" t="s">
        <v>56</v>
      </c>
      <c r="C689" s="1"/>
      <c r="D689" s="1"/>
      <c r="E689" s="49" t="s">
        <v>607</v>
      </c>
      <c r="F689" s="1"/>
      <c r="G689" s="1"/>
      <c r="H689" s="40"/>
      <c r="I689" s="1"/>
      <c r="J689" s="40"/>
      <c r="K689" s="1"/>
      <c r="L689" s="1"/>
      <c r="M689" s="12"/>
      <c r="N689" s="2"/>
      <c r="O689" s="2"/>
      <c r="P689" s="2"/>
      <c r="Q689" s="2"/>
    </row>
    <row r="690">
      <c r="A690" s="9"/>
      <c r="B690" s="48" t="s">
        <v>58</v>
      </c>
      <c r="C690" s="1"/>
      <c r="D690" s="1"/>
      <c r="E690" s="49" t="s">
        <v>604</v>
      </c>
      <c r="F690" s="1"/>
      <c r="G690" s="1"/>
      <c r="H690" s="40"/>
      <c r="I690" s="1"/>
      <c r="J690" s="40"/>
      <c r="K690" s="1"/>
      <c r="L690" s="1"/>
      <c r="M690" s="12"/>
      <c r="N690" s="2"/>
      <c r="O690" s="2"/>
      <c r="P690" s="2"/>
      <c r="Q690" s="2"/>
    </row>
    <row r="691" thickBot="1">
      <c r="A691" s="9"/>
      <c r="B691" s="50" t="s">
        <v>60</v>
      </c>
      <c r="C691" s="51"/>
      <c r="D691" s="51"/>
      <c r="E691" s="52" t="s">
        <v>61</v>
      </c>
      <c r="F691" s="51"/>
      <c r="G691" s="51"/>
      <c r="H691" s="53"/>
      <c r="I691" s="51"/>
      <c r="J691" s="53"/>
      <c r="K691" s="51"/>
      <c r="L691" s="51"/>
      <c r="M691" s="12"/>
      <c r="N691" s="2"/>
      <c r="O691" s="2"/>
      <c r="P691" s="2"/>
      <c r="Q691" s="2"/>
    </row>
    <row r="692" thickTop="1">
      <c r="A692" s="9"/>
      <c r="B692" s="41">
        <v>127</v>
      </c>
      <c r="C692" s="42" t="s">
        <v>608</v>
      </c>
      <c r="D692" s="42" t="s">
        <v>7</v>
      </c>
      <c r="E692" s="42" t="s">
        <v>609</v>
      </c>
      <c r="F692" s="42" t="s">
        <v>7</v>
      </c>
      <c r="G692" s="43" t="s">
        <v>188</v>
      </c>
      <c r="H692" s="54">
        <v>5</v>
      </c>
      <c r="I692" s="55">
        <f>ROUND(0,2)</f>
        <v>0</v>
      </c>
      <c r="J692" s="56">
        <f>ROUND(I692*H692,2)</f>
        <v>0</v>
      </c>
      <c r="K692" s="57">
        <v>0.20999999999999999</v>
      </c>
      <c r="L692" s="58">
        <f>IF(ISNUMBER(K692),ROUND(J692*(K692+1),2),0)</f>
        <v>0</v>
      </c>
      <c r="M692" s="12"/>
      <c r="N692" s="2"/>
      <c r="O692" s="2"/>
      <c r="P692" s="2"/>
      <c r="Q692" s="33">
        <f>IF(ISNUMBER(K692),IF(H692&gt;0,IF(I692&gt;0,J692,0),0),0)</f>
        <v>0</v>
      </c>
      <c r="R692" s="27">
        <f>IF(ISNUMBER(K692)=FALSE,J692,0)</f>
        <v>0</v>
      </c>
    </row>
    <row r="693">
      <c r="A693" s="9"/>
      <c r="B693" s="48" t="s">
        <v>54</v>
      </c>
      <c r="C693" s="1"/>
      <c r="D693" s="1"/>
      <c r="E693" s="49" t="s">
        <v>138</v>
      </c>
      <c r="F693" s="1"/>
      <c r="G693" s="1"/>
      <c r="H693" s="40"/>
      <c r="I693" s="1"/>
      <c r="J693" s="40"/>
      <c r="K693" s="1"/>
      <c r="L693" s="1"/>
      <c r="M693" s="12"/>
      <c r="N693" s="2"/>
      <c r="O693" s="2"/>
      <c r="P693" s="2"/>
      <c r="Q693" s="2"/>
    </row>
    <row r="694">
      <c r="A694" s="9"/>
      <c r="B694" s="48" t="s">
        <v>56</v>
      </c>
      <c r="C694" s="1"/>
      <c r="D694" s="1"/>
      <c r="E694" s="49" t="s">
        <v>610</v>
      </c>
      <c r="F694" s="1"/>
      <c r="G694" s="1"/>
      <c r="H694" s="40"/>
      <c r="I694" s="1"/>
      <c r="J694" s="40"/>
      <c r="K694" s="1"/>
      <c r="L694" s="1"/>
      <c r="M694" s="12"/>
      <c r="N694" s="2"/>
      <c r="O694" s="2"/>
      <c r="P694" s="2"/>
      <c r="Q694" s="2"/>
    </row>
    <row r="695">
      <c r="A695" s="9"/>
      <c r="B695" s="48" t="s">
        <v>58</v>
      </c>
      <c r="C695" s="1"/>
      <c r="D695" s="1"/>
      <c r="E695" s="49" t="s">
        <v>611</v>
      </c>
      <c r="F695" s="1"/>
      <c r="G695" s="1"/>
      <c r="H695" s="40"/>
      <c r="I695" s="1"/>
      <c r="J695" s="40"/>
      <c r="K695" s="1"/>
      <c r="L695" s="1"/>
      <c r="M695" s="12"/>
      <c r="N695" s="2"/>
      <c r="O695" s="2"/>
      <c r="P695" s="2"/>
      <c r="Q695" s="2"/>
    </row>
    <row r="696" thickBot="1">
      <c r="A696" s="9"/>
      <c r="B696" s="50" t="s">
        <v>60</v>
      </c>
      <c r="C696" s="51"/>
      <c r="D696" s="51"/>
      <c r="E696" s="52" t="s">
        <v>61</v>
      </c>
      <c r="F696" s="51"/>
      <c r="G696" s="51"/>
      <c r="H696" s="53"/>
      <c r="I696" s="51"/>
      <c r="J696" s="53"/>
      <c r="K696" s="51"/>
      <c r="L696" s="51"/>
      <c r="M696" s="12"/>
      <c r="N696" s="2"/>
      <c r="O696" s="2"/>
      <c r="P696" s="2"/>
      <c r="Q696" s="2"/>
    </row>
    <row r="697" thickTop="1" thickBot="1" ht="25" customHeight="1">
      <c r="A697" s="9"/>
      <c r="B697" s="1"/>
      <c r="C697" s="59">
        <v>9</v>
      </c>
      <c r="D697" s="1"/>
      <c r="E697" s="59" t="s">
        <v>99</v>
      </c>
      <c r="F697" s="1"/>
      <c r="G697" s="60" t="s">
        <v>84</v>
      </c>
      <c r="H697" s="61">
        <f>J547+J552+J557+J562+J567+J572+J577+J582+J587+J592+J597+J602+J607+J612+J617+J622+J627+J632+J637+J642+J647+J652+J657+J662+J667+J672+J677+J682+J687+J692</f>
        <v>0</v>
      </c>
      <c r="I697" s="60" t="s">
        <v>85</v>
      </c>
      <c r="J697" s="62">
        <f>(L697-H697)</f>
        <v>0</v>
      </c>
      <c r="K697" s="60" t="s">
        <v>86</v>
      </c>
      <c r="L697" s="63">
        <f>L547+L552+L557+L562+L567+L572+L577+L582+L587+L592+L597+L602+L607+L612+L617+L622+L627+L632+L637+L642+L647+L652+L657+L662+L667+L672+L677+L682+L687+L692</f>
        <v>0</v>
      </c>
      <c r="M697" s="12"/>
      <c r="N697" s="2"/>
      <c r="O697" s="2"/>
      <c r="P697" s="2"/>
      <c r="Q697" s="33">
        <f>0+Q547+Q552+Q557+Q562+Q567+Q572+Q577+Q582+Q587+Q592+Q597+Q602+Q607+Q612+Q617+Q622+Q627+Q632+Q637+Q642+Q647+Q652+Q657+Q662+Q667+Q672+Q677+Q682+Q687+Q692</f>
        <v>0</v>
      </c>
      <c r="R697" s="27">
        <f>0+R547+R552+R557+R562+R567+R572+R577+R582+R587+R592+R597+R602+R607+R612+R617+R622+R627+R632+R637+R642+R647+R652+R657+R662+R667+R672+R677+R682+R687+R692</f>
        <v>0</v>
      </c>
      <c r="S697" s="64">
        <f>Q697*(1+J697)+R697</f>
        <v>0</v>
      </c>
    </row>
    <row r="698" thickTop="1" thickBot="1" ht="25" customHeight="1">
      <c r="A698" s="9"/>
      <c r="B698" s="65"/>
      <c r="C698" s="65"/>
      <c r="D698" s="65"/>
      <c r="E698" s="65"/>
      <c r="F698" s="65"/>
      <c r="G698" s="66" t="s">
        <v>87</v>
      </c>
      <c r="H698" s="67">
        <f>J547+J552+J557+J562+J567+J572+J577+J582+J587+J592+J597+J602+J607+J612+J617+J622+J627+J632+J637+J642+J647+J652+J657+J662+J667+J672+J677+J682+J687+J692</f>
        <v>0</v>
      </c>
      <c r="I698" s="66" t="s">
        <v>88</v>
      </c>
      <c r="J698" s="68">
        <f>0+J697</f>
        <v>0</v>
      </c>
      <c r="K698" s="66" t="s">
        <v>89</v>
      </c>
      <c r="L698" s="69">
        <f>L547+L552+L557+L562+L567+L572+L577+L582+L587+L592+L597+L602+L607+L612+L617+L622+L627+L632+L637+L642+L647+L652+L657+L662+L667+L672+L677+L682+L687+L692</f>
        <v>0</v>
      </c>
      <c r="M698" s="12"/>
      <c r="N698" s="2"/>
      <c r="O698" s="2"/>
      <c r="P698" s="2"/>
      <c r="Q698" s="2"/>
    </row>
    <row r="699">
      <c r="A699" s="13"/>
      <c r="B699" s="4"/>
      <c r="C699" s="4"/>
      <c r="D699" s="4"/>
      <c r="E699" s="4"/>
      <c r="F699" s="4"/>
      <c r="G699" s="4"/>
      <c r="H699" s="70"/>
      <c r="I699" s="4"/>
      <c r="J699" s="70"/>
      <c r="K699" s="4"/>
      <c r="L699" s="4"/>
      <c r="M699" s="14"/>
      <c r="N699" s="2"/>
      <c r="O699" s="2"/>
      <c r="P699" s="2"/>
      <c r="Q699" s="2"/>
    </row>
    <row r="700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2"/>
      <c r="O700" s="2"/>
      <c r="P700" s="2"/>
      <c r="Q700" s="2"/>
    </row>
  </sheetData>
  <mergeCells count="54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1:C32"/>
    <mergeCell ref="B34:L34"/>
    <mergeCell ref="B36:D36"/>
    <mergeCell ref="B37:D37"/>
    <mergeCell ref="B38:D38"/>
    <mergeCell ref="B39:D39"/>
    <mergeCell ref="B41:D41"/>
    <mergeCell ref="B42:D42"/>
    <mergeCell ref="B43:D43"/>
    <mergeCell ref="B44:D44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74:D74"/>
    <mergeCell ref="B75:D75"/>
    <mergeCell ref="B76:D76"/>
    <mergeCell ref="B77:D77"/>
    <mergeCell ref="B79:D79"/>
    <mergeCell ref="B80:D80"/>
    <mergeCell ref="B81:D81"/>
    <mergeCell ref="B82:D82"/>
    <mergeCell ref="B84:D84"/>
    <mergeCell ref="B85:D85"/>
    <mergeCell ref="B86:D86"/>
    <mergeCell ref="B87:D87"/>
    <mergeCell ref="B89:D89"/>
    <mergeCell ref="B90:D90"/>
    <mergeCell ref="B91:D91"/>
    <mergeCell ref="B92:D92"/>
    <mergeCell ref="B94:D94"/>
    <mergeCell ref="B95:D95"/>
    <mergeCell ref="B96:D96"/>
    <mergeCell ref="B97:D97"/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9:D69"/>
    <mergeCell ref="B70:D70"/>
    <mergeCell ref="B71:D71"/>
    <mergeCell ref="B72:D72"/>
    <mergeCell ref="B67:L6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194:D194"/>
    <mergeCell ref="B195:D195"/>
    <mergeCell ref="B196:D196"/>
    <mergeCell ref="B197:D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19:D219"/>
    <mergeCell ref="B220:D220"/>
    <mergeCell ref="B221:D221"/>
    <mergeCell ref="B222:D222"/>
    <mergeCell ref="B258:D258"/>
    <mergeCell ref="B259:D259"/>
    <mergeCell ref="B260:D260"/>
    <mergeCell ref="B261:D261"/>
    <mergeCell ref="B263:D263"/>
    <mergeCell ref="B264:D264"/>
    <mergeCell ref="B265:D265"/>
    <mergeCell ref="B266:D266"/>
    <mergeCell ref="B268:D268"/>
    <mergeCell ref="B269:D269"/>
    <mergeCell ref="B270:D270"/>
    <mergeCell ref="B271:D271"/>
    <mergeCell ref="B273:D273"/>
    <mergeCell ref="B274:D274"/>
    <mergeCell ref="B275:D275"/>
    <mergeCell ref="B276:D276"/>
    <mergeCell ref="B278:D278"/>
    <mergeCell ref="B279:D279"/>
    <mergeCell ref="B280:D280"/>
    <mergeCell ref="B281:D281"/>
    <mergeCell ref="B283:D283"/>
    <mergeCell ref="B284:D284"/>
    <mergeCell ref="B285:D285"/>
    <mergeCell ref="B286:D286"/>
    <mergeCell ref="B288:D288"/>
    <mergeCell ref="B289:D289"/>
    <mergeCell ref="B290:D290"/>
    <mergeCell ref="B291:D291"/>
    <mergeCell ref="B293:D293"/>
    <mergeCell ref="B294:D294"/>
    <mergeCell ref="B295:D295"/>
    <mergeCell ref="B296:D296"/>
    <mergeCell ref="B298:D298"/>
    <mergeCell ref="B299:D299"/>
    <mergeCell ref="B300:D300"/>
    <mergeCell ref="B301:D301"/>
    <mergeCell ref="B303:D303"/>
    <mergeCell ref="B304:D304"/>
    <mergeCell ref="B305:D305"/>
    <mergeCell ref="B306:D306"/>
    <mergeCell ref="B336:D336"/>
    <mergeCell ref="B337:D337"/>
    <mergeCell ref="B338:D338"/>
    <mergeCell ref="B339:D339"/>
    <mergeCell ref="B341:D341"/>
    <mergeCell ref="B342:D342"/>
    <mergeCell ref="B343:D343"/>
    <mergeCell ref="B344:D344"/>
    <mergeCell ref="B346:D346"/>
    <mergeCell ref="B347:D347"/>
    <mergeCell ref="B348:D348"/>
    <mergeCell ref="B349:D349"/>
    <mergeCell ref="B351:D351"/>
    <mergeCell ref="B352:D352"/>
    <mergeCell ref="B353:D353"/>
    <mergeCell ref="B354:D354"/>
    <mergeCell ref="B356:D356"/>
    <mergeCell ref="B357:D357"/>
    <mergeCell ref="B358:D358"/>
    <mergeCell ref="B359:D359"/>
    <mergeCell ref="B361:D361"/>
    <mergeCell ref="B362:D362"/>
    <mergeCell ref="B363:D363"/>
    <mergeCell ref="B364:D364"/>
    <mergeCell ref="B366:D366"/>
    <mergeCell ref="B367:D367"/>
    <mergeCell ref="B368:D368"/>
    <mergeCell ref="B369:D369"/>
    <mergeCell ref="B371:D371"/>
    <mergeCell ref="B372:D372"/>
    <mergeCell ref="B373:D373"/>
    <mergeCell ref="B374:D374"/>
    <mergeCell ref="B376:D376"/>
    <mergeCell ref="B377:D377"/>
    <mergeCell ref="B378:D378"/>
    <mergeCell ref="B379:D379"/>
    <mergeCell ref="B381:D381"/>
    <mergeCell ref="B382:D382"/>
    <mergeCell ref="B383:D383"/>
    <mergeCell ref="B384:D384"/>
    <mergeCell ref="B386:D386"/>
    <mergeCell ref="B387:D387"/>
    <mergeCell ref="B388:D388"/>
    <mergeCell ref="B389:D389"/>
    <mergeCell ref="B391:D391"/>
    <mergeCell ref="B392:D392"/>
    <mergeCell ref="B393:D393"/>
    <mergeCell ref="B394:D394"/>
    <mergeCell ref="B396:D396"/>
    <mergeCell ref="B397:D397"/>
    <mergeCell ref="B398:D398"/>
    <mergeCell ref="B399:D399"/>
    <mergeCell ref="B401:D401"/>
    <mergeCell ref="B402:D402"/>
    <mergeCell ref="B403:D403"/>
    <mergeCell ref="B404:D404"/>
    <mergeCell ref="B406:D406"/>
    <mergeCell ref="B407:D407"/>
    <mergeCell ref="B408:D408"/>
    <mergeCell ref="B409:D409"/>
    <mergeCell ref="B411:D411"/>
    <mergeCell ref="B412:D412"/>
    <mergeCell ref="B413:D413"/>
    <mergeCell ref="B414:D414"/>
    <mergeCell ref="B416:D416"/>
    <mergeCell ref="B417:D417"/>
    <mergeCell ref="B418:D418"/>
    <mergeCell ref="B419:D419"/>
    <mergeCell ref="B421:D421"/>
    <mergeCell ref="B422:D422"/>
    <mergeCell ref="B423:D423"/>
    <mergeCell ref="B424:D424"/>
    <mergeCell ref="B426:D426"/>
    <mergeCell ref="B427:D427"/>
    <mergeCell ref="B428:D428"/>
    <mergeCell ref="B429:D429"/>
    <mergeCell ref="B431:D431"/>
    <mergeCell ref="B432:D432"/>
    <mergeCell ref="B433:D433"/>
    <mergeCell ref="B434:D434"/>
    <mergeCell ref="B436:D436"/>
    <mergeCell ref="B437:D437"/>
    <mergeCell ref="B438:D438"/>
    <mergeCell ref="B439:D439"/>
    <mergeCell ref="B441:D441"/>
    <mergeCell ref="B442:D442"/>
    <mergeCell ref="B443:D443"/>
    <mergeCell ref="B444:D444"/>
    <mergeCell ref="B480:D480"/>
    <mergeCell ref="B481:D481"/>
    <mergeCell ref="B482:D482"/>
    <mergeCell ref="B483:D483"/>
    <mergeCell ref="B485:D485"/>
    <mergeCell ref="B486:D486"/>
    <mergeCell ref="B487:D487"/>
    <mergeCell ref="B488:D488"/>
    <mergeCell ref="B490:D490"/>
    <mergeCell ref="B491:D491"/>
    <mergeCell ref="B492:D492"/>
    <mergeCell ref="B493:D493"/>
    <mergeCell ref="B495:D495"/>
    <mergeCell ref="B496:D496"/>
    <mergeCell ref="B497:D497"/>
    <mergeCell ref="B498:D498"/>
    <mergeCell ref="B500:D500"/>
    <mergeCell ref="B501:D501"/>
    <mergeCell ref="B502:D502"/>
    <mergeCell ref="B503:D503"/>
    <mergeCell ref="B505:D505"/>
    <mergeCell ref="B506:D506"/>
    <mergeCell ref="B507:D507"/>
    <mergeCell ref="B508:D508"/>
    <mergeCell ref="B510:D510"/>
    <mergeCell ref="B511:D511"/>
    <mergeCell ref="B512:D512"/>
    <mergeCell ref="B513:D513"/>
    <mergeCell ref="B515:D515"/>
    <mergeCell ref="B516:D516"/>
    <mergeCell ref="B517:D517"/>
    <mergeCell ref="B518:D518"/>
    <mergeCell ref="B520:D520"/>
    <mergeCell ref="B521:D521"/>
    <mergeCell ref="B522:D522"/>
    <mergeCell ref="B523:D523"/>
    <mergeCell ref="B525:D525"/>
    <mergeCell ref="B526:D526"/>
    <mergeCell ref="B527:D527"/>
    <mergeCell ref="B528:D528"/>
    <mergeCell ref="B558:D558"/>
    <mergeCell ref="B559:D559"/>
    <mergeCell ref="B560:D560"/>
    <mergeCell ref="B561:D561"/>
    <mergeCell ref="B563:D563"/>
    <mergeCell ref="B564:D564"/>
    <mergeCell ref="B565:D565"/>
    <mergeCell ref="B566:D566"/>
    <mergeCell ref="B568:D568"/>
    <mergeCell ref="B569:D569"/>
    <mergeCell ref="B570:D570"/>
    <mergeCell ref="B571:D571"/>
    <mergeCell ref="B573:D573"/>
    <mergeCell ref="B574:D574"/>
    <mergeCell ref="B575:D575"/>
    <mergeCell ref="B576:D576"/>
    <mergeCell ref="B578:D578"/>
    <mergeCell ref="B579:D579"/>
    <mergeCell ref="B580:D580"/>
    <mergeCell ref="B581:D581"/>
    <mergeCell ref="B583:D583"/>
    <mergeCell ref="B584:D584"/>
    <mergeCell ref="B585:D585"/>
    <mergeCell ref="B586:D586"/>
    <mergeCell ref="B588:D588"/>
    <mergeCell ref="B589:D589"/>
    <mergeCell ref="B590:D590"/>
    <mergeCell ref="B591:D591"/>
    <mergeCell ref="B593:D593"/>
    <mergeCell ref="B594:D594"/>
    <mergeCell ref="B595:D595"/>
    <mergeCell ref="B596:D596"/>
    <mergeCell ref="B598:D598"/>
    <mergeCell ref="B599:D599"/>
    <mergeCell ref="B600:D600"/>
    <mergeCell ref="B601:D601"/>
    <mergeCell ref="B603:D603"/>
    <mergeCell ref="B604:D604"/>
    <mergeCell ref="B605:D605"/>
    <mergeCell ref="B606:D606"/>
    <mergeCell ref="B608:D608"/>
    <mergeCell ref="B609:D609"/>
    <mergeCell ref="B610:D610"/>
    <mergeCell ref="B611:D611"/>
    <mergeCell ref="B613:D613"/>
    <mergeCell ref="B614:D614"/>
    <mergeCell ref="B615:D615"/>
    <mergeCell ref="B616:D616"/>
    <mergeCell ref="B618:D618"/>
    <mergeCell ref="B619:D619"/>
    <mergeCell ref="B620:D620"/>
    <mergeCell ref="B621:D621"/>
    <mergeCell ref="B623:D623"/>
    <mergeCell ref="B624:D624"/>
    <mergeCell ref="B625:D625"/>
    <mergeCell ref="B626:D626"/>
    <mergeCell ref="B628:D628"/>
    <mergeCell ref="B629:D629"/>
    <mergeCell ref="B630:D630"/>
    <mergeCell ref="B631:D631"/>
    <mergeCell ref="B225:L225"/>
    <mergeCell ref="B227:D227"/>
    <mergeCell ref="B228:D228"/>
    <mergeCell ref="B229:D229"/>
    <mergeCell ref="B230:D230"/>
    <mergeCell ref="B232:D232"/>
    <mergeCell ref="B233:D233"/>
    <mergeCell ref="B234:D234"/>
    <mergeCell ref="B235:D235"/>
    <mergeCell ref="B237:D237"/>
    <mergeCell ref="B238:D238"/>
    <mergeCell ref="B239:D239"/>
    <mergeCell ref="B240:D240"/>
    <mergeCell ref="B243:L243"/>
    <mergeCell ref="B245:D245"/>
    <mergeCell ref="B246:D246"/>
    <mergeCell ref="B247:D247"/>
    <mergeCell ref="B248:D248"/>
    <mergeCell ref="B253:D253"/>
    <mergeCell ref="B254:D254"/>
    <mergeCell ref="B255:D255"/>
    <mergeCell ref="B256:D256"/>
    <mergeCell ref="B251:L251"/>
    <mergeCell ref="B633:D633"/>
    <mergeCell ref="B634:D634"/>
    <mergeCell ref="B635:D635"/>
    <mergeCell ref="B636:D636"/>
    <mergeCell ref="B638:D638"/>
    <mergeCell ref="B639:D639"/>
    <mergeCell ref="B640:D640"/>
    <mergeCell ref="B641:D641"/>
    <mergeCell ref="B643:D643"/>
    <mergeCell ref="B644:D644"/>
    <mergeCell ref="B645:D645"/>
    <mergeCell ref="B646:D646"/>
    <mergeCell ref="B648:D648"/>
    <mergeCell ref="B649:D649"/>
    <mergeCell ref="B650:D650"/>
    <mergeCell ref="B651:D651"/>
    <mergeCell ref="B653:D653"/>
    <mergeCell ref="B654:D654"/>
    <mergeCell ref="B655:D655"/>
    <mergeCell ref="B656:D656"/>
    <mergeCell ref="B658:D658"/>
    <mergeCell ref="B659:D659"/>
    <mergeCell ref="B660:D660"/>
    <mergeCell ref="B661:D661"/>
    <mergeCell ref="B663:D663"/>
    <mergeCell ref="B664:D664"/>
    <mergeCell ref="B665:D665"/>
    <mergeCell ref="B666:D666"/>
    <mergeCell ref="B668:D668"/>
    <mergeCell ref="B669:D669"/>
    <mergeCell ref="B670:D670"/>
    <mergeCell ref="B671:D671"/>
    <mergeCell ref="B673:D673"/>
    <mergeCell ref="B674:D674"/>
    <mergeCell ref="B675:D675"/>
    <mergeCell ref="B676:D676"/>
    <mergeCell ref="B678:D678"/>
    <mergeCell ref="B679:D679"/>
    <mergeCell ref="B680:D680"/>
    <mergeCell ref="B681:D681"/>
    <mergeCell ref="B683:D683"/>
    <mergeCell ref="B684:D684"/>
    <mergeCell ref="B685:D685"/>
    <mergeCell ref="B686:D686"/>
    <mergeCell ref="B688:D688"/>
    <mergeCell ref="B689:D689"/>
    <mergeCell ref="B690:D690"/>
    <mergeCell ref="B691:D691"/>
    <mergeCell ref="B693:D693"/>
    <mergeCell ref="B694:D694"/>
    <mergeCell ref="B695:D695"/>
    <mergeCell ref="B696:D696"/>
    <mergeCell ref="B311:D311"/>
    <mergeCell ref="B312:D312"/>
    <mergeCell ref="B313:D313"/>
    <mergeCell ref="B314:D314"/>
    <mergeCell ref="B316:D316"/>
    <mergeCell ref="B317:D317"/>
    <mergeCell ref="B318:D318"/>
    <mergeCell ref="B319:D319"/>
    <mergeCell ref="B321:D321"/>
    <mergeCell ref="B322:D322"/>
    <mergeCell ref="B323:D323"/>
    <mergeCell ref="B324:D324"/>
    <mergeCell ref="B326:D326"/>
    <mergeCell ref="B327:D327"/>
    <mergeCell ref="B328:D328"/>
    <mergeCell ref="B329:D329"/>
    <mergeCell ref="B331:D331"/>
    <mergeCell ref="B332:D332"/>
    <mergeCell ref="B333:D333"/>
    <mergeCell ref="B334:D334"/>
    <mergeCell ref="B309:L309"/>
    <mergeCell ref="B446:D446"/>
    <mergeCell ref="B447:D447"/>
    <mergeCell ref="B448:D448"/>
    <mergeCell ref="B449:D449"/>
    <mergeCell ref="B451:D451"/>
    <mergeCell ref="B452:D452"/>
    <mergeCell ref="B453:D453"/>
    <mergeCell ref="B454:D454"/>
    <mergeCell ref="B457:L457"/>
    <mergeCell ref="B459:D459"/>
    <mergeCell ref="B460:D460"/>
    <mergeCell ref="B461:D461"/>
    <mergeCell ref="B462:D462"/>
    <mergeCell ref="B464:D464"/>
    <mergeCell ref="B465:D465"/>
    <mergeCell ref="B466:D466"/>
    <mergeCell ref="B467:D467"/>
    <mergeCell ref="B470:L470"/>
    <mergeCell ref="B472:D472"/>
    <mergeCell ref="B473:D473"/>
    <mergeCell ref="B474:D474"/>
    <mergeCell ref="B475:D475"/>
    <mergeCell ref="B478:L478"/>
    <mergeCell ref="B530:D530"/>
    <mergeCell ref="B531:D531"/>
    <mergeCell ref="B532:D532"/>
    <mergeCell ref="B533:D533"/>
    <mergeCell ref="B535:D535"/>
    <mergeCell ref="B536:D536"/>
    <mergeCell ref="B537:D537"/>
    <mergeCell ref="B538:D538"/>
    <mergeCell ref="B540:D540"/>
    <mergeCell ref="B541:D541"/>
    <mergeCell ref="B542:D542"/>
    <mergeCell ref="B543:D543"/>
    <mergeCell ref="B548:D548"/>
    <mergeCell ref="B549:D549"/>
    <mergeCell ref="B550:D550"/>
    <mergeCell ref="B551:D551"/>
    <mergeCell ref="B553:D553"/>
    <mergeCell ref="B554:D554"/>
    <mergeCell ref="B555:D555"/>
    <mergeCell ref="B556:D556"/>
    <mergeCell ref="B546:L546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34</v>
      </c>
      <c r="B10" s="1"/>
      <c r="C10" s="16"/>
      <c r="D10" s="1"/>
      <c r="E10" s="1"/>
      <c r="F10" s="1"/>
      <c r="G10" s="17"/>
      <c r="H10" s="1"/>
      <c r="I10" s="31" t="s">
        <v>35</v>
      </c>
      <c r="J10" s="32">
        <f>H64+H97+H120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612</v>
      </c>
      <c r="B11" s="1"/>
      <c r="C11" s="1"/>
      <c r="D11" s="1"/>
      <c r="E11" s="1"/>
      <c r="F11" s="1"/>
      <c r="G11" s="31"/>
      <c r="H11" s="1"/>
      <c r="I11" s="31" t="s">
        <v>37</v>
      </c>
      <c r="J11" s="32">
        <f>L64+L97+L120</f>
        <v>0</v>
      </c>
      <c r="K11" s="1"/>
      <c r="L11" s="1"/>
      <c r="M11" s="12"/>
      <c r="N11" s="2"/>
      <c r="O11" s="2"/>
      <c r="P11" s="2"/>
      <c r="Q11" s="33">
        <f>IF(SUM(K20:K22)&gt;0,ROUND(SUM(S20:S22)/SUM(K20:K22)-1,8),0)</f>
        <v>0</v>
      </c>
      <c r="R11" s="27">
        <f>AVERAGE(J63,J96,J119)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39</v>
      </c>
      <c r="C19" s="34"/>
      <c r="D19" s="34"/>
      <c r="E19" s="34" t="s">
        <v>40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1</v>
      </c>
      <c r="C20" s="1"/>
      <c r="D20" s="1"/>
      <c r="E20" s="37" t="s">
        <v>91</v>
      </c>
      <c r="F20" s="1"/>
      <c r="G20" s="1"/>
      <c r="H20" s="1"/>
      <c r="I20" s="1"/>
      <c r="J20" s="1"/>
      <c r="K20" s="38">
        <f>H64</f>
        <v>0</v>
      </c>
      <c r="L20" s="38">
        <f>L64</f>
        <v>0</v>
      </c>
      <c r="M20" s="12"/>
      <c r="N20" s="2"/>
      <c r="O20" s="2"/>
      <c r="P20" s="2"/>
      <c r="Q20" s="2"/>
      <c r="S20" s="27">
        <f>S63</f>
        <v>0</v>
      </c>
    </row>
    <row r="21">
      <c r="A21" s="9"/>
      <c r="B21" s="36">
        <v>5</v>
      </c>
      <c r="C21" s="1"/>
      <c r="D21" s="1"/>
      <c r="E21" s="37" t="s">
        <v>95</v>
      </c>
      <c r="F21" s="1"/>
      <c r="G21" s="1"/>
      <c r="H21" s="1"/>
      <c r="I21" s="1"/>
      <c r="J21" s="1"/>
      <c r="K21" s="38">
        <f>H97</f>
        <v>0</v>
      </c>
      <c r="L21" s="38">
        <f>L97</f>
        <v>0</v>
      </c>
      <c r="M21" s="12"/>
      <c r="N21" s="2"/>
      <c r="O21" s="2"/>
      <c r="P21" s="2"/>
      <c r="Q21" s="2"/>
      <c r="S21" s="27">
        <f>S96</f>
        <v>0</v>
      </c>
    </row>
    <row r="22">
      <c r="A22" s="9"/>
      <c r="B22" s="36">
        <v>9</v>
      </c>
      <c r="C22" s="1"/>
      <c r="D22" s="1"/>
      <c r="E22" s="37" t="s">
        <v>99</v>
      </c>
      <c r="F22" s="1"/>
      <c r="G22" s="1"/>
      <c r="H22" s="1"/>
      <c r="I22" s="1"/>
      <c r="J22" s="1"/>
      <c r="K22" s="38">
        <f>H120</f>
        <v>0</v>
      </c>
      <c r="L22" s="38">
        <f>L120</f>
        <v>0</v>
      </c>
      <c r="M22" s="12"/>
      <c r="N22" s="2"/>
      <c r="O22" s="2"/>
      <c r="P22" s="2"/>
      <c r="Q22" s="2"/>
      <c r="S22" s="27">
        <f>S119</f>
        <v>0</v>
      </c>
    </row>
    <row r="23">
      <c r="A23" s="1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4"/>
      <c r="N23" s="2"/>
      <c r="O23" s="2"/>
      <c r="P23" s="2"/>
      <c r="Q23" s="2"/>
    </row>
    <row r="24" ht="14" customHeight="1">
      <c r="A24" s="4"/>
      <c r="B24" s="28" t="s">
        <v>42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3"/>
      <c r="N25" s="2"/>
      <c r="O25" s="2"/>
      <c r="P25" s="2"/>
      <c r="Q25" s="2"/>
    </row>
    <row r="26" ht="18" customHeight="1">
      <c r="A26" s="9"/>
      <c r="B26" s="34" t="s">
        <v>43</v>
      </c>
      <c r="C26" s="34" t="s">
        <v>39</v>
      </c>
      <c r="D26" s="34" t="s">
        <v>44</v>
      </c>
      <c r="E26" s="34" t="s">
        <v>40</v>
      </c>
      <c r="F26" s="34" t="s">
        <v>45</v>
      </c>
      <c r="G26" s="35" t="s">
        <v>46</v>
      </c>
      <c r="H26" s="22" t="s">
        <v>47</v>
      </c>
      <c r="I26" s="22" t="s">
        <v>48</v>
      </c>
      <c r="J26" s="22" t="s">
        <v>17</v>
      </c>
      <c r="K26" s="35" t="s">
        <v>49</v>
      </c>
      <c r="L26" s="22" t="s">
        <v>18</v>
      </c>
      <c r="M26" s="71"/>
      <c r="N26" s="2"/>
      <c r="O26" s="2"/>
      <c r="P26" s="2"/>
      <c r="Q26" s="2"/>
    </row>
    <row r="27" ht="40" customHeight="1">
      <c r="A27" s="9"/>
      <c r="B27" s="39" t="s">
        <v>120</v>
      </c>
      <c r="C27" s="1"/>
      <c r="D27" s="1"/>
      <c r="E27" s="1"/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1">
        <v>1</v>
      </c>
      <c r="C28" s="42" t="s">
        <v>613</v>
      </c>
      <c r="D28" s="42" t="s">
        <v>7</v>
      </c>
      <c r="E28" s="42" t="s">
        <v>614</v>
      </c>
      <c r="F28" s="42" t="s">
        <v>7</v>
      </c>
      <c r="G28" s="43" t="s">
        <v>150</v>
      </c>
      <c r="H28" s="44">
        <v>71</v>
      </c>
      <c r="I28" s="25">
        <f>ROUND(0,2)</f>
        <v>0</v>
      </c>
      <c r="J28" s="45">
        <f>ROUND(I28*H28,2)</f>
        <v>0</v>
      </c>
      <c r="K28" s="46">
        <v>0.20999999999999999</v>
      </c>
      <c r="L28" s="47">
        <f>IF(ISNUMBER(K28),ROUND(J28*(K28+1),2),0)</f>
        <v>0</v>
      </c>
      <c r="M28" s="12"/>
      <c r="N28" s="2"/>
      <c r="O28" s="2"/>
      <c r="P28" s="2"/>
      <c r="Q28" s="33">
        <f>IF(ISNUMBER(K28),IF(H28&gt;0,IF(I28&gt;0,J28,0),0),0)</f>
        <v>0</v>
      </c>
      <c r="R28" s="27">
        <f>IF(ISNUMBER(K28)=FALSE,J28,0)</f>
        <v>0</v>
      </c>
    </row>
    <row r="29">
      <c r="A29" s="9"/>
      <c r="B29" s="48" t="s">
        <v>54</v>
      </c>
      <c r="C29" s="1"/>
      <c r="D29" s="1"/>
      <c r="E29" s="49" t="s">
        <v>7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>
      <c r="A30" s="9"/>
      <c r="B30" s="48" t="s">
        <v>56</v>
      </c>
      <c r="C30" s="1"/>
      <c r="D30" s="1"/>
      <c r="E30" s="49" t="s">
        <v>615</v>
      </c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>
      <c r="A31" s="9"/>
      <c r="B31" s="48" t="s">
        <v>58</v>
      </c>
      <c r="C31" s="1"/>
      <c r="D31" s="1"/>
      <c r="E31" s="49" t="s">
        <v>162</v>
      </c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 thickBot="1">
      <c r="A32" s="9"/>
      <c r="B32" s="50" t="s">
        <v>60</v>
      </c>
      <c r="C32" s="51"/>
      <c r="D32" s="51"/>
      <c r="E32" s="52" t="s">
        <v>61</v>
      </c>
      <c r="F32" s="51"/>
      <c r="G32" s="51"/>
      <c r="H32" s="53"/>
      <c r="I32" s="51"/>
      <c r="J32" s="53"/>
      <c r="K32" s="51"/>
      <c r="L32" s="51"/>
      <c r="M32" s="12"/>
      <c r="N32" s="2"/>
      <c r="O32" s="2"/>
      <c r="P32" s="2"/>
      <c r="Q32" s="2"/>
    </row>
    <row r="33" thickTop="1">
      <c r="A33" s="9"/>
      <c r="B33" s="41">
        <v>2</v>
      </c>
      <c r="C33" s="42" t="s">
        <v>175</v>
      </c>
      <c r="D33" s="42">
        <v>2</v>
      </c>
      <c r="E33" s="42" t="s">
        <v>176</v>
      </c>
      <c r="F33" s="42" t="s">
        <v>7</v>
      </c>
      <c r="G33" s="43" t="s">
        <v>116</v>
      </c>
      <c r="H33" s="54">
        <v>6.9000000000000004</v>
      </c>
      <c r="I33" s="55">
        <f>ROUND(0,2)</f>
        <v>0</v>
      </c>
      <c r="J33" s="56">
        <f>ROUND(I33*H33,2)</f>
        <v>0</v>
      </c>
      <c r="K33" s="57">
        <v>0.20999999999999999</v>
      </c>
      <c r="L33" s="58">
        <f>IF(ISNUMBER(K33),ROUND(J33*(K33+1),2),0)</f>
        <v>0</v>
      </c>
      <c r="M33" s="12"/>
      <c r="N33" s="2"/>
      <c r="O33" s="2"/>
      <c r="P33" s="2"/>
      <c r="Q33" s="33">
        <f>IF(ISNUMBER(K33),IF(H33&gt;0,IF(I33&gt;0,J33,0),0),0)</f>
        <v>0</v>
      </c>
      <c r="R33" s="27">
        <f>IF(ISNUMBER(K33)=FALSE,J33,0)</f>
        <v>0</v>
      </c>
    </row>
    <row r="34">
      <c r="A34" s="9"/>
      <c r="B34" s="48" t="s">
        <v>54</v>
      </c>
      <c r="C34" s="1"/>
      <c r="D34" s="1"/>
      <c r="E34" s="49" t="s">
        <v>117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8" t="s">
        <v>56</v>
      </c>
      <c r="C35" s="1"/>
      <c r="D35" s="1"/>
      <c r="E35" s="49" t="s">
        <v>616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>
      <c r="A36" s="9"/>
      <c r="B36" s="48" t="s">
        <v>58</v>
      </c>
      <c r="C36" s="1"/>
      <c r="D36" s="1"/>
      <c r="E36" s="49" t="s">
        <v>179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 thickBot="1">
      <c r="A37" s="9"/>
      <c r="B37" s="50" t="s">
        <v>60</v>
      </c>
      <c r="C37" s="51"/>
      <c r="D37" s="51"/>
      <c r="E37" s="52" t="s">
        <v>61</v>
      </c>
      <c r="F37" s="51"/>
      <c r="G37" s="51"/>
      <c r="H37" s="53"/>
      <c r="I37" s="51"/>
      <c r="J37" s="53"/>
      <c r="K37" s="51"/>
      <c r="L37" s="51"/>
      <c r="M37" s="12"/>
      <c r="N37" s="2"/>
      <c r="O37" s="2"/>
      <c r="P37" s="2"/>
      <c r="Q37" s="2"/>
    </row>
    <row r="38" thickTop="1">
      <c r="A38" s="9"/>
      <c r="B38" s="41">
        <v>3</v>
      </c>
      <c r="C38" s="42" t="s">
        <v>210</v>
      </c>
      <c r="D38" s="42" t="s">
        <v>7</v>
      </c>
      <c r="E38" s="42" t="s">
        <v>211</v>
      </c>
      <c r="F38" s="42" t="s">
        <v>7</v>
      </c>
      <c r="G38" s="43" t="s">
        <v>116</v>
      </c>
      <c r="H38" s="54">
        <v>37.5</v>
      </c>
      <c r="I38" s="55">
        <f>ROUND(0,2)</f>
        <v>0</v>
      </c>
      <c r="J38" s="56">
        <f>ROUND(I38*H38,2)</f>
        <v>0</v>
      </c>
      <c r="K38" s="57">
        <v>0.20999999999999999</v>
      </c>
      <c r="L38" s="58">
        <f>IF(ISNUMBER(K38),ROUND(J38*(K38+1),2),0)</f>
        <v>0</v>
      </c>
      <c r="M38" s="12"/>
      <c r="N38" s="2"/>
      <c r="O38" s="2"/>
      <c r="P38" s="2"/>
      <c r="Q38" s="33">
        <f>IF(ISNUMBER(K38),IF(H38&gt;0,IF(I38&gt;0,J38,0),0),0)</f>
        <v>0</v>
      </c>
      <c r="R38" s="27">
        <f>IF(ISNUMBER(K38)=FALSE,J38,0)</f>
        <v>0</v>
      </c>
    </row>
    <row r="39">
      <c r="A39" s="9"/>
      <c r="B39" s="48" t="s">
        <v>54</v>
      </c>
      <c r="C39" s="1"/>
      <c r="D39" s="1"/>
      <c r="E39" s="49" t="s">
        <v>617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>
      <c r="A40" s="9"/>
      <c r="B40" s="48" t="s">
        <v>56</v>
      </c>
      <c r="C40" s="1"/>
      <c r="D40" s="1"/>
      <c r="E40" s="49" t="s">
        <v>618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>
      <c r="A41" s="9"/>
      <c r="B41" s="48" t="s">
        <v>58</v>
      </c>
      <c r="C41" s="1"/>
      <c r="D41" s="1"/>
      <c r="E41" s="49" t="s">
        <v>214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 thickBot="1">
      <c r="A42" s="9"/>
      <c r="B42" s="50" t="s">
        <v>60</v>
      </c>
      <c r="C42" s="51"/>
      <c r="D42" s="51"/>
      <c r="E42" s="52" t="s">
        <v>61</v>
      </c>
      <c r="F42" s="51"/>
      <c r="G42" s="51"/>
      <c r="H42" s="53"/>
      <c r="I42" s="51"/>
      <c r="J42" s="53"/>
      <c r="K42" s="51"/>
      <c r="L42" s="51"/>
      <c r="M42" s="12"/>
      <c r="N42" s="2"/>
      <c r="O42" s="2"/>
      <c r="P42" s="2"/>
      <c r="Q42" s="2"/>
    </row>
    <row r="43" thickTop="1">
      <c r="A43" s="9"/>
      <c r="B43" s="41">
        <v>4</v>
      </c>
      <c r="C43" s="42" t="s">
        <v>215</v>
      </c>
      <c r="D43" s="42" t="s">
        <v>7</v>
      </c>
      <c r="E43" s="42" t="s">
        <v>216</v>
      </c>
      <c r="F43" s="42" t="s">
        <v>7</v>
      </c>
      <c r="G43" s="43" t="s">
        <v>116</v>
      </c>
      <c r="H43" s="54">
        <v>3</v>
      </c>
      <c r="I43" s="55">
        <f>ROUND(0,2)</f>
        <v>0</v>
      </c>
      <c r="J43" s="56">
        <f>ROUND(I43*H43,2)</f>
        <v>0</v>
      </c>
      <c r="K43" s="57">
        <v>0.20999999999999999</v>
      </c>
      <c r="L43" s="58">
        <f>IF(ISNUMBER(K43),ROUND(J43*(K43+1),2),0)</f>
        <v>0</v>
      </c>
      <c r="M43" s="12"/>
      <c r="N43" s="2"/>
      <c r="O43" s="2"/>
      <c r="P43" s="2"/>
      <c r="Q43" s="33">
        <f>IF(ISNUMBER(K43),IF(H43&gt;0,IF(I43&gt;0,J43,0),0),0)</f>
        <v>0</v>
      </c>
      <c r="R43" s="27">
        <f>IF(ISNUMBER(K43)=FALSE,J43,0)</f>
        <v>0</v>
      </c>
    </row>
    <row r="44">
      <c r="A44" s="9"/>
      <c r="B44" s="48" t="s">
        <v>54</v>
      </c>
      <c r="C44" s="1"/>
      <c r="D44" s="1"/>
      <c r="E44" s="49" t="s">
        <v>619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>
      <c r="A45" s="9"/>
      <c r="B45" s="48" t="s">
        <v>56</v>
      </c>
      <c r="C45" s="1"/>
      <c r="D45" s="1"/>
      <c r="E45" s="49" t="s">
        <v>620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>
      <c r="A46" s="9"/>
      <c r="B46" s="48" t="s">
        <v>58</v>
      </c>
      <c r="C46" s="1"/>
      <c r="D46" s="1"/>
      <c r="E46" s="49" t="s">
        <v>219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 thickBot="1">
      <c r="A47" s="9"/>
      <c r="B47" s="50" t="s">
        <v>60</v>
      </c>
      <c r="C47" s="51"/>
      <c r="D47" s="51"/>
      <c r="E47" s="52" t="s">
        <v>61</v>
      </c>
      <c r="F47" s="51"/>
      <c r="G47" s="51"/>
      <c r="H47" s="53"/>
      <c r="I47" s="51"/>
      <c r="J47" s="53"/>
      <c r="K47" s="51"/>
      <c r="L47" s="51"/>
      <c r="M47" s="12"/>
      <c r="N47" s="2"/>
      <c r="O47" s="2"/>
      <c r="P47" s="2"/>
      <c r="Q47" s="2"/>
    </row>
    <row r="48" thickTop="1">
      <c r="A48" s="9"/>
      <c r="B48" s="41">
        <v>5</v>
      </c>
      <c r="C48" s="42" t="s">
        <v>224</v>
      </c>
      <c r="D48" s="42" t="s">
        <v>7</v>
      </c>
      <c r="E48" s="42" t="s">
        <v>225</v>
      </c>
      <c r="F48" s="42" t="s">
        <v>7</v>
      </c>
      <c r="G48" s="43" t="s">
        <v>123</v>
      </c>
      <c r="H48" s="54">
        <v>125</v>
      </c>
      <c r="I48" s="55">
        <f>ROUND(0,2)</f>
        <v>0</v>
      </c>
      <c r="J48" s="56">
        <f>ROUND(I48*H48,2)</f>
        <v>0</v>
      </c>
      <c r="K48" s="57">
        <v>0.20999999999999999</v>
      </c>
      <c r="L48" s="58">
        <f>IF(ISNUMBER(K48),ROUND(J48*(K48+1),2),0)</f>
        <v>0</v>
      </c>
      <c r="M48" s="12"/>
      <c r="N48" s="2"/>
      <c r="O48" s="2"/>
      <c r="P48" s="2"/>
      <c r="Q48" s="33">
        <f>IF(ISNUMBER(K48),IF(H48&gt;0,IF(I48&gt;0,J48,0),0),0)</f>
        <v>0</v>
      </c>
      <c r="R48" s="27">
        <f>IF(ISNUMBER(K48)=FALSE,J48,0)</f>
        <v>0</v>
      </c>
    </row>
    <row r="49">
      <c r="A49" s="9"/>
      <c r="B49" s="48" t="s">
        <v>54</v>
      </c>
      <c r="C49" s="1"/>
      <c r="D49" s="1"/>
      <c r="E49" s="49" t="s">
        <v>7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>
      <c r="A50" s="9"/>
      <c r="B50" s="48" t="s">
        <v>56</v>
      </c>
      <c r="C50" s="1"/>
      <c r="D50" s="1"/>
      <c r="E50" s="49" t="s">
        <v>621</v>
      </c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>
      <c r="A51" s="9"/>
      <c r="B51" s="48" t="s">
        <v>58</v>
      </c>
      <c r="C51" s="1"/>
      <c r="D51" s="1"/>
      <c r="E51" s="49" t="s">
        <v>227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 thickBot="1">
      <c r="A52" s="9"/>
      <c r="B52" s="50" t="s">
        <v>60</v>
      </c>
      <c r="C52" s="51"/>
      <c r="D52" s="51"/>
      <c r="E52" s="52" t="s">
        <v>61</v>
      </c>
      <c r="F52" s="51"/>
      <c r="G52" s="51"/>
      <c r="H52" s="53"/>
      <c r="I52" s="51"/>
      <c r="J52" s="53"/>
      <c r="K52" s="51"/>
      <c r="L52" s="51"/>
      <c r="M52" s="12"/>
      <c r="N52" s="2"/>
      <c r="O52" s="2"/>
      <c r="P52" s="2"/>
      <c r="Q52" s="2"/>
    </row>
    <row r="53" thickTop="1">
      <c r="A53" s="9"/>
      <c r="B53" s="41">
        <v>6</v>
      </c>
      <c r="C53" s="42" t="s">
        <v>228</v>
      </c>
      <c r="D53" s="42" t="s">
        <v>7</v>
      </c>
      <c r="E53" s="42" t="s">
        <v>229</v>
      </c>
      <c r="F53" s="42" t="s">
        <v>7</v>
      </c>
      <c r="G53" s="43" t="s">
        <v>123</v>
      </c>
      <c r="H53" s="54">
        <v>46</v>
      </c>
      <c r="I53" s="55">
        <f>ROUND(0,2)</f>
        <v>0</v>
      </c>
      <c r="J53" s="56">
        <f>ROUND(I53*H53,2)</f>
        <v>0</v>
      </c>
      <c r="K53" s="57">
        <v>0.20999999999999999</v>
      </c>
      <c r="L53" s="58">
        <f>IF(ISNUMBER(K53),ROUND(J53*(K53+1),2),0)</f>
        <v>0</v>
      </c>
      <c r="M53" s="12"/>
      <c r="N53" s="2"/>
      <c r="O53" s="2"/>
      <c r="P53" s="2"/>
      <c r="Q53" s="33">
        <f>IF(ISNUMBER(K53),IF(H53&gt;0,IF(I53&gt;0,J53,0),0),0)</f>
        <v>0</v>
      </c>
      <c r="R53" s="27">
        <f>IF(ISNUMBER(K53)=FALSE,J53,0)</f>
        <v>0</v>
      </c>
    </row>
    <row r="54">
      <c r="A54" s="9"/>
      <c r="B54" s="48" t="s">
        <v>54</v>
      </c>
      <c r="C54" s="1"/>
      <c r="D54" s="1"/>
      <c r="E54" s="49" t="s">
        <v>230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>
      <c r="A55" s="9"/>
      <c r="B55" s="48" t="s">
        <v>56</v>
      </c>
      <c r="C55" s="1"/>
      <c r="D55" s="1"/>
      <c r="E55" s="49" t="s">
        <v>622</v>
      </c>
      <c r="F55" s="1"/>
      <c r="G55" s="1"/>
      <c r="H55" s="40"/>
      <c r="I55" s="1"/>
      <c r="J55" s="40"/>
      <c r="K55" s="1"/>
      <c r="L55" s="1"/>
      <c r="M55" s="12"/>
      <c r="N55" s="2"/>
      <c r="O55" s="2"/>
      <c r="P55" s="2"/>
      <c r="Q55" s="2"/>
    </row>
    <row r="56">
      <c r="A56" s="9"/>
      <c r="B56" s="48" t="s">
        <v>58</v>
      </c>
      <c r="C56" s="1"/>
      <c r="D56" s="1"/>
      <c r="E56" s="49" t="s">
        <v>232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 thickBot="1">
      <c r="A57" s="9"/>
      <c r="B57" s="50" t="s">
        <v>60</v>
      </c>
      <c r="C57" s="51"/>
      <c r="D57" s="51"/>
      <c r="E57" s="52" t="s">
        <v>61</v>
      </c>
      <c r="F57" s="51"/>
      <c r="G57" s="51"/>
      <c r="H57" s="53"/>
      <c r="I57" s="51"/>
      <c r="J57" s="53"/>
      <c r="K57" s="51"/>
      <c r="L57" s="51"/>
      <c r="M57" s="12"/>
      <c r="N57" s="2"/>
      <c r="O57" s="2"/>
      <c r="P57" s="2"/>
      <c r="Q57" s="2"/>
    </row>
    <row r="58" thickTop="1">
      <c r="A58" s="9"/>
      <c r="B58" s="41">
        <v>7</v>
      </c>
      <c r="C58" s="42" t="s">
        <v>237</v>
      </c>
      <c r="D58" s="42" t="s">
        <v>7</v>
      </c>
      <c r="E58" s="42" t="s">
        <v>238</v>
      </c>
      <c r="F58" s="42" t="s">
        <v>7</v>
      </c>
      <c r="G58" s="43" t="s">
        <v>123</v>
      </c>
      <c r="H58" s="54">
        <v>46</v>
      </c>
      <c r="I58" s="55">
        <f>ROUND(0,2)</f>
        <v>0</v>
      </c>
      <c r="J58" s="56">
        <f>ROUND(I58*H58,2)</f>
        <v>0</v>
      </c>
      <c r="K58" s="57">
        <v>0.20999999999999999</v>
      </c>
      <c r="L58" s="58">
        <f>IF(ISNUMBER(K58),ROUND(J58*(K58+1),2),0)</f>
        <v>0</v>
      </c>
      <c r="M58" s="12"/>
      <c r="N58" s="2"/>
      <c r="O58" s="2"/>
      <c r="P58" s="2"/>
      <c r="Q58" s="33">
        <f>IF(ISNUMBER(K58),IF(H58&gt;0,IF(I58&gt;0,J58,0),0),0)</f>
        <v>0</v>
      </c>
      <c r="R58" s="27">
        <f>IF(ISNUMBER(K58)=FALSE,J58,0)</f>
        <v>0</v>
      </c>
    </row>
    <row r="59">
      <c r="A59" s="9"/>
      <c r="B59" s="48" t="s">
        <v>54</v>
      </c>
      <c r="C59" s="1"/>
      <c r="D59" s="1"/>
      <c r="E59" s="49" t="s">
        <v>239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>
      <c r="A60" s="9"/>
      <c r="B60" s="48" t="s">
        <v>56</v>
      </c>
      <c r="C60" s="1"/>
      <c r="D60" s="1"/>
      <c r="E60" s="49" t="s">
        <v>623</v>
      </c>
      <c r="F60" s="1"/>
      <c r="G60" s="1"/>
      <c r="H60" s="40"/>
      <c r="I60" s="1"/>
      <c r="J60" s="40"/>
      <c r="K60" s="1"/>
      <c r="L60" s="1"/>
      <c r="M60" s="12"/>
      <c r="N60" s="2"/>
      <c r="O60" s="2"/>
      <c r="P60" s="2"/>
      <c r="Q60" s="2"/>
    </row>
    <row r="61">
      <c r="A61" s="9"/>
      <c r="B61" s="48" t="s">
        <v>58</v>
      </c>
      <c r="C61" s="1"/>
      <c r="D61" s="1"/>
      <c r="E61" s="49" t="s">
        <v>241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 thickBot="1">
      <c r="A62" s="9"/>
      <c r="B62" s="50" t="s">
        <v>60</v>
      </c>
      <c r="C62" s="51"/>
      <c r="D62" s="51"/>
      <c r="E62" s="52" t="s">
        <v>61</v>
      </c>
      <c r="F62" s="51"/>
      <c r="G62" s="51"/>
      <c r="H62" s="53"/>
      <c r="I62" s="51"/>
      <c r="J62" s="53"/>
      <c r="K62" s="51"/>
      <c r="L62" s="51"/>
      <c r="M62" s="12"/>
      <c r="N62" s="2"/>
      <c r="O62" s="2"/>
      <c r="P62" s="2"/>
      <c r="Q62" s="2"/>
    </row>
    <row r="63" thickTop="1" thickBot="1" ht="25" customHeight="1">
      <c r="A63" s="9"/>
      <c r="B63" s="1"/>
      <c r="C63" s="59">
        <v>1</v>
      </c>
      <c r="D63" s="1"/>
      <c r="E63" s="59" t="s">
        <v>91</v>
      </c>
      <c r="F63" s="1"/>
      <c r="G63" s="60" t="s">
        <v>84</v>
      </c>
      <c r="H63" s="61">
        <f>J28+J33+J38+J43+J48+J53+J58</f>
        <v>0</v>
      </c>
      <c r="I63" s="60" t="s">
        <v>85</v>
      </c>
      <c r="J63" s="62">
        <f>(L63-H63)</f>
        <v>0</v>
      </c>
      <c r="K63" s="60" t="s">
        <v>86</v>
      </c>
      <c r="L63" s="63">
        <f>L28+L33+L38+L43+L48+L53+L58</f>
        <v>0</v>
      </c>
      <c r="M63" s="12"/>
      <c r="N63" s="2"/>
      <c r="O63" s="2"/>
      <c r="P63" s="2"/>
      <c r="Q63" s="33">
        <f>0+Q28+Q33+Q38+Q43+Q48+Q53+Q58</f>
        <v>0</v>
      </c>
      <c r="R63" s="27">
        <f>0+R28+R33+R38+R43+R48+R53+R58</f>
        <v>0</v>
      </c>
      <c r="S63" s="64">
        <f>Q63*(1+J63)+R63</f>
        <v>0</v>
      </c>
    </row>
    <row r="64" thickTop="1" thickBot="1" ht="25" customHeight="1">
      <c r="A64" s="9"/>
      <c r="B64" s="65"/>
      <c r="C64" s="65"/>
      <c r="D64" s="65"/>
      <c r="E64" s="65"/>
      <c r="F64" s="65"/>
      <c r="G64" s="66" t="s">
        <v>87</v>
      </c>
      <c r="H64" s="67">
        <f>J28+J33+J38+J43+J48+J53+J58</f>
        <v>0</v>
      </c>
      <c r="I64" s="66" t="s">
        <v>88</v>
      </c>
      <c r="J64" s="68">
        <f>0+J63</f>
        <v>0</v>
      </c>
      <c r="K64" s="66" t="s">
        <v>89</v>
      </c>
      <c r="L64" s="69">
        <f>L28+L33+L38+L43+L48+L53+L58</f>
        <v>0</v>
      </c>
      <c r="M64" s="12"/>
      <c r="N64" s="2"/>
      <c r="O64" s="2"/>
      <c r="P64" s="2"/>
      <c r="Q64" s="2"/>
    </row>
    <row r="65" ht="40" customHeight="1">
      <c r="A65" s="9"/>
      <c r="B65" s="74" t="s">
        <v>313</v>
      </c>
      <c r="C65" s="1"/>
      <c r="D65" s="1"/>
      <c r="E65" s="1"/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>
      <c r="A66" s="9"/>
      <c r="B66" s="41">
        <v>8</v>
      </c>
      <c r="C66" s="42" t="s">
        <v>336</v>
      </c>
      <c r="D66" s="42" t="s">
        <v>7</v>
      </c>
      <c r="E66" s="42" t="s">
        <v>337</v>
      </c>
      <c r="F66" s="42" t="s">
        <v>7</v>
      </c>
      <c r="G66" s="43" t="s">
        <v>123</v>
      </c>
      <c r="H66" s="44">
        <v>131.25</v>
      </c>
      <c r="I66" s="25">
        <f>ROUND(0,2)</f>
        <v>0</v>
      </c>
      <c r="J66" s="45">
        <f>ROUND(I66*H66,2)</f>
        <v>0</v>
      </c>
      <c r="K66" s="46">
        <v>0.20999999999999999</v>
      </c>
      <c r="L66" s="47">
        <f>IF(ISNUMBER(K66),ROUND(J66*(K66+1),2),0)</f>
        <v>0</v>
      </c>
      <c r="M66" s="12"/>
      <c r="N66" s="2"/>
      <c r="O66" s="2"/>
      <c r="P66" s="2"/>
      <c r="Q66" s="33">
        <f>IF(ISNUMBER(K66),IF(H66&gt;0,IF(I66&gt;0,J66,0),0),0)</f>
        <v>0</v>
      </c>
      <c r="R66" s="27">
        <f>IF(ISNUMBER(K66)=FALSE,J66,0)</f>
        <v>0</v>
      </c>
    </row>
    <row r="67">
      <c r="A67" s="9"/>
      <c r="B67" s="48" t="s">
        <v>54</v>
      </c>
      <c r="C67" s="1"/>
      <c r="D67" s="1"/>
      <c r="E67" s="49" t="s">
        <v>624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56</v>
      </c>
      <c r="C68" s="1"/>
      <c r="D68" s="1"/>
      <c r="E68" s="49" t="s">
        <v>625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>
      <c r="A69" s="9"/>
      <c r="B69" s="48" t="s">
        <v>58</v>
      </c>
      <c r="C69" s="1"/>
      <c r="D69" s="1"/>
      <c r="E69" s="49" t="s">
        <v>323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 thickBot="1">
      <c r="A70" s="9"/>
      <c r="B70" s="50" t="s">
        <v>60</v>
      </c>
      <c r="C70" s="51"/>
      <c r="D70" s="51"/>
      <c r="E70" s="52" t="s">
        <v>61</v>
      </c>
      <c r="F70" s="51"/>
      <c r="G70" s="51"/>
      <c r="H70" s="53"/>
      <c r="I70" s="51"/>
      <c r="J70" s="53"/>
      <c r="K70" s="51"/>
      <c r="L70" s="51"/>
      <c r="M70" s="12"/>
      <c r="N70" s="2"/>
      <c r="O70" s="2"/>
      <c r="P70" s="2"/>
      <c r="Q70" s="2"/>
    </row>
    <row r="71" thickTop="1">
      <c r="A71" s="9"/>
      <c r="B71" s="41">
        <v>9</v>
      </c>
      <c r="C71" s="42" t="s">
        <v>626</v>
      </c>
      <c r="D71" s="42" t="s">
        <v>7</v>
      </c>
      <c r="E71" s="42" t="s">
        <v>627</v>
      </c>
      <c r="F71" s="42" t="s">
        <v>7</v>
      </c>
      <c r="G71" s="43" t="s">
        <v>116</v>
      </c>
      <c r="H71" s="54">
        <v>7.5</v>
      </c>
      <c r="I71" s="55">
        <f>ROUND(0,2)</f>
        <v>0</v>
      </c>
      <c r="J71" s="56">
        <f>ROUND(I71*H71,2)</f>
        <v>0</v>
      </c>
      <c r="K71" s="57">
        <v>0.20999999999999999</v>
      </c>
      <c r="L71" s="58">
        <f>IF(ISNUMBER(K71),ROUND(J71*(K71+1),2),0)</f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>
      <c r="A72" s="9"/>
      <c r="B72" s="48" t="s">
        <v>54</v>
      </c>
      <c r="C72" s="1"/>
      <c r="D72" s="1"/>
      <c r="E72" s="49" t="s">
        <v>628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56</v>
      </c>
      <c r="C73" s="1"/>
      <c r="D73" s="1"/>
      <c r="E73" s="49" t="s">
        <v>629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>
      <c r="A74" s="9"/>
      <c r="B74" s="48" t="s">
        <v>58</v>
      </c>
      <c r="C74" s="1"/>
      <c r="D74" s="1"/>
      <c r="E74" s="49" t="s">
        <v>348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 thickBot="1">
      <c r="A75" s="9"/>
      <c r="B75" s="50" t="s">
        <v>60</v>
      </c>
      <c r="C75" s="51"/>
      <c r="D75" s="51"/>
      <c r="E75" s="52" t="s">
        <v>61</v>
      </c>
      <c r="F75" s="51"/>
      <c r="G75" s="51"/>
      <c r="H75" s="53"/>
      <c r="I75" s="51"/>
      <c r="J75" s="53"/>
      <c r="K75" s="51"/>
      <c r="L75" s="51"/>
      <c r="M75" s="12"/>
      <c r="N75" s="2"/>
      <c r="O75" s="2"/>
      <c r="P75" s="2"/>
      <c r="Q75" s="2"/>
    </row>
    <row r="76" thickTop="1">
      <c r="A76" s="9"/>
      <c r="B76" s="41">
        <v>10</v>
      </c>
      <c r="C76" s="42" t="s">
        <v>349</v>
      </c>
      <c r="D76" s="42" t="s">
        <v>7</v>
      </c>
      <c r="E76" s="42" t="s">
        <v>350</v>
      </c>
      <c r="F76" s="42" t="s">
        <v>7</v>
      </c>
      <c r="G76" s="43" t="s">
        <v>123</v>
      </c>
      <c r="H76" s="54">
        <v>125</v>
      </c>
      <c r="I76" s="55">
        <f>ROUND(0,2)</f>
        <v>0</v>
      </c>
      <c r="J76" s="56">
        <f>ROUND(I76*H76,2)</f>
        <v>0</v>
      </c>
      <c r="K76" s="57">
        <v>0.20999999999999999</v>
      </c>
      <c r="L76" s="58">
        <f>IF(ISNUMBER(K76),ROUND(J76*(K76+1),2),0)</f>
        <v>0</v>
      </c>
      <c r="M76" s="12"/>
      <c r="N76" s="2"/>
      <c r="O76" s="2"/>
      <c r="P76" s="2"/>
      <c r="Q76" s="33">
        <f>IF(ISNUMBER(K76),IF(H76&gt;0,IF(I76&gt;0,J76,0),0),0)</f>
        <v>0</v>
      </c>
      <c r="R76" s="27">
        <f>IF(ISNUMBER(K76)=FALSE,J76,0)</f>
        <v>0</v>
      </c>
    </row>
    <row r="77">
      <c r="A77" s="9"/>
      <c r="B77" s="48" t="s">
        <v>54</v>
      </c>
      <c r="C77" s="1"/>
      <c r="D77" s="1"/>
      <c r="E77" s="49" t="s">
        <v>630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8" t="s">
        <v>56</v>
      </c>
      <c r="C78" s="1"/>
      <c r="D78" s="1"/>
      <c r="E78" s="49" t="s">
        <v>631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>
      <c r="A79" s="9"/>
      <c r="B79" s="48" t="s">
        <v>58</v>
      </c>
      <c r="C79" s="1"/>
      <c r="D79" s="1"/>
      <c r="E79" s="49" t="s">
        <v>353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 thickBot="1">
      <c r="A80" s="9"/>
      <c r="B80" s="50" t="s">
        <v>60</v>
      </c>
      <c r="C80" s="51"/>
      <c r="D80" s="51"/>
      <c r="E80" s="52" t="s">
        <v>61</v>
      </c>
      <c r="F80" s="51"/>
      <c r="G80" s="51"/>
      <c r="H80" s="53"/>
      <c r="I80" s="51"/>
      <c r="J80" s="53"/>
      <c r="K80" s="51"/>
      <c r="L80" s="51"/>
      <c r="M80" s="12"/>
      <c r="N80" s="2"/>
      <c r="O80" s="2"/>
      <c r="P80" s="2"/>
      <c r="Q80" s="2"/>
    </row>
    <row r="81" thickTop="1">
      <c r="A81" s="9"/>
      <c r="B81" s="41">
        <v>11</v>
      </c>
      <c r="C81" s="42" t="s">
        <v>354</v>
      </c>
      <c r="D81" s="42" t="s">
        <v>7</v>
      </c>
      <c r="E81" s="42" t="s">
        <v>355</v>
      </c>
      <c r="F81" s="42" t="s">
        <v>7</v>
      </c>
      <c r="G81" s="43" t="s">
        <v>123</v>
      </c>
      <c r="H81" s="54">
        <v>125</v>
      </c>
      <c r="I81" s="55">
        <f>ROUND(0,2)</f>
        <v>0</v>
      </c>
      <c r="J81" s="56">
        <f>ROUND(I81*H81,2)</f>
        <v>0</v>
      </c>
      <c r="K81" s="57">
        <v>0.20999999999999999</v>
      </c>
      <c r="L81" s="58">
        <f>IF(ISNUMBER(K81),ROUND(J81*(K81+1),2),0)</f>
        <v>0</v>
      </c>
      <c r="M81" s="12"/>
      <c r="N81" s="2"/>
      <c r="O81" s="2"/>
      <c r="P81" s="2"/>
      <c r="Q81" s="33">
        <f>IF(ISNUMBER(K81),IF(H81&gt;0,IF(I81&gt;0,J81,0),0),0)</f>
        <v>0</v>
      </c>
      <c r="R81" s="27">
        <f>IF(ISNUMBER(K81)=FALSE,J81,0)</f>
        <v>0</v>
      </c>
    </row>
    <row r="82">
      <c r="A82" s="9"/>
      <c r="B82" s="48" t="s">
        <v>54</v>
      </c>
      <c r="C82" s="1"/>
      <c r="D82" s="1"/>
      <c r="E82" s="49" t="s">
        <v>632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>
      <c r="A83" s="9"/>
      <c r="B83" s="48" t="s">
        <v>56</v>
      </c>
      <c r="C83" s="1"/>
      <c r="D83" s="1"/>
      <c r="E83" s="49" t="s">
        <v>633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>
      <c r="A84" s="9"/>
      <c r="B84" s="48" t="s">
        <v>58</v>
      </c>
      <c r="C84" s="1"/>
      <c r="D84" s="1"/>
      <c r="E84" s="49" t="s">
        <v>353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 thickBot="1">
      <c r="A85" s="9"/>
      <c r="B85" s="50" t="s">
        <v>60</v>
      </c>
      <c r="C85" s="51"/>
      <c r="D85" s="51"/>
      <c r="E85" s="52" t="s">
        <v>61</v>
      </c>
      <c r="F85" s="51"/>
      <c r="G85" s="51"/>
      <c r="H85" s="53"/>
      <c r="I85" s="51"/>
      <c r="J85" s="53"/>
      <c r="K85" s="51"/>
      <c r="L85" s="51"/>
      <c r="M85" s="12"/>
      <c r="N85" s="2"/>
      <c r="O85" s="2"/>
      <c r="P85" s="2"/>
      <c r="Q85" s="2"/>
    </row>
    <row r="86" thickTop="1">
      <c r="A86" s="9"/>
      <c r="B86" s="41">
        <v>12</v>
      </c>
      <c r="C86" s="42" t="s">
        <v>371</v>
      </c>
      <c r="D86" s="42" t="s">
        <v>7</v>
      </c>
      <c r="E86" s="42" t="s">
        <v>372</v>
      </c>
      <c r="F86" s="42" t="s">
        <v>7</v>
      </c>
      <c r="G86" s="43" t="s">
        <v>123</v>
      </c>
      <c r="H86" s="54">
        <v>125</v>
      </c>
      <c r="I86" s="55">
        <f>ROUND(0,2)</f>
        <v>0</v>
      </c>
      <c r="J86" s="56">
        <f>ROUND(I86*H86,2)</f>
        <v>0</v>
      </c>
      <c r="K86" s="57">
        <v>0.20999999999999999</v>
      </c>
      <c r="L86" s="58">
        <f>IF(ISNUMBER(K86),ROUND(J86*(K86+1),2),0)</f>
        <v>0</v>
      </c>
      <c r="M86" s="12"/>
      <c r="N86" s="2"/>
      <c r="O86" s="2"/>
      <c r="P86" s="2"/>
      <c r="Q86" s="33">
        <f>IF(ISNUMBER(K86),IF(H86&gt;0,IF(I86&gt;0,J86,0),0),0)</f>
        <v>0</v>
      </c>
      <c r="R86" s="27">
        <f>IF(ISNUMBER(K86)=FALSE,J86,0)</f>
        <v>0</v>
      </c>
    </row>
    <row r="87">
      <c r="A87" s="9"/>
      <c r="B87" s="48" t="s">
        <v>54</v>
      </c>
      <c r="C87" s="1"/>
      <c r="D87" s="1"/>
      <c r="E87" s="49" t="s">
        <v>634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>
      <c r="A88" s="9"/>
      <c r="B88" s="48" t="s">
        <v>56</v>
      </c>
      <c r="C88" s="1"/>
      <c r="D88" s="1"/>
      <c r="E88" s="49" t="s">
        <v>633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>
      <c r="A89" s="9"/>
      <c r="B89" s="48" t="s">
        <v>58</v>
      </c>
      <c r="C89" s="1"/>
      <c r="D89" s="1"/>
      <c r="E89" s="49" t="s">
        <v>375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 thickBot="1">
      <c r="A90" s="9"/>
      <c r="B90" s="50" t="s">
        <v>60</v>
      </c>
      <c r="C90" s="51"/>
      <c r="D90" s="51"/>
      <c r="E90" s="52" t="s">
        <v>61</v>
      </c>
      <c r="F90" s="51"/>
      <c r="G90" s="51"/>
      <c r="H90" s="53"/>
      <c r="I90" s="51"/>
      <c r="J90" s="53"/>
      <c r="K90" s="51"/>
      <c r="L90" s="51"/>
      <c r="M90" s="12"/>
      <c r="N90" s="2"/>
      <c r="O90" s="2"/>
      <c r="P90" s="2"/>
      <c r="Q90" s="2"/>
    </row>
    <row r="91" thickTop="1">
      <c r="A91" s="9"/>
      <c r="B91" s="41">
        <v>13</v>
      </c>
      <c r="C91" s="42" t="s">
        <v>402</v>
      </c>
      <c r="D91" s="42" t="s">
        <v>7</v>
      </c>
      <c r="E91" s="42" t="s">
        <v>403</v>
      </c>
      <c r="F91" s="42" t="s">
        <v>7</v>
      </c>
      <c r="G91" s="43" t="s">
        <v>123</v>
      </c>
      <c r="H91" s="54">
        <v>125</v>
      </c>
      <c r="I91" s="55">
        <f>ROUND(0,2)</f>
        <v>0</v>
      </c>
      <c r="J91" s="56">
        <f>ROUND(I91*H91,2)</f>
        <v>0</v>
      </c>
      <c r="K91" s="57">
        <v>0.20999999999999999</v>
      </c>
      <c r="L91" s="58">
        <f>IF(ISNUMBER(K91),ROUND(J91*(K91+1),2),0)</f>
        <v>0</v>
      </c>
      <c r="M91" s="12"/>
      <c r="N91" s="2"/>
      <c r="O91" s="2"/>
      <c r="P91" s="2"/>
      <c r="Q91" s="33">
        <f>IF(ISNUMBER(K91),IF(H91&gt;0,IF(I91&gt;0,J91,0),0),0)</f>
        <v>0</v>
      </c>
      <c r="R91" s="27">
        <f>IF(ISNUMBER(K91)=FALSE,J91,0)</f>
        <v>0</v>
      </c>
    </row>
    <row r="92">
      <c r="A92" s="9"/>
      <c r="B92" s="48" t="s">
        <v>54</v>
      </c>
      <c r="C92" s="1"/>
      <c r="D92" s="1"/>
      <c r="E92" s="49" t="s">
        <v>635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>
      <c r="A93" s="9"/>
      <c r="B93" s="48" t="s">
        <v>56</v>
      </c>
      <c r="C93" s="1"/>
      <c r="D93" s="1"/>
      <c r="E93" s="49" t="s">
        <v>636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>
      <c r="A94" s="9"/>
      <c r="B94" s="48" t="s">
        <v>58</v>
      </c>
      <c r="C94" s="1"/>
      <c r="D94" s="1"/>
      <c r="E94" s="49" t="s">
        <v>406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 thickBot="1">
      <c r="A95" s="9"/>
      <c r="B95" s="50" t="s">
        <v>60</v>
      </c>
      <c r="C95" s="51"/>
      <c r="D95" s="51"/>
      <c r="E95" s="52" t="s">
        <v>61</v>
      </c>
      <c r="F95" s="51"/>
      <c r="G95" s="51"/>
      <c r="H95" s="53"/>
      <c r="I95" s="51"/>
      <c r="J95" s="53"/>
      <c r="K95" s="51"/>
      <c r="L95" s="51"/>
      <c r="M95" s="12"/>
      <c r="N95" s="2"/>
      <c r="O95" s="2"/>
      <c r="P95" s="2"/>
      <c r="Q95" s="2"/>
    </row>
    <row r="96" thickTop="1" thickBot="1" ht="25" customHeight="1">
      <c r="A96" s="9"/>
      <c r="B96" s="1"/>
      <c r="C96" s="59">
        <v>5</v>
      </c>
      <c r="D96" s="1"/>
      <c r="E96" s="59" t="s">
        <v>95</v>
      </c>
      <c r="F96" s="1"/>
      <c r="G96" s="60" t="s">
        <v>84</v>
      </c>
      <c r="H96" s="61">
        <f>J66+J71+J76+J81+J86+J91</f>
        <v>0</v>
      </c>
      <c r="I96" s="60" t="s">
        <v>85</v>
      </c>
      <c r="J96" s="62">
        <f>(L96-H96)</f>
        <v>0</v>
      </c>
      <c r="K96" s="60" t="s">
        <v>86</v>
      </c>
      <c r="L96" s="63">
        <f>L66+L71+L76+L81+L86+L91</f>
        <v>0</v>
      </c>
      <c r="M96" s="12"/>
      <c r="N96" s="2"/>
      <c r="O96" s="2"/>
      <c r="P96" s="2"/>
      <c r="Q96" s="33">
        <f>0+Q66+Q71+Q76+Q81+Q86+Q91</f>
        <v>0</v>
      </c>
      <c r="R96" s="27">
        <f>0+R66+R71+R76+R81+R86+R91</f>
        <v>0</v>
      </c>
      <c r="S96" s="64">
        <f>Q96*(1+J96)+R96</f>
        <v>0</v>
      </c>
    </row>
    <row r="97" thickTop="1" thickBot="1" ht="25" customHeight="1">
      <c r="A97" s="9"/>
      <c r="B97" s="65"/>
      <c r="C97" s="65"/>
      <c r="D97" s="65"/>
      <c r="E97" s="65"/>
      <c r="F97" s="65"/>
      <c r="G97" s="66" t="s">
        <v>87</v>
      </c>
      <c r="H97" s="67">
        <f>J66+J71+J76+J81+J86+J91</f>
        <v>0</v>
      </c>
      <c r="I97" s="66" t="s">
        <v>88</v>
      </c>
      <c r="J97" s="68">
        <f>0+J96</f>
        <v>0</v>
      </c>
      <c r="K97" s="66" t="s">
        <v>89</v>
      </c>
      <c r="L97" s="69">
        <f>L66+L71+L76+L81+L86+L91</f>
        <v>0</v>
      </c>
      <c r="M97" s="12"/>
      <c r="N97" s="2"/>
      <c r="O97" s="2"/>
      <c r="P97" s="2"/>
      <c r="Q97" s="2"/>
    </row>
    <row r="98" ht="40" customHeight="1">
      <c r="A98" s="9"/>
      <c r="B98" s="74" t="s">
        <v>499</v>
      </c>
      <c r="C98" s="1"/>
      <c r="D98" s="1"/>
      <c r="E98" s="1"/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>
      <c r="A99" s="9"/>
      <c r="B99" s="41">
        <v>14</v>
      </c>
      <c r="C99" s="42" t="s">
        <v>541</v>
      </c>
      <c r="D99" s="42" t="s">
        <v>7</v>
      </c>
      <c r="E99" s="42" t="s">
        <v>542</v>
      </c>
      <c r="F99" s="42" t="s">
        <v>7</v>
      </c>
      <c r="G99" s="43" t="s">
        <v>150</v>
      </c>
      <c r="H99" s="44">
        <v>71</v>
      </c>
      <c r="I99" s="25">
        <f>ROUND(0,2)</f>
        <v>0</v>
      </c>
      <c r="J99" s="45">
        <f>ROUND(I99*H99,2)</f>
        <v>0</v>
      </c>
      <c r="K99" s="46">
        <v>0.20999999999999999</v>
      </c>
      <c r="L99" s="47">
        <f>IF(ISNUMBER(K99),ROUND(J99*(K99+1),2),0)</f>
        <v>0</v>
      </c>
      <c r="M99" s="12"/>
      <c r="N99" s="2"/>
      <c r="O99" s="2"/>
      <c r="P99" s="2"/>
      <c r="Q99" s="33">
        <f>IF(ISNUMBER(K99),IF(H99&gt;0,IF(I99&gt;0,J99,0),0),0)</f>
        <v>0</v>
      </c>
      <c r="R99" s="27">
        <f>IF(ISNUMBER(K99)=FALSE,J99,0)</f>
        <v>0</v>
      </c>
    </row>
    <row r="100">
      <c r="A100" s="9"/>
      <c r="B100" s="48" t="s">
        <v>54</v>
      </c>
      <c r="C100" s="1"/>
      <c r="D100" s="1"/>
      <c r="E100" s="49" t="s">
        <v>543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>
      <c r="A101" s="9"/>
      <c r="B101" s="48" t="s">
        <v>56</v>
      </c>
      <c r="C101" s="1"/>
      <c r="D101" s="1"/>
      <c r="E101" s="49" t="s">
        <v>637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>
      <c r="A102" s="9"/>
      <c r="B102" s="48" t="s">
        <v>58</v>
      </c>
      <c r="C102" s="1"/>
      <c r="D102" s="1"/>
      <c r="E102" s="49" t="s">
        <v>545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 thickBot="1">
      <c r="A103" s="9"/>
      <c r="B103" s="50" t="s">
        <v>60</v>
      </c>
      <c r="C103" s="51"/>
      <c r="D103" s="51"/>
      <c r="E103" s="52" t="s">
        <v>61</v>
      </c>
      <c r="F103" s="51"/>
      <c r="G103" s="51"/>
      <c r="H103" s="53"/>
      <c r="I103" s="51"/>
      <c r="J103" s="53"/>
      <c r="K103" s="51"/>
      <c r="L103" s="51"/>
      <c r="M103" s="12"/>
      <c r="N103" s="2"/>
      <c r="O103" s="2"/>
      <c r="P103" s="2"/>
      <c r="Q103" s="2"/>
    </row>
    <row r="104" thickTop="1">
      <c r="A104" s="9"/>
      <c r="B104" s="41">
        <v>15</v>
      </c>
      <c r="C104" s="42" t="s">
        <v>638</v>
      </c>
      <c r="D104" s="42" t="s">
        <v>7</v>
      </c>
      <c r="E104" s="42" t="s">
        <v>639</v>
      </c>
      <c r="F104" s="42" t="s">
        <v>7</v>
      </c>
      <c r="G104" s="43" t="s">
        <v>150</v>
      </c>
      <c r="H104" s="54">
        <v>4</v>
      </c>
      <c r="I104" s="55">
        <f>ROUND(0,2)</f>
        <v>0</v>
      </c>
      <c r="J104" s="56">
        <f>ROUND(I104*H104,2)</f>
        <v>0</v>
      </c>
      <c r="K104" s="57">
        <v>0.20999999999999999</v>
      </c>
      <c r="L104" s="58">
        <f>IF(ISNUMBER(K104),ROUND(J104*(K104+1),2),0)</f>
        <v>0</v>
      </c>
      <c r="M104" s="12"/>
      <c r="N104" s="2"/>
      <c r="O104" s="2"/>
      <c r="P104" s="2"/>
      <c r="Q104" s="33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48" t="s">
        <v>54</v>
      </c>
      <c r="C105" s="1"/>
      <c r="D105" s="1"/>
      <c r="E105" s="49" t="s">
        <v>7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>
      <c r="A106" s="9"/>
      <c r="B106" s="48" t="s">
        <v>56</v>
      </c>
      <c r="C106" s="1"/>
      <c r="D106" s="1"/>
      <c r="E106" s="49" t="s">
        <v>640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>
      <c r="A107" s="9"/>
      <c r="B107" s="48" t="s">
        <v>58</v>
      </c>
      <c r="C107" s="1"/>
      <c r="D107" s="1"/>
      <c r="E107" s="49" t="s">
        <v>573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 thickBot="1">
      <c r="A108" s="9"/>
      <c r="B108" s="50" t="s">
        <v>60</v>
      </c>
      <c r="C108" s="51"/>
      <c r="D108" s="51"/>
      <c r="E108" s="52" t="s">
        <v>61</v>
      </c>
      <c r="F108" s="51"/>
      <c r="G108" s="51"/>
      <c r="H108" s="53"/>
      <c r="I108" s="51"/>
      <c r="J108" s="53"/>
      <c r="K108" s="51"/>
      <c r="L108" s="51"/>
      <c r="M108" s="12"/>
      <c r="N108" s="2"/>
      <c r="O108" s="2"/>
      <c r="P108" s="2"/>
      <c r="Q108" s="2"/>
    </row>
    <row r="109" thickTop="1">
      <c r="A109" s="9"/>
      <c r="B109" s="41">
        <v>16</v>
      </c>
      <c r="C109" s="42" t="s">
        <v>641</v>
      </c>
      <c r="D109" s="42" t="s">
        <v>7</v>
      </c>
      <c r="E109" s="42" t="s">
        <v>642</v>
      </c>
      <c r="F109" s="42" t="s">
        <v>7</v>
      </c>
      <c r="G109" s="43" t="s">
        <v>150</v>
      </c>
      <c r="H109" s="54">
        <v>71</v>
      </c>
      <c r="I109" s="55">
        <f>ROUND(0,2)</f>
        <v>0</v>
      </c>
      <c r="J109" s="56">
        <f>ROUND(I109*H109,2)</f>
        <v>0</v>
      </c>
      <c r="K109" s="57">
        <v>0.20999999999999999</v>
      </c>
      <c r="L109" s="58">
        <f>IF(ISNUMBER(K109),ROUND(J109*(K109+1),2),0)</f>
        <v>0</v>
      </c>
      <c r="M109" s="12"/>
      <c r="N109" s="2"/>
      <c r="O109" s="2"/>
      <c r="P109" s="2"/>
      <c r="Q109" s="33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48" t="s">
        <v>54</v>
      </c>
      <c r="C110" s="1"/>
      <c r="D110" s="1"/>
      <c r="E110" s="49" t="s">
        <v>7</v>
      </c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>
      <c r="A111" s="9"/>
      <c r="B111" s="48" t="s">
        <v>56</v>
      </c>
      <c r="C111" s="1"/>
      <c r="D111" s="1"/>
      <c r="E111" s="49" t="s">
        <v>615</v>
      </c>
      <c r="F111" s="1"/>
      <c r="G111" s="1"/>
      <c r="H111" s="40"/>
      <c r="I111" s="1"/>
      <c r="J111" s="40"/>
      <c r="K111" s="1"/>
      <c r="L111" s="1"/>
      <c r="M111" s="12"/>
      <c r="N111" s="2"/>
      <c r="O111" s="2"/>
      <c r="P111" s="2"/>
      <c r="Q111" s="2"/>
    </row>
    <row r="112">
      <c r="A112" s="9"/>
      <c r="B112" s="48" t="s">
        <v>58</v>
      </c>
      <c r="C112" s="1"/>
      <c r="D112" s="1"/>
      <c r="E112" s="49" t="s">
        <v>579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 thickBot="1">
      <c r="A113" s="9"/>
      <c r="B113" s="50" t="s">
        <v>60</v>
      </c>
      <c r="C113" s="51"/>
      <c r="D113" s="51"/>
      <c r="E113" s="52" t="s">
        <v>61</v>
      </c>
      <c r="F113" s="51"/>
      <c r="G113" s="51"/>
      <c r="H113" s="53"/>
      <c r="I113" s="51"/>
      <c r="J113" s="53"/>
      <c r="K113" s="51"/>
      <c r="L113" s="51"/>
      <c r="M113" s="12"/>
      <c r="N113" s="2"/>
      <c r="O113" s="2"/>
      <c r="P113" s="2"/>
      <c r="Q113" s="2"/>
    </row>
    <row r="114" thickTop="1">
      <c r="A114" s="9"/>
      <c r="B114" s="41">
        <v>17</v>
      </c>
      <c r="C114" s="42" t="s">
        <v>583</v>
      </c>
      <c r="D114" s="42" t="s">
        <v>7</v>
      </c>
      <c r="E114" s="42" t="s">
        <v>584</v>
      </c>
      <c r="F114" s="42" t="s">
        <v>7</v>
      </c>
      <c r="G114" s="43" t="s">
        <v>150</v>
      </c>
      <c r="H114" s="54">
        <v>4</v>
      </c>
      <c r="I114" s="55">
        <f>ROUND(0,2)</f>
        <v>0</v>
      </c>
      <c r="J114" s="56">
        <f>ROUND(I114*H114,2)</f>
        <v>0</v>
      </c>
      <c r="K114" s="57">
        <v>0.20999999999999999</v>
      </c>
      <c r="L114" s="58">
        <f>IF(ISNUMBER(K114),ROUND(J114*(K114+1),2),0)</f>
        <v>0</v>
      </c>
      <c r="M114" s="12"/>
      <c r="N114" s="2"/>
      <c r="O114" s="2"/>
      <c r="P114" s="2"/>
      <c r="Q114" s="33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48" t="s">
        <v>54</v>
      </c>
      <c r="C115" s="1"/>
      <c r="D115" s="1"/>
      <c r="E115" s="49" t="s">
        <v>7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>
      <c r="A116" s="9"/>
      <c r="B116" s="48" t="s">
        <v>56</v>
      </c>
      <c r="C116" s="1"/>
      <c r="D116" s="1"/>
      <c r="E116" s="49" t="s">
        <v>643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>
      <c r="A117" s="9"/>
      <c r="B117" s="48" t="s">
        <v>58</v>
      </c>
      <c r="C117" s="1"/>
      <c r="D117" s="1"/>
      <c r="E117" s="49" t="s">
        <v>579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 thickBot="1">
      <c r="A118" s="9"/>
      <c r="B118" s="50" t="s">
        <v>60</v>
      </c>
      <c r="C118" s="51"/>
      <c r="D118" s="51"/>
      <c r="E118" s="52" t="s">
        <v>61</v>
      </c>
      <c r="F118" s="51"/>
      <c r="G118" s="51"/>
      <c r="H118" s="53"/>
      <c r="I118" s="51"/>
      <c r="J118" s="53"/>
      <c r="K118" s="51"/>
      <c r="L118" s="51"/>
      <c r="M118" s="12"/>
      <c r="N118" s="2"/>
      <c r="O118" s="2"/>
      <c r="P118" s="2"/>
      <c r="Q118" s="2"/>
    </row>
    <row r="119" thickTop="1" thickBot="1" ht="25" customHeight="1">
      <c r="A119" s="9"/>
      <c r="B119" s="1"/>
      <c r="C119" s="59">
        <v>9</v>
      </c>
      <c r="D119" s="1"/>
      <c r="E119" s="59" t="s">
        <v>99</v>
      </c>
      <c r="F119" s="1"/>
      <c r="G119" s="60" t="s">
        <v>84</v>
      </c>
      <c r="H119" s="61">
        <f>J99+J104+J109+J114</f>
        <v>0</v>
      </c>
      <c r="I119" s="60" t="s">
        <v>85</v>
      </c>
      <c r="J119" s="62">
        <f>(L119-H119)</f>
        <v>0</v>
      </c>
      <c r="K119" s="60" t="s">
        <v>86</v>
      </c>
      <c r="L119" s="63">
        <f>L99+L104+L109+L114</f>
        <v>0</v>
      </c>
      <c r="M119" s="12"/>
      <c r="N119" s="2"/>
      <c r="O119" s="2"/>
      <c r="P119" s="2"/>
      <c r="Q119" s="33">
        <f>0+Q99+Q104+Q109+Q114</f>
        <v>0</v>
      </c>
      <c r="R119" s="27">
        <f>0+R99+R104+R109+R114</f>
        <v>0</v>
      </c>
      <c r="S119" s="64">
        <f>Q119*(1+J119)+R119</f>
        <v>0</v>
      </c>
    </row>
    <row r="120" thickTop="1" thickBot="1" ht="25" customHeight="1">
      <c r="A120" s="9"/>
      <c r="B120" s="65"/>
      <c r="C120" s="65"/>
      <c r="D120" s="65"/>
      <c r="E120" s="65"/>
      <c r="F120" s="65"/>
      <c r="G120" s="66" t="s">
        <v>87</v>
      </c>
      <c r="H120" s="67">
        <f>J99+J104+J109+J114</f>
        <v>0</v>
      </c>
      <c r="I120" s="66" t="s">
        <v>88</v>
      </c>
      <c r="J120" s="68">
        <f>0+J119</f>
        <v>0</v>
      </c>
      <c r="K120" s="66" t="s">
        <v>89</v>
      </c>
      <c r="L120" s="69">
        <f>L99+L104+L109+L114</f>
        <v>0</v>
      </c>
      <c r="M120" s="12"/>
      <c r="N120" s="2"/>
      <c r="O120" s="2"/>
      <c r="P120" s="2"/>
      <c r="Q120" s="2"/>
    </row>
    <row r="121">
      <c r="A121" s="13"/>
      <c r="B121" s="4"/>
      <c r="C121" s="4"/>
      <c r="D121" s="4"/>
      <c r="E121" s="4"/>
      <c r="F121" s="4"/>
      <c r="G121" s="4"/>
      <c r="H121" s="70"/>
      <c r="I121" s="4"/>
      <c r="J121" s="70"/>
      <c r="K121" s="4"/>
      <c r="L121" s="4"/>
      <c r="M121" s="14"/>
      <c r="N121" s="2"/>
      <c r="O121" s="2"/>
      <c r="P121" s="2"/>
      <c r="Q121" s="2"/>
    </row>
    <row r="12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2"/>
      <c r="O122" s="2"/>
      <c r="P122" s="2"/>
      <c r="Q122" s="2"/>
    </row>
  </sheetData>
  <mergeCells count="87">
    <mergeCell ref="B39:D39"/>
    <mergeCell ref="B40:D40"/>
    <mergeCell ref="B41:D41"/>
    <mergeCell ref="B42:D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5:L65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4:C25"/>
    <mergeCell ref="B27:L27"/>
    <mergeCell ref="B29:D29"/>
    <mergeCell ref="B30:D30"/>
    <mergeCell ref="B31:D31"/>
    <mergeCell ref="B32:D32"/>
    <mergeCell ref="B34:D34"/>
    <mergeCell ref="B35:D35"/>
    <mergeCell ref="B36:D36"/>
    <mergeCell ref="B37:D37"/>
    <mergeCell ref="B21:D21"/>
    <mergeCell ref="B22:D22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98:L98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34</v>
      </c>
      <c r="B10" s="1"/>
      <c r="C10" s="16"/>
      <c r="D10" s="1"/>
      <c r="E10" s="1"/>
      <c r="F10" s="1"/>
      <c r="G10" s="17"/>
      <c r="H10" s="1"/>
      <c r="I10" s="31" t="s">
        <v>35</v>
      </c>
      <c r="J10" s="32">
        <f>H32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644</v>
      </c>
      <c r="B11" s="1"/>
      <c r="C11" s="1"/>
      <c r="D11" s="1"/>
      <c r="E11" s="1"/>
      <c r="F11" s="1"/>
      <c r="G11" s="31"/>
      <c r="H11" s="1"/>
      <c r="I11" s="31" t="s">
        <v>37</v>
      </c>
      <c r="J11" s="32">
        <f>L32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AVERAGE(J31)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39</v>
      </c>
      <c r="C19" s="34"/>
      <c r="D19" s="34"/>
      <c r="E19" s="34" t="s">
        <v>40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645</v>
      </c>
      <c r="F20" s="1"/>
      <c r="G20" s="1"/>
      <c r="H20" s="1"/>
      <c r="I20" s="1"/>
      <c r="J20" s="1"/>
      <c r="K20" s="38">
        <f>H32</f>
        <v>0</v>
      </c>
      <c r="L20" s="38">
        <f>L32</f>
        <v>0</v>
      </c>
      <c r="M20" s="12"/>
      <c r="N20" s="2"/>
      <c r="O20" s="2"/>
      <c r="P20" s="2"/>
      <c r="Q20" s="2"/>
      <c r="S20" s="27">
        <f>S31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42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43</v>
      </c>
      <c r="C24" s="34" t="s">
        <v>39</v>
      </c>
      <c r="D24" s="34" t="s">
        <v>44</v>
      </c>
      <c r="E24" s="34" t="s">
        <v>40</v>
      </c>
      <c r="F24" s="34" t="s">
        <v>45</v>
      </c>
      <c r="G24" s="35" t="s">
        <v>46</v>
      </c>
      <c r="H24" s="22" t="s">
        <v>47</v>
      </c>
      <c r="I24" s="22" t="s">
        <v>48</v>
      </c>
      <c r="J24" s="22" t="s">
        <v>17</v>
      </c>
      <c r="K24" s="35" t="s">
        <v>49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39" t="s">
        <v>646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647</v>
      </c>
      <c r="D26" s="42"/>
      <c r="E26" s="42" t="s">
        <v>648</v>
      </c>
      <c r="F26" s="42" t="s">
        <v>7</v>
      </c>
      <c r="G26" s="43" t="s">
        <v>53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54</v>
      </c>
      <c r="C27" s="1"/>
      <c r="D27" s="1"/>
      <c r="E27" s="49" t="s">
        <v>649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56</v>
      </c>
      <c r="C28" s="1"/>
      <c r="D28" s="1"/>
      <c r="E28" s="49" t="s">
        <v>57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58</v>
      </c>
      <c r="C29" s="1"/>
      <c r="D29" s="1"/>
      <c r="E29" s="49" t="s">
        <v>650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60</v>
      </c>
      <c r="C30" s="51"/>
      <c r="D30" s="51"/>
      <c r="E30" s="52" t="s">
        <v>61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 thickBot="1" ht="25" customHeight="1">
      <c r="A31" s="9"/>
      <c r="B31" s="1"/>
      <c r="C31" s="59">
        <v>0</v>
      </c>
      <c r="D31" s="1"/>
      <c r="E31" s="59" t="s">
        <v>645</v>
      </c>
      <c r="F31" s="1"/>
      <c r="G31" s="60" t="s">
        <v>84</v>
      </c>
      <c r="H31" s="61">
        <f>0+J26</f>
        <v>0</v>
      </c>
      <c r="I31" s="60" t="s">
        <v>85</v>
      </c>
      <c r="J31" s="62">
        <f>(L31-H31)</f>
        <v>0</v>
      </c>
      <c r="K31" s="60" t="s">
        <v>86</v>
      </c>
      <c r="L31" s="63">
        <f>0+L26</f>
        <v>0</v>
      </c>
      <c r="M31" s="12"/>
      <c r="N31" s="2"/>
      <c r="O31" s="2"/>
      <c r="P31" s="2"/>
      <c r="Q31" s="33">
        <f>0+Q26</f>
        <v>0</v>
      </c>
      <c r="R31" s="27">
        <f>0+R26</f>
        <v>0</v>
      </c>
      <c r="S31" s="64">
        <f>Q31*(1+J31)+R31</f>
        <v>0</v>
      </c>
    </row>
    <row r="32" thickTop="1" thickBot="1" ht="25" customHeight="1">
      <c r="A32" s="9"/>
      <c r="B32" s="65"/>
      <c r="C32" s="65"/>
      <c r="D32" s="65"/>
      <c r="E32" s="65"/>
      <c r="F32" s="65"/>
      <c r="G32" s="66" t="s">
        <v>87</v>
      </c>
      <c r="H32" s="67">
        <f>0+J26</f>
        <v>0</v>
      </c>
      <c r="I32" s="66" t="s">
        <v>88</v>
      </c>
      <c r="J32" s="68">
        <f>0+J31</f>
        <v>0</v>
      </c>
      <c r="K32" s="66" t="s">
        <v>89</v>
      </c>
      <c r="L32" s="69">
        <f>0+L26</f>
        <v>0</v>
      </c>
      <c r="M32" s="12"/>
      <c r="N32" s="2"/>
      <c r="O32" s="2"/>
      <c r="P32" s="2"/>
      <c r="Q32" s="2"/>
    </row>
    <row r="33">
      <c r="A33" s="13"/>
      <c r="B33" s="4"/>
      <c r="C33" s="4"/>
      <c r="D33" s="4"/>
      <c r="E33" s="4"/>
      <c r="F33" s="4"/>
      <c r="G33" s="4"/>
      <c r="H33" s="70"/>
      <c r="I33" s="4"/>
      <c r="J33" s="70"/>
      <c r="K33" s="4"/>
      <c r="L33" s="4"/>
      <c r="M33" s="14"/>
      <c r="N33" s="2"/>
      <c r="O33" s="2"/>
      <c r="P33" s="2"/>
      <c r="Q33" s="2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34</v>
      </c>
      <c r="B10" s="1"/>
      <c r="C10" s="16"/>
      <c r="D10" s="1"/>
      <c r="E10" s="1"/>
      <c r="F10" s="1"/>
      <c r="G10" s="17"/>
      <c r="H10" s="1"/>
      <c r="I10" s="31" t="s">
        <v>35</v>
      </c>
      <c r="J10" s="32">
        <f>H62+H95+H103+H111+H154+H172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651</v>
      </c>
      <c r="B11" s="1"/>
      <c r="C11" s="1"/>
      <c r="D11" s="1"/>
      <c r="E11" s="1"/>
      <c r="F11" s="1"/>
      <c r="G11" s="31"/>
      <c r="H11" s="1"/>
      <c r="I11" s="31" t="s">
        <v>37</v>
      </c>
      <c r="J11" s="32">
        <f>L62+L95+L103+L111+L154+L172</f>
        <v>0</v>
      </c>
      <c r="K11" s="1"/>
      <c r="L11" s="1"/>
      <c r="M11" s="12"/>
      <c r="N11" s="2"/>
      <c r="O11" s="2"/>
      <c r="P11" s="2"/>
      <c r="Q11" s="33">
        <f>IF(SUM(K20:K25)&gt;0,ROUND(SUM(S20:S25)/SUM(K20:K25)-1,8),0)</f>
        <v>0</v>
      </c>
      <c r="R11" s="27">
        <f>AVERAGE(J61,J94,J102,J110,J153,J171)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39</v>
      </c>
      <c r="C19" s="34"/>
      <c r="D19" s="34"/>
      <c r="E19" s="34" t="s">
        <v>40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41</v>
      </c>
      <c r="F20" s="1"/>
      <c r="G20" s="1"/>
      <c r="H20" s="1"/>
      <c r="I20" s="1"/>
      <c r="J20" s="1"/>
      <c r="K20" s="38">
        <f>H62</f>
        <v>0</v>
      </c>
      <c r="L20" s="38">
        <f>L62</f>
        <v>0</v>
      </c>
      <c r="M20" s="12"/>
      <c r="N20" s="2"/>
      <c r="O20" s="2"/>
      <c r="P20" s="2"/>
      <c r="Q20" s="2"/>
      <c r="S20" s="27">
        <f>S61</f>
        <v>0</v>
      </c>
    </row>
    <row r="21">
      <c r="A21" s="9"/>
      <c r="B21" s="36">
        <v>1</v>
      </c>
      <c r="C21" s="1"/>
      <c r="D21" s="1"/>
      <c r="E21" s="37" t="s">
        <v>91</v>
      </c>
      <c r="F21" s="1"/>
      <c r="G21" s="1"/>
      <c r="H21" s="1"/>
      <c r="I21" s="1"/>
      <c r="J21" s="1"/>
      <c r="K21" s="38">
        <f>H95</f>
        <v>0</v>
      </c>
      <c r="L21" s="38">
        <f>L95</f>
        <v>0</v>
      </c>
      <c r="M21" s="12"/>
      <c r="N21" s="2"/>
      <c r="O21" s="2"/>
      <c r="P21" s="2"/>
      <c r="Q21" s="2"/>
      <c r="S21" s="27">
        <f>S94</f>
        <v>0</v>
      </c>
    </row>
    <row r="22">
      <c r="A22" s="9"/>
      <c r="B22" s="36">
        <v>4</v>
      </c>
      <c r="C22" s="1"/>
      <c r="D22" s="1"/>
      <c r="E22" s="37" t="s">
        <v>94</v>
      </c>
      <c r="F22" s="1"/>
      <c r="G22" s="1"/>
      <c r="H22" s="1"/>
      <c r="I22" s="1"/>
      <c r="J22" s="1"/>
      <c r="K22" s="38">
        <f>H103</f>
        <v>0</v>
      </c>
      <c r="L22" s="38">
        <f>L103</f>
        <v>0</v>
      </c>
      <c r="M22" s="12"/>
      <c r="N22" s="2"/>
      <c r="O22" s="2"/>
      <c r="P22" s="2"/>
      <c r="Q22" s="2"/>
      <c r="S22" s="27">
        <f>S102</f>
        <v>0</v>
      </c>
    </row>
    <row r="23">
      <c r="A23" s="9"/>
      <c r="B23" s="36">
        <v>5</v>
      </c>
      <c r="C23" s="1"/>
      <c r="D23" s="1"/>
      <c r="E23" s="37" t="s">
        <v>95</v>
      </c>
      <c r="F23" s="1"/>
      <c r="G23" s="1"/>
      <c r="H23" s="1"/>
      <c r="I23" s="1"/>
      <c r="J23" s="1"/>
      <c r="K23" s="38">
        <f>H111</f>
        <v>0</v>
      </c>
      <c r="L23" s="38">
        <f>L111</f>
        <v>0</v>
      </c>
      <c r="M23" s="12"/>
      <c r="N23" s="2"/>
      <c r="O23" s="2"/>
      <c r="P23" s="2"/>
      <c r="Q23" s="2"/>
      <c r="S23" s="27">
        <f>S110</f>
        <v>0</v>
      </c>
    </row>
    <row r="24">
      <c r="A24" s="9"/>
      <c r="B24" s="36">
        <v>8</v>
      </c>
      <c r="C24" s="1"/>
      <c r="D24" s="1"/>
      <c r="E24" s="37" t="s">
        <v>98</v>
      </c>
      <c r="F24" s="1"/>
      <c r="G24" s="1"/>
      <c r="H24" s="1"/>
      <c r="I24" s="1"/>
      <c r="J24" s="1"/>
      <c r="K24" s="38">
        <f>H154</f>
        <v>0</v>
      </c>
      <c r="L24" s="38">
        <f>L154</f>
        <v>0</v>
      </c>
      <c r="M24" s="12"/>
      <c r="N24" s="2"/>
      <c r="O24" s="2"/>
      <c r="P24" s="2"/>
      <c r="Q24" s="2"/>
      <c r="S24" s="27">
        <f>S153</f>
        <v>0</v>
      </c>
    </row>
    <row r="25">
      <c r="A25" s="9"/>
      <c r="B25" s="36">
        <v>9</v>
      </c>
      <c r="C25" s="1"/>
      <c r="D25" s="1"/>
      <c r="E25" s="37" t="s">
        <v>99</v>
      </c>
      <c r="F25" s="1"/>
      <c r="G25" s="1"/>
      <c r="H25" s="1"/>
      <c r="I25" s="1"/>
      <c r="J25" s="1"/>
      <c r="K25" s="38">
        <f>H172</f>
        <v>0</v>
      </c>
      <c r="L25" s="38">
        <f>L172</f>
        <v>0</v>
      </c>
      <c r="M25" s="71"/>
      <c r="N25" s="2"/>
      <c r="O25" s="2"/>
      <c r="P25" s="2"/>
      <c r="Q25" s="2"/>
      <c r="S25" s="27">
        <f>S171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2"/>
      <c r="N26" s="2"/>
      <c r="O26" s="2"/>
      <c r="P26" s="2"/>
      <c r="Q26" s="2"/>
    </row>
    <row r="27" ht="14" customHeight="1">
      <c r="A27" s="4"/>
      <c r="B27" s="28" t="s">
        <v>42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3"/>
      <c r="N28" s="2"/>
      <c r="O28" s="2"/>
      <c r="P28" s="2"/>
      <c r="Q28" s="2"/>
    </row>
    <row r="29" ht="18" customHeight="1">
      <c r="A29" s="9"/>
      <c r="B29" s="34" t="s">
        <v>43</v>
      </c>
      <c r="C29" s="34" t="s">
        <v>39</v>
      </c>
      <c r="D29" s="34" t="s">
        <v>44</v>
      </c>
      <c r="E29" s="34" t="s">
        <v>40</v>
      </c>
      <c r="F29" s="34" t="s">
        <v>45</v>
      </c>
      <c r="G29" s="35" t="s">
        <v>46</v>
      </c>
      <c r="H29" s="22" t="s">
        <v>47</v>
      </c>
      <c r="I29" s="22" t="s">
        <v>48</v>
      </c>
      <c r="J29" s="22" t="s">
        <v>17</v>
      </c>
      <c r="K29" s="35" t="s">
        <v>49</v>
      </c>
      <c r="L29" s="22" t="s">
        <v>18</v>
      </c>
      <c r="M29" s="71"/>
      <c r="N29" s="2"/>
      <c r="O29" s="2"/>
      <c r="P29" s="2"/>
      <c r="Q29" s="2"/>
    </row>
    <row r="30" ht="40" customHeight="1">
      <c r="A30" s="9"/>
      <c r="B30" s="39" t="s">
        <v>50</v>
      </c>
      <c r="C30" s="1"/>
      <c r="D30" s="1"/>
      <c r="E30" s="1"/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>
      <c r="A31" s="9"/>
      <c r="B31" s="41">
        <v>1</v>
      </c>
      <c r="C31" s="42" t="s">
        <v>100</v>
      </c>
      <c r="D31" s="42">
        <v>1</v>
      </c>
      <c r="E31" s="42" t="s">
        <v>101</v>
      </c>
      <c r="F31" s="42" t="s">
        <v>7</v>
      </c>
      <c r="G31" s="43" t="s">
        <v>102</v>
      </c>
      <c r="H31" s="44">
        <v>108.8</v>
      </c>
      <c r="I31" s="25">
        <f>ROUND(0,2)</f>
        <v>0</v>
      </c>
      <c r="J31" s="45">
        <f>ROUND(I31*H31,2)</f>
        <v>0</v>
      </c>
      <c r="K31" s="46">
        <v>0.20999999999999999</v>
      </c>
      <c r="L31" s="47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54</v>
      </c>
      <c r="C32" s="1"/>
      <c r="D32" s="1"/>
      <c r="E32" s="49" t="s">
        <v>103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56</v>
      </c>
      <c r="C33" s="1"/>
      <c r="D33" s="1"/>
      <c r="E33" s="49" t="s">
        <v>652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58</v>
      </c>
      <c r="C34" s="1"/>
      <c r="D34" s="1"/>
      <c r="E34" s="49" t="s">
        <v>105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60</v>
      </c>
      <c r="C35" s="51"/>
      <c r="D35" s="51"/>
      <c r="E35" s="52" t="s">
        <v>61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2</v>
      </c>
      <c r="C36" s="42" t="s">
        <v>100</v>
      </c>
      <c r="D36" s="42">
        <v>5</v>
      </c>
      <c r="E36" s="42" t="s">
        <v>101</v>
      </c>
      <c r="F36" s="42" t="s">
        <v>7</v>
      </c>
      <c r="G36" s="43" t="s">
        <v>102</v>
      </c>
      <c r="H36" s="54">
        <v>8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54</v>
      </c>
      <c r="C37" s="1"/>
      <c r="D37" s="1"/>
      <c r="E37" s="49" t="s">
        <v>112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56</v>
      </c>
      <c r="C38" s="1"/>
      <c r="D38" s="1"/>
      <c r="E38" s="49" t="s">
        <v>653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58</v>
      </c>
      <c r="C39" s="1"/>
      <c r="D39" s="1"/>
      <c r="E39" s="49" t="s">
        <v>105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60</v>
      </c>
      <c r="C40" s="51"/>
      <c r="D40" s="51"/>
      <c r="E40" s="52" t="s">
        <v>61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3</v>
      </c>
      <c r="C41" s="42" t="s">
        <v>647</v>
      </c>
      <c r="D41" s="42" t="s">
        <v>7</v>
      </c>
      <c r="E41" s="42" t="s">
        <v>648</v>
      </c>
      <c r="F41" s="42" t="s">
        <v>7</v>
      </c>
      <c r="G41" s="43" t="s">
        <v>53</v>
      </c>
      <c r="H41" s="54">
        <v>1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54</v>
      </c>
      <c r="C42" s="1"/>
      <c r="D42" s="1"/>
      <c r="E42" s="49" t="s">
        <v>654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56</v>
      </c>
      <c r="C43" s="1"/>
      <c r="D43" s="1"/>
      <c r="E43" s="49" t="s">
        <v>57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58</v>
      </c>
      <c r="C44" s="1"/>
      <c r="D44" s="1"/>
      <c r="E44" s="49" t="s">
        <v>59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60</v>
      </c>
      <c r="C45" s="51"/>
      <c r="D45" s="51"/>
      <c r="E45" s="52" t="s">
        <v>61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4</v>
      </c>
      <c r="C46" s="42" t="s">
        <v>66</v>
      </c>
      <c r="D46" s="42">
        <v>1</v>
      </c>
      <c r="E46" s="42" t="s">
        <v>67</v>
      </c>
      <c r="F46" s="42" t="s">
        <v>7</v>
      </c>
      <c r="G46" s="43" t="s">
        <v>53</v>
      </c>
      <c r="H46" s="54">
        <v>1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54</v>
      </c>
      <c r="C47" s="1"/>
      <c r="D47" s="1"/>
      <c r="E47" s="49" t="s">
        <v>655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56</v>
      </c>
      <c r="C48" s="1"/>
      <c r="D48" s="1"/>
      <c r="E48" s="49" t="s">
        <v>7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58</v>
      </c>
      <c r="C49" s="1"/>
      <c r="D49" s="1"/>
      <c r="E49" s="49" t="s">
        <v>69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60</v>
      </c>
      <c r="C50" s="51"/>
      <c r="D50" s="51"/>
      <c r="E50" s="52" t="s">
        <v>61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5</v>
      </c>
      <c r="C51" s="42" t="s">
        <v>66</v>
      </c>
      <c r="D51" s="42">
        <v>2</v>
      </c>
      <c r="E51" s="42" t="s">
        <v>67</v>
      </c>
      <c r="F51" s="42" t="s">
        <v>7</v>
      </c>
      <c r="G51" s="43" t="s">
        <v>53</v>
      </c>
      <c r="H51" s="54">
        <v>1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54</v>
      </c>
      <c r="C52" s="1"/>
      <c r="D52" s="1"/>
      <c r="E52" s="49" t="s">
        <v>656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56</v>
      </c>
      <c r="C53" s="1"/>
      <c r="D53" s="1"/>
      <c r="E53" s="49" t="s">
        <v>7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58</v>
      </c>
      <c r="C54" s="1"/>
      <c r="D54" s="1"/>
      <c r="E54" s="49" t="s">
        <v>69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60</v>
      </c>
      <c r="C55" s="51"/>
      <c r="D55" s="51"/>
      <c r="E55" s="52" t="s">
        <v>61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6</v>
      </c>
      <c r="C56" s="42" t="s">
        <v>657</v>
      </c>
      <c r="D56" s="42" t="s">
        <v>7</v>
      </c>
      <c r="E56" s="42" t="s">
        <v>658</v>
      </c>
      <c r="F56" s="42" t="s">
        <v>7</v>
      </c>
      <c r="G56" s="43" t="s">
        <v>53</v>
      </c>
      <c r="H56" s="54">
        <v>1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54</v>
      </c>
      <c r="C57" s="1"/>
      <c r="D57" s="1"/>
      <c r="E57" s="49" t="s">
        <v>659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56</v>
      </c>
      <c r="C58" s="1"/>
      <c r="D58" s="1"/>
      <c r="E58" s="49" t="s">
        <v>7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58</v>
      </c>
      <c r="C59" s="1"/>
      <c r="D59" s="1"/>
      <c r="E59" s="49" t="s">
        <v>69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60</v>
      </c>
      <c r="C60" s="51"/>
      <c r="D60" s="51"/>
      <c r="E60" s="52" t="s">
        <v>61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 thickBot="1" ht="25" customHeight="1">
      <c r="A61" s="9"/>
      <c r="B61" s="1"/>
      <c r="C61" s="59">
        <v>0</v>
      </c>
      <c r="D61" s="1"/>
      <c r="E61" s="59" t="s">
        <v>41</v>
      </c>
      <c r="F61" s="1"/>
      <c r="G61" s="60" t="s">
        <v>84</v>
      </c>
      <c r="H61" s="61">
        <f>J31+J36+J41+J46+J51+J56</f>
        <v>0</v>
      </c>
      <c r="I61" s="60" t="s">
        <v>85</v>
      </c>
      <c r="J61" s="62">
        <f>(L61-H61)</f>
        <v>0</v>
      </c>
      <c r="K61" s="60" t="s">
        <v>86</v>
      </c>
      <c r="L61" s="63">
        <f>L31+L36+L41+L46+L51+L56</f>
        <v>0</v>
      </c>
      <c r="M61" s="12"/>
      <c r="N61" s="2"/>
      <c r="O61" s="2"/>
      <c r="P61" s="2"/>
      <c r="Q61" s="33">
        <f>0+Q31+Q36+Q41+Q46+Q51+Q56</f>
        <v>0</v>
      </c>
      <c r="R61" s="27">
        <f>0+R31+R36+R41+R46+R51+R56</f>
        <v>0</v>
      </c>
      <c r="S61" s="64">
        <f>Q61*(1+J61)+R61</f>
        <v>0</v>
      </c>
    </row>
    <row r="62" thickTop="1" thickBot="1" ht="25" customHeight="1">
      <c r="A62" s="9"/>
      <c r="B62" s="65"/>
      <c r="C62" s="65"/>
      <c r="D62" s="65"/>
      <c r="E62" s="65"/>
      <c r="F62" s="65"/>
      <c r="G62" s="66" t="s">
        <v>87</v>
      </c>
      <c r="H62" s="67">
        <f>J31+J36+J41+J46+J51+J56</f>
        <v>0</v>
      </c>
      <c r="I62" s="66" t="s">
        <v>88</v>
      </c>
      <c r="J62" s="68">
        <f>0+J61</f>
        <v>0</v>
      </c>
      <c r="K62" s="66" t="s">
        <v>89</v>
      </c>
      <c r="L62" s="69">
        <f>L31+L36+L41+L46+L51+L56</f>
        <v>0</v>
      </c>
      <c r="M62" s="12"/>
      <c r="N62" s="2"/>
      <c r="O62" s="2"/>
      <c r="P62" s="2"/>
      <c r="Q62" s="2"/>
    </row>
    <row r="63" ht="40" customHeight="1">
      <c r="A63" s="9"/>
      <c r="B63" s="74" t="s">
        <v>120</v>
      </c>
      <c r="C63" s="1"/>
      <c r="D63" s="1"/>
      <c r="E63" s="1"/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1">
        <v>7</v>
      </c>
      <c r="C64" s="42" t="s">
        <v>127</v>
      </c>
      <c r="D64" s="42" t="s">
        <v>7</v>
      </c>
      <c r="E64" s="42" t="s">
        <v>128</v>
      </c>
      <c r="F64" s="42" t="s">
        <v>7</v>
      </c>
      <c r="G64" s="43" t="s">
        <v>116</v>
      </c>
      <c r="H64" s="44">
        <v>3.2000000000000002</v>
      </c>
      <c r="I64" s="25">
        <f>ROUND(0,2)</f>
        <v>0</v>
      </c>
      <c r="J64" s="45">
        <f>ROUND(I64*H64,2)</f>
        <v>0</v>
      </c>
      <c r="K64" s="46">
        <v>0.20999999999999999</v>
      </c>
      <c r="L64" s="47">
        <f>IF(ISNUMBER(K64),ROUND(J64*(K64+1),2),0)</f>
        <v>0</v>
      </c>
      <c r="M64" s="12"/>
      <c r="N64" s="2"/>
      <c r="O64" s="2"/>
      <c r="P64" s="2"/>
      <c r="Q64" s="33">
        <f>IF(ISNUMBER(K64),IF(H64&gt;0,IF(I64&gt;0,J64,0),0),0)</f>
        <v>0</v>
      </c>
      <c r="R64" s="27">
        <f>IF(ISNUMBER(K64)=FALSE,J64,0)</f>
        <v>0</v>
      </c>
    </row>
    <row r="65">
      <c r="A65" s="9"/>
      <c r="B65" s="48" t="s">
        <v>54</v>
      </c>
      <c r="C65" s="1"/>
      <c r="D65" s="1"/>
      <c r="E65" s="49" t="s">
        <v>129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>
      <c r="A66" s="9"/>
      <c r="B66" s="48" t="s">
        <v>56</v>
      </c>
      <c r="C66" s="1"/>
      <c r="D66" s="1"/>
      <c r="E66" s="49" t="s">
        <v>660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8" t="s">
        <v>58</v>
      </c>
      <c r="C67" s="1"/>
      <c r="D67" s="1"/>
      <c r="E67" s="49" t="s">
        <v>661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 thickBot="1">
      <c r="A68" s="9"/>
      <c r="B68" s="50" t="s">
        <v>60</v>
      </c>
      <c r="C68" s="51"/>
      <c r="D68" s="51"/>
      <c r="E68" s="52" t="s">
        <v>61</v>
      </c>
      <c r="F68" s="51"/>
      <c r="G68" s="51"/>
      <c r="H68" s="53"/>
      <c r="I68" s="51"/>
      <c r="J68" s="53"/>
      <c r="K68" s="51"/>
      <c r="L68" s="51"/>
      <c r="M68" s="12"/>
      <c r="N68" s="2"/>
      <c r="O68" s="2"/>
      <c r="P68" s="2"/>
      <c r="Q68" s="2"/>
    </row>
    <row r="69" thickTop="1">
      <c r="A69" s="9"/>
      <c r="B69" s="41">
        <v>8</v>
      </c>
      <c r="C69" s="42" t="s">
        <v>193</v>
      </c>
      <c r="D69" s="42" t="s">
        <v>7</v>
      </c>
      <c r="E69" s="42" t="s">
        <v>194</v>
      </c>
      <c r="F69" s="42" t="s">
        <v>7</v>
      </c>
      <c r="G69" s="43" t="s">
        <v>116</v>
      </c>
      <c r="H69" s="54">
        <v>54.399999999999999</v>
      </c>
      <c r="I69" s="55">
        <f>ROUND(0,2)</f>
        <v>0</v>
      </c>
      <c r="J69" s="56">
        <f>ROUND(I69*H69,2)</f>
        <v>0</v>
      </c>
      <c r="K69" s="57">
        <v>0.20999999999999999</v>
      </c>
      <c r="L69" s="58">
        <f>IF(ISNUMBER(K69),ROUND(J69*(K69+1),2),0)</f>
        <v>0</v>
      </c>
      <c r="M69" s="12"/>
      <c r="N69" s="2"/>
      <c r="O69" s="2"/>
      <c r="P69" s="2"/>
      <c r="Q69" s="33">
        <f>IF(ISNUMBER(K69),IF(H69&gt;0,IF(I69&gt;0,J69,0),0),0)</f>
        <v>0</v>
      </c>
      <c r="R69" s="27">
        <f>IF(ISNUMBER(K69)=FALSE,J69,0)</f>
        <v>0</v>
      </c>
    </row>
    <row r="70">
      <c r="A70" s="9"/>
      <c r="B70" s="48" t="s">
        <v>54</v>
      </c>
      <c r="C70" s="1"/>
      <c r="D70" s="1"/>
      <c r="E70" s="49" t="s">
        <v>172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>
      <c r="A71" s="9"/>
      <c r="B71" s="48" t="s">
        <v>56</v>
      </c>
      <c r="C71" s="1"/>
      <c r="D71" s="1"/>
      <c r="E71" s="49" t="s">
        <v>662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58</v>
      </c>
      <c r="C72" s="1"/>
      <c r="D72" s="1"/>
      <c r="E72" s="49" t="s">
        <v>663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 thickBot="1">
      <c r="A73" s="9"/>
      <c r="B73" s="50" t="s">
        <v>60</v>
      </c>
      <c r="C73" s="51"/>
      <c r="D73" s="51"/>
      <c r="E73" s="52" t="s">
        <v>61</v>
      </c>
      <c r="F73" s="51"/>
      <c r="G73" s="51"/>
      <c r="H73" s="53"/>
      <c r="I73" s="51"/>
      <c r="J73" s="53"/>
      <c r="K73" s="51"/>
      <c r="L73" s="51"/>
      <c r="M73" s="12"/>
      <c r="N73" s="2"/>
      <c r="O73" s="2"/>
      <c r="P73" s="2"/>
      <c r="Q73" s="2"/>
    </row>
    <row r="74" thickTop="1">
      <c r="A74" s="9"/>
      <c r="B74" s="41">
        <v>9</v>
      </c>
      <c r="C74" s="42" t="s">
        <v>664</v>
      </c>
      <c r="D74" s="42" t="s">
        <v>7</v>
      </c>
      <c r="E74" s="42" t="s">
        <v>665</v>
      </c>
      <c r="F74" s="42" t="s">
        <v>7</v>
      </c>
      <c r="G74" s="43" t="s">
        <v>150</v>
      </c>
      <c r="H74" s="54">
        <v>30</v>
      </c>
      <c r="I74" s="55">
        <f>ROUND(0,2)</f>
        <v>0</v>
      </c>
      <c r="J74" s="56">
        <f>ROUND(I74*H74,2)</f>
        <v>0</v>
      </c>
      <c r="K74" s="57">
        <v>0.20999999999999999</v>
      </c>
      <c r="L74" s="58">
        <f>IF(ISNUMBER(K74),ROUND(J74*(K74+1),2),0)</f>
        <v>0</v>
      </c>
      <c r="M74" s="12"/>
      <c r="N74" s="2"/>
      <c r="O74" s="2"/>
      <c r="P74" s="2"/>
      <c r="Q74" s="33">
        <f>IF(ISNUMBER(K74),IF(H74&gt;0,IF(I74&gt;0,J74,0),0),0)</f>
        <v>0</v>
      </c>
      <c r="R74" s="27">
        <f>IF(ISNUMBER(K74)=FALSE,J74,0)</f>
        <v>0</v>
      </c>
    </row>
    <row r="75">
      <c r="A75" s="9"/>
      <c r="B75" s="48" t="s">
        <v>54</v>
      </c>
      <c r="C75" s="1"/>
      <c r="D75" s="1"/>
      <c r="E75" s="49" t="s">
        <v>7</v>
      </c>
      <c r="F75" s="1"/>
      <c r="G75" s="1"/>
      <c r="H75" s="40"/>
      <c r="I75" s="1"/>
      <c r="J75" s="40"/>
      <c r="K75" s="1"/>
      <c r="L75" s="1"/>
      <c r="M75" s="12"/>
      <c r="N75" s="2"/>
      <c r="O75" s="2"/>
      <c r="P75" s="2"/>
      <c r="Q75" s="2"/>
    </row>
    <row r="76">
      <c r="A76" s="9"/>
      <c r="B76" s="48" t="s">
        <v>56</v>
      </c>
      <c r="C76" s="1"/>
      <c r="D76" s="1"/>
      <c r="E76" s="49" t="s">
        <v>666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>
      <c r="A77" s="9"/>
      <c r="B77" s="48" t="s">
        <v>58</v>
      </c>
      <c r="C77" s="1"/>
      <c r="D77" s="1"/>
      <c r="E77" s="49" t="s">
        <v>667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 thickBot="1">
      <c r="A78" s="9"/>
      <c r="B78" s="50" t="s">
        <v>60</v>
      </c>
      <c r="C78" s="51"/>
      <c r="D78" s="51"/>
      <c r="E78" s="52" t="s">
        <v>61</v>
      </c>
      <c r="F78" s="51"/>
      <c r="G78" s="51"/>
      <c r="H78" s="53"/>
      <c r="I78" s="51"/>
      <c r="J78" s="53"/>
      <c r="K78" s="51"/>
      <c r="L78" s="51"/>
      <c r="M78" s="12"/>
      <c r="N78" s="2"/>
      <c r="O78" s="2"/>
      <c r="P78" s="2"/>
      <c r="Q78" s="2"/>
    </row>
    <row r="79" thickTop="1">
      <c r="A79" s="9"/>
      <c r="B79" s="41">
        <v>10</v>
      </c>
      <c r="C79" s="42" t="s">
        <v>205</v>
      </c>
      <c r="D79" s="42" t="s">
        <v>7</v>
      </c>
      <c r="E79" s="42" t="s">
        <v>206</v>
      </c>
      <c r="F79" s="42" t="s">
        <v>7</v>
      </c>
      <c r="G79" s="43" t="s">
        <v>116</v>
      </c>
      <c r="H79" s="54">
        <v>54.399999999999999</v>
      </c>
      <c r="I79" s="55">
        <f>ROUND(0,2)</f>
        <v>0</v>
      </c>
      <c r="J79" s="56">
        <f>ROUND(I79*H79,2)</f>
        <v>0</v>
      </c>
      <c r="K79" s="57">
        <v>0.20999999999999999</v>
      </c>
      <c r="L79" s="58">
        <f>IF(ISNUMBER(K79),ROUND(J79*(K79+1),2),0)</f>
        <v>0</v>
      </c>
      <c r="M79" s="12"/>
      <c r="N79" s="2"/>
      <c r="O79" s="2"/>
      <c r="P79" s="2"/>
      <c r="Q79" s="33">
        <f>IF(ISNUMBER(K79),IF(H79&gt;0,IF(I79&gt;0,J79,0),0),0)</f>
        <v>0</v>
      </c>
      <c r="R79" s="27">
        <f>IF(ISNUMBER(K79)=FALSE,J79,0)</f>
        <v>0</v>
      </c>
    </row>
    <row r="80">
      <c r="A80" s="9"/>
      <c r="B80" s="48" t="s">
        <v>54</v>
      </c>
      <c r="C80" s="1"/>
      <c r="D80" s="1"/>
      <c r="E80" s="49" t="s">
        <v>7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8" t="s">
        <v>56</v>
      </c>
      <c r="C81" s="1"/>
      <c r="D81" s="1"/>
      <c r="E81" s="49" t="s">
        <v>668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8" t="s">
        <v>58</v>
      </c>
      <c r="C82" s="1"/>
      <c r="D82" s="1"/>
      <c r="E82" s="49" t="s">
        <v>209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 thickBot="1">
      <c r="A83" s="9"/>
      <c r="B83" s="50" t="s">
        <v>60</v>
      </c>
      <c r="C83" s="51"/>
      <c r="D83" s="51"/>
      <c r="E83" s="52" t="s">
        <v>61</v>
      </c>
      <c r="F83" s="51"/>
      <c r="G83" s="51"/>
      <c r="H83" s="53"/>
      <c r="I83" s="51"/>
      <c r="J83" s="53"/>
      <c r="K83" s="51"/>
      <c r="L83" s="51"/>
      <c r="M83" s="12"/>
      <c r="N83" s="2"/>
      <c r="O83" s="2"/>
      <c r="P83" s="2"/>
      <c r="Q83" s="2"/>
    </row>
    <row r="84" thickTop="1">
      <c r="A84" s="9"/>
      <c r="B84" s="41">
        <v>11</v>
      </c>
      <c r="C84" s="42" t="s">
        <v>669</v>
      </c>
      <c r="D84" s="42" t="s">
        <v>7</v>
      </c>
      <c r="E84" s="42" t="s">
        <v>670</v>
      </c>
      <c r="F84" s="42" t="s">
        <v>7</v>
      </c>
      <c r="G84" s="43" t="s">
        <v>116</v>
      </c>
      <c r="H84" s="54">
        <v>52.927999999999997</v>
      </c>
      <c r="I84" s="55">
        <f>ROUND(0,2)</f>
        <v>0</v>
      </c>
      <c r="J84" s="56">
        <f>ROUND(I84*H84,2)</f>
        <v>0</v>
      </c>
      <c r="K84" s="57">
        <v>0.20999999999999999</v>
      </c>
      <c r="L84" s="58">
        <f>IF(ISNUMBER(K84),ROUND(J84*(K84+1),2),0)</f>
        <v>0</v>
      </c>
      <c r="M84" s="12"/>
      <c r="N84" s="2"/>
      <c r="O84" s="2"/>
      <c r="P84" s="2"/>
      <c r="Q84" s="33">
        <f>IF(ISNUMBER(K84),IF(H84&gt;0,IF(I84&gt;0,J84,0),0),0)</f>
        <v>0</v>
      </c>
      <c r="R84" s="27">
        <f>IF(ISNUMBER(K84)=FALSE,J84,0)</f>
        <v>0</v>
      </c>
    </row>
    <row r="85">
      <c r="A85" s="9"/>
      <c r="B85" s="48" t="s">
        <v>54</v>
      </c>
      <c r="C85" s="1"/>
      <c r="D85" s="1"/>
      <c r="E85" s="49" t="s">
        <v>671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>
      <c r="A86" s="9"/>
      <c r="B86" s="48" t="s">
        <v>56</v>
      </c>
      <c r="C86" s="1"/>
      <c r="D86" s="1"/>
      <c r="E86" s="49" t="s">
        <v>672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>
      <c r="A87" s="9"/>
      <c r="B87" s="48" t="s">
        <v>58</v>
      </c>
      <c r="C87" s="1"/>
      <c r="D87" s="1"/>
      <c r="E87" s="49" t="s">
        <v>673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 thickBot="1">
      <c r="A88" s="9"/>
      <c r="B88" s="50" t="s">
        <v>60</v>
      </c>
      <c r="C88" s="51"/>
      <c r="D88" s="51"/>
      <c r="E88" s="52" t="s">
        <v>61</v>
      </c>
      <c r="F88" s="51"/>
      <c r="G88" s="51"/>
      <c r="H88" s="53"/>
      <c r="I88" s="51"/>
      <c r="J88" s="53"/>
      <c r="K88" s="51"/>
      <c r="L88" s="51"/>
      <c r="M88" s="12"/>
      <c r="N88" s="2"/>
      <c r="O88" s="2"/>
      <c r="P88" s="2"/>
      <c r="Q88" s="2"/>
    </row>
    <row r="89" thickTop="1">
      <c r="A89" s="9"/>
      <c r="B89" s="41">
        <v>12</v>
      </c>
      <c r="C89" s="42" t="s">
        <v>674</v>
      </c>
      <c r="D89" s="42" t="s">
        <v>7</v>
      </c>
      <c r="E89" s="42" t="s">
        <v>675</v>
      </c>
      <c r="F89" s="42" t="s">
        <v>7</v>
      </c>
      <c r="G89" s="43" t="s">
        <v>116</v>
      </c>
      <c r="H89" s="54">
        <v>1.0740000000000001</v>
      </c>
      <c r="I89" s="55">
        <f>ROUND(0,2)</f>
        <v>0</v>
      </c>
      <c r="J89" s="56">
        <f>ROUND(I89*H89,2)</f>
        <v>0</v>
      </c>
      <c r="K89" s="57">
        <v>0.20999999999999999</v>
      </c>
      <c r="L89" s="58">
        <f>IF(ISNUMBER(K89),ROUND(J89*(K89+1),2),0)</f>
        <v>0</v>
      </c>
      <c r="M89" s="12"/>
      <c r="N89" s="2"/>
      <c r="O89" s="2"/>
      <c r="P89" s="2"/>
      <c r="Q89" s="33">
        <f>IF(ISNUMBER(K89),IF(H89&gt;0,IF(I89&gt;0,J89,0),0),0)</f>
        <v>0</v>
      </c>
      <c r="R89" s="27">
        <f>IF(ISNUMBER(K89)=FALSE,J89,0)</f>
        <v>0</v>
      </c>
    </row>
    <row r="90">
      <c r="A90" s="9"/>
      <c r="B90" s="48" t="s">
        <v>54</v>
      </c>
      <c r="C90" s="1"/>
      <c r="D90" s="1"/>
      <c r="E90" s="49" t="s">
        <v>676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>
      <c r="A91" s="9"/>
      <c r="B91" s="48" t="s">
        <v>56</v>
      </c>
      <c r="C91" s="1"/>
      <c r="D91" s="1"/>
      <c r="E91" s="49" t="s">
        <v>677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>
      <c r="A92" s="9"/>
      <c r="B92" s="48" t="s">
        <v>58</v>
      </c>
      <c r="C92" s="1"/>
      <c r="D92" s="1"/>
      <c r="E92" s="49" t="s">
        <v>678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 thickBot="1">
      <c r="A93" s="9"/>
      <c r="B93" s="50" t="s">
        <v>60</v>
      </c>
      <c r="C93" s="51"/>
      <c r="D93" s="51"/>
      <c r="E93" s="52" t="s">
        <v>61</v>
      </c>
      <c r="F93" s="51"/>
      <c r="G93" s="51"/>
      <c r="H93" s="53"/>
      <c r="I93" s="51"/>
      <c r="J93" s="53"/>
      <c r="K93" s="51"/>
      <c r="L93" s="51"/>
      <c r="M93" s="12"/>
      <c r="N93" s="2"/>
      <c r="O93" s="2"/>
      <c r="P93" s="2"/>
      <c r="Q93" s="2"/>
    </row>
    <row r="94" thickTop="1" thickBot="1" ht="25" customHeight="1">
      <c r="A94" s="9"/>
      <c r="B94" s="1"/>
      <c r="C94" s="59">
        <v>1</v>
      </c>
      <c r="D94" s="1"/>
      <c r="E94" s="59" t="s">
        <v>91</v>
      </c>
      <c r="F94" s="1"/>
      <c r="G94" s="60" t="s">
        <v>84</v>
      </c>
      <c r="H94" s="61">
        <f>J64+J69+J74+J79+J84+J89</f>
        <v>0</v>
      </c>
      <c r="I94" s="60" t="s">
        <v>85</v>
      </c>
      <c r="J94" s="62">
        <f>(L94-H94)</f>
        <v>0</v>
      </c>
      <c r="K94" s="60" t="s">
        <v>86</v>
      </c>
      <c r="L94" s="63">
        <f>L64+L69+L74+L79+L84+L89</f>
        <v>0</v>
      </c>
      <c r="M94" s="12"/>
      <c r="N94" s="2"/>
      <c r="O94" s="2"/>
      <c r="P94" s="2"/>
      <c r="Q94" s="33">
        <f>0+Q64+Q69+Q74+Q79+Q84+Q89</f>
        <v>0</v>
      </c>
      <c r="R94" s="27">
        <f>0+R64+R69+R74+R79+R84+R89</f>
        <v>0</v>
      </c>
      <c r="S94" s="64">
        <f>Q94*(1+J94)+R94</f>
        <v>0</v>
      </c>
    </row>
    <row r="95" thickTop="1" thickBot="1" ht="25" customHeight="1">
      <c r="A95" s="9"/>
      <c r="B95" s="65"/>
      <c r="C95" s="65"/>
      <c r="D95" s="65"/>
      <c r="E95" s="65"/>
      <c r="F95" s="65"/>
      <c r="G95" s="66" t="s">
        <v>87</v>
      </c>
      <c r="H95" s="67">
        <f>J64+J69+J74+J79+J84+J89</f>
        <v>0</v>
      </c>
      <c r="I95" s="66" t="s">
        <v>88</v>
      </c>
      <c r="J95" s="68">
        <f>0+J94</f>
        <v>0</v>
      </c>
      <c r="K95" s="66" t="s">
        <v>89</v>
      </c>
      <c r="L95" s="69">
        <f>L64+L69+L74+L79+L84+L89</f>
        <v>0</v>
      </c>
      <c r="M95" s="12"/>
      <c r="N95" s="2"/>
      <c r="O95" s="2"/>
      <c r="P95" s="2"/>
      <c r="Q95" s="2"/>
    </row>
    <row r="96" ht="40" customHeight="1">
      <c r="A96" s="9"/>
      <c r="B96" s="74" t="s">
        <v>266</v>
      </c>
      <c r="C96" s="1"/>
      <c r="D96" s="1"/>
      <c r="E96" s="1"/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>
      <c r="A97" s="9"/>
      <c r="B97" s="41">
        <v>13</v>
      </c>
      <c r="C97" s="42" t="s">
        <v>287</v>
      </c>
      <c r="D97" s="42" t="s">
        <v>7</v>
      </c>
      <c r="E97" s="42" t="s">
        <v>288</v>
      </c>
      <c r="F97" s="42" t="s">
        <v>7</v>
      </c>
      <c r="G97" s="43" t="s">
        <v>116</v>
      </c>
      <c r="H97" s="44">
        <v>0.32000000000000001</v>
      </c>
      <c r="I97" s="25">
        <f>ROUND(0,2)</f>
        <v>0</v>
      </c>
      <c r="J97" s="45">
        <f>ROUND(I97*H97,2)</f>
        <v>0</v>
      </c>
      <c r="K97" s="46">
        <v>0.20999999999999999</v>
      </c>
      <c r="L97" s="47">
        <f>IF(ISNUMBER(K97),ROUND(J97*(K97+1),2),0)</f>
        <v>0</v>
      </c>
      <c r="M97" s="12"/>
      <c r="N97" s="2"/>
      <c r="O97" s="2"/>
      <c r="P97" s="2"/>
      <c r="Q97" s="33">
        <f>IF(ISNUMBER(K97),IF(H97&gt;0,IF(I97&gt;0,J97,0),0),0)</f>
        <v>0</v>
      </c>
      <c r="R97" s="27">
        <f>IF(ISNUMBER(K97)=FALSE,J97,0)</f>
        <v>0</v>
      </c>
    </row>
    <row r="98">
      <c r="A98" s="9"/>
      <c r="B98" s="48" t="s">
        <v>54</v>
      </c>
      <c r="C98" s="1"/>
      <c r="D98" s="1"/>
      <c r="E98" s="49" t="s">
        <v>7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>
      <c r="A99" s="9"/>
      <c r="B99" s="48" t="s">
        <v>56</v>
      </c>
      <c r="C99" s="1"/>
      <c r="D99" s="1"/>
      <c r="E99" s="49" t="s">
        <v>679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>
      <c r="A100" s="9"/>
      <c r="B100" s="48" t="s">
        <v>58</v>
      </c>
      <c r="C100" s="1"/>
      <c r="D100" s="1"/>
      <c r="E100" s="49" t="s">
        <v>284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 thickBot="1">
      <c r="A101" s="9"/>
      <c r="B101" s="50" t="s">
        <v>60</v>
      </c>
      <c r="C101" s="51"/>
      <c r="D101" s="51"/>
      <c r="E101" s="52" t="s">
        <v>61</v>
      </c>
      <c r="F101" s="51"/>
      <c r="G101" s="51"/>
      <c r="H101" s="53"/>
      <c r="I101" s="51"/>
      <c r="J101" s="53"/>
      <c r="K101" s="51"/>
      <c r="L101" s="51"/>
      <c r="M101" s="12"/>
      <c r="N101" s="2"/>
      <c r="O101" s="2"/>
      <c r="P101" s="2"/>
      <c r="Q101" s="2"/>
    </row>
    <row r="102" thickTop="1" thickBot="1" ht="25" customHeight="1">
      <c r="A102" s="9"/>
      <c r="B102" s="1"/>
      <c r="C102" s="59">
        <v>4</v>
      </c>
      <c r="D102" s="1"/>
      <c r="E102" s="59" t="s">
        <v>94</v>
      </c>
      <c r="F102" s="1"/>
      <c r="G102" s="60" t="s">
        <v>84</v>
      </c>
      <c r="H102" s="61">
        <f>0+J97</f>
        <v>0</v>
      </c>
      <c r="I102" s="60" t="s">
        <v>85</v>
      </c>
      <c r="J102" s="62">
        <f>(L102-H102)</f>
        <v>0</v>
      </c>
      <c r="K102" s="60" t="s">
        <v>86</v>
      </c>
      <c r="L102" s="63">
        <f>0+L97</f>
        <v>0</v>
      </c>
      <c r="M102" s="12"/>
      <c r="N102" s="2"/>
      <c r="O102" s="2"/>
      <c r="P102" s="2"/>
      <c r="Q102" s="33">
        <f>0+Q97</f>
        <v>0</v>
      </c>
      <c r="R102" s="27">
        <f>0+R97</f>
        <v>0</v>
      </c>
      <c r="S102" s="64">
        <f>Q102*(1+J102)+R102</f>
        <v>0</v>
      </c>
    </row>
    <row r="103" thickTop="1" thickBot="1" ht="25" customHeight="1">
      <c r="A103" s="9"/>
      <c r="B103" s="65"/>
      <c r="C103" s="65"/>
      <c r="D103" s="65"/>
      <c r="E103" s="65"/>
      <c r="F103" s="65"/>
      <c r="G103" s="66" t="s">
        <v>87</v>
      </c>
      <c r="H103" s="67">
        <f>0+J97</f>
        <v>0</v>
      </c>
      <c r="I103" s="66" t="s">
        <v>88</v>
      </c>
      <c r="J103" s="68">
        <f>0+J102</f>
        <v>0</v>
      </c>
      <c r="K103" s="66" t="s">
        <v>89</v>
      </c>
      <c r="L103" s="69">
        <f>0+L97</f>
        <v>0</v>
      </c>
      <c r="M103" s="12"/>
      <c r="N103" s="2"/>
      <c r="O103" s="2"/>
      <c r="P103" s="2"/>
      <c r="Q103" s="2"/>
    </row>
    <row r="104" ht="40" customHeight="1">
      <c r="A104" s="9"/>
      <c r="B104" s="74" t="s">
        <v>313</v>
      </c>
      <c r="C104" s="1"/>
      <c r="D104" s="1"/>
      <c r="E104" s="1"/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1">
        <v>14</v>
      </c>
      <c r="C105" s="42" t="s">
        <v>680</v>
      </c>
      <c r="D105" s="42" t="s">
        <v>7</v>
      </c>
      <c r="E105" s="42" t="s">
        <v>681</v>
      </c>
      <c r="F105" s="42" t="s">
        <v>7</v>
      </c>
      <c r="G105" s="43" t="s">
        <v>116</v>
      </c>
      <c r="H105" s="44">
        <v>12.800000000000001</v>
      </c>
      <c r="I105" s="25">
        <f>ROUND(0,2)</f>
        <v>0</v>
      </c>
      <c r="J105" s="45">
        <f>ROUND(I105*H105,2)</f>
        <v>0</v>
      </c>
      <c r="K105" s="46">
        <v>0.20999999999999999</v>
      </c>
      <c r="L105" s="47">
        <f>IF(ISNUMBER(K105),ROUND(J105*(K105+1),2),0)</f>
        <v>0</v>
      </c>
      <c r="M105" s="12"/>
      <c r="N105" s="2"/>
      <c r="O105" s="2"/>
      <c r="P105" s="2"/>
      <c r="Q105" s="33">
        <f>IF(ISNUMBER(K105),IF(H105&gt;0,IF(I105&gt;0,J105,0),0),0)</f>
        <v>0</v>
      </c>
      <c r="R105" s="27">
        <f>IF(ISNUMBER(K105)=FALSE,J105,0)</f>
        <v>0</v>
      </c>
    </row>
    <row r="106">
      <c r="A106" s="9"/>
      <c r="B106" s="48" t="s">
        <v>54</v>
      </c>
      <c r="C106" s="1"/>
      <c r="D106" s="1"/>
      <c r="E106" s="49" t="s">
        <v>7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>
      <c r="A107" s="9"/>
      <c r="B107" s="48" t="s">
        <v>56</v>
      </c>
      <c r="C107" s="1"/>
      <c r="D107" s="1"/>
      <c r="E107" s="49" t="s">
        <v>682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>
      <c r="A108" s="9"/>
      <c r="B108" s="48" t="s">
        <v>58</v>
      </c>
      <c r="C108" s="1"/>
      <c r="D108" s="1"/>
      <c r="E108" s="49" t="s">
        <v>323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 thickBot="1">
      <c r="A109" s="9"/>
      <c r="B109" s="50" t="s">
        <v>60</v>
      </c>
      <c r="C109" s="51"/>
      <c r="D109" s="51"/>
      <c r="E109" s="52" t="s">
        <v>61</v>
      </c>
      <c r="F109" s="51"/>
      <c r="G109" s="51"/>
      <c r="H109" s="53"/>
      <c r="I109" s="51"/>
      <c r="J109" s="53"/>
      <c r="K109" s="51"/>
      <c r="L109" s="51"/>
      <c r="M109" s="12"/>
      <c r="N109" s="2"/>
      <c r="O109" s="2"/>
      <c r="P109" s="2"/>
      <c r="Q109" s="2"/>
    </row>
    <row r="110" thickTop="1" thickBot="1" ht="25" customHeight="1">
      <c r="A110" s="9"/>
      <c r="B110" s="1"/>
      <c r="C110" s="59">
        <v>5</v>
      </c>
      <c r="D110" s="1"/>
      <c r="E110" s="59" t="s">
        <v>95</v>
      </c>
      <c r="F110" s="1"/>
      <c r="G110" s="60" t="s">
        <v>84</v>
      </c>
      <c r="H110" s="61">
        <f>0+J105</f>
        <v>0</v>
      </c>
      <c r="I110" s="60" t="s">
        <v>85</v>
      </c>
      <c r="J110" s="62">
        <f>(L110-H110)</f>
        <v>0</v>
      </c>
      <c r="K110" s="60" t="s">
        <v>86</v>
      </c>
      <c r="L110" s="63">
        <f>0+L105</f>
        <v>0</v>
      </c>
      <c r="M110" s="12"/>
      <c r="N110" s="2"/>
      <c r="O110" s="2"/>
      <c r="P110" s="2"/>
      <c r="Q110" s="33">
        <f>0+Q105</f>
        <v>0</v>
      </c>
      <c r="R110" s="27">
        <f>0+R105</f>
        <v>0</v>
      </c>
      <c r="S110" s="64">
        <f>Q110*(1+J110)+R110</f>
        <v>0</v>
      </c>
    </row>
    <row r="111" thickTop="1" thickBot="1" ht="25" customHeight="1">
      <c r="A111" s="9"/>
      <c r="B111" s="65"/>
      <c r="C111" s="65"/>
      <c r="D111" s="65"/>
      <c r="E111" s="65"/>
      <c r="F111" s="65"/>
      <c r="G111" s="66" t="s">
        <v>87</v>
      </c>
      <c r="H111" s="67">
        <f>0+J105</f>
        <v>0</v>
      </c>
      <c r="I111" s="66" t="s">
        <v>88</v>
      </c>
      <c r="J111" s="68">
        <f>0+J110</f>
        <v>0</v>
      </c>
      <c r="K111" s="66" t="s">
        <v>89</v>
      </c>
      <c r="L111" s="69">
        <f>0+L105</f>
        <v>0</v>
      </c>
      <c r="M111" s="12"/>
      <c r="N111" s="2"/>
      <c r="O111" s="2"/>
      <c r="P111" s="2"/>
      <c r="Q111" s="2"/>
    </row>
    <row r="112" ht="40" customHeight="1">
      <c r="A112" s="9"/>
      <c r="B112" s="74" t="s">
        <v>451</v>
      </c>
      <c r="C112" s="1"/>
      <c r="D112" s="1"/>
      <c r="E112" s="1"/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>
      <c r="A113" s="9"/>
      <c r="B113" s="41">
        <v>15</v>
      </c>
      <c r="C113" s="42" t="s">
        <v>683</v>
      </c>
      <c r="D113" s="42">
        <v>1</v>
      </c>
      <c r="E113" s="42" t="s">
        <v>684</v>
      </c>
      <c r="F113" s="42" t="s">
        <v>7</v>
      </c>
      <c r="G113" s="43" t="s">
        <v>150</v>
      </c>
      <c r="H113" s="44">
        <v>19</v>
      </c>
      <c r="I113" s="25">
        <f>ROUND(0,2)</f>
        <v>0</v>
      </c>
      <c r="J113" s="45">
        <f>ROUND(I113*H113,2)</f>
        <v>0</v>
      </c>
      <c r="K113" s="46">
        <v>0.20999999999999999</v>
      </c>
      <c r="L113" s="47">
        <f>IF(ISNUMBER(K113),ROUND(J113*(K113+1),2),0)</f>
        <v>0</v>
      </c>
      <c r="M113" s="12"/>
      <c r="N113" s="2"/>
      <c r="O113" s="2"/>
      <c r="P113" s="2"/>
      <c r="Q113" s="33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48" t="s">
        <v>54</v>
      </c>
      <c r="C114" s="1"/>
      <c r="D114" s="1"/>
      <c r="E114" s="49" t="s">
        <v>685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8" t="s">
        <v>56</v>
      </c>
      <c r="C115" s="1"/>
      <c r="D115" s="1"/>
      <c r="E115" s="49" t="s">
        <v>686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>
      <c r="A116" s="9"/>
      <c r="B116" s="48" t="s">
        <v>58</v>
      </c>
      <c r="C116" s="1"/>
      <c r="D116" s="1"/>
      <c r="E116" s="49" t="s">
        <v>687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 thickBot="1">
      <c r="A117" s="9"/>
      <c r="B117" s="50" t="s">
        <v>60</v>
      </c>
      <c r="C117" s="51"/>
      <c r="D117" s="51"/>
      <c r="E117" s="52" t="s">
        <v>61</v>
      </c>
      <c r="F117" s="51"/>
      <c r="G117" s="51"/>
      <c r="H117" s="53"/>
      <c r="I117" s="51"/>
      <c r="J117" s="53"/>
      <c r="K117" s="51"/>
      <c r="L117" s="51"/>
      <c r="M117" s="12"/>
      <c r="N117" s="2"/>
      <c r="O117" s="2"/>
      <c r="P117" s="2"/>
      <c r="Q117" s="2"/>
    </row>
    <row r="118" thickTop="1">
      <c r="A118" s="9"/>
      <c r="B118" s="41">
        <v>16</v>
      </c>
      <c r="C118" s="42" t="s">
        <v>683</v>
      </c>
      <c r="D118" s="42">
        <v>2</v>
      </c>
      <c r="E118" s="42" t="s">
        <v>684</v>
      </c>
      <c r="F118" s="42" t="s">
        <v>7</v>
      </c>
      <c r="G118" s="43" t="s">
        <v>150</v>
      </c>
      <c r="H118" s="54">
        <v>15</v>
      </c>
      <c r="I118" s="55">
        <f>ROUND(0,2)</f>
        <v>0</v>
      </c>
      <c r="J118" s="56">
        <f>ROUND(I118*H118,2)</f>
        <v>0</v>
      </c>
      <c r="K118" s="57">
        <v>0.20999999999999999</v>
      </c>
      <c r="L118" s="58">
        <f>IF(ISNUMBER(K118),ROUND(J118*(K118+1),2),0)</f>
        <v>0</v>
      </c>
      <c r="M118" s="12"/>
      <c r="N118" s="2"/>
      <c r="O118" s="2"/>
      <c r="P118" s="2"/>
      <c r="Q118" s="33">
        <f>IF(ISNUMBER(K118),IF(H118&gt;0,IF(I118&gt;0,J118,0),0),0)</f>
        <v>0</v>
      </c>
      <c r="R118" s="27">
        <f>IF(ISNUMBER(K118)=FALSE,J118,0)</f>
        <v>0</v>
      </c>
    </row>
    <row r="119">
      <c r="A119" s="9"/>
      <c r="B119" s="48" t="s">
        <v>54</v>
      </c>
      <c r="C119" s="1"/>
      <c r="D119" s="1"/>
      <c r="E119" s="49" t="s">
        <v>688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8" t="s">
        <v>56</v>
      </c>
      <c r="C120" s="1"/>
      <c r="D120" s="1"/>
      <c r="E120" s="49" t="s">
        <v>689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>
      <c r="A121" s="9"/>
      <c r="B121" s="48" t="s">
        <v>58</v>
      </c>
      <c r="C121" s="1"/>
      <c r="D121" s="1"/>
      <c r="E121" s="49" t="s">
        <v>687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 thickBot="1">
      <c r="A122" s="9"/>
      <c r="B122" s="50" t="s">
        <v>60</v>
      </c>
      <c r="C122" s="51"/>
      <c r="D122" s="51"/>
      <c r="E122" s="52" t="s">
        <v>61</v>
      </c>
      <c r="F122" s="51"/>
      <c r="G122" s="51"/>
      <c r="H122" s="53"/>
      <c r="I122" s="51"/>
      <c r="J122" s="53"/>
      <c r="K122" s="51"/>
      <c r="L122" s="51"/>
      <c r="M122" s="12"/>
      <c r="N122" s="2"/>
      <c r="O122" s="2"/>
      <c r="P122" s="2"/>
      <c r="Q122" s="2"/>
    </row>
    <row r="123" thickTop="1">
      <c r="A123" s="9"/>
      <c r="B123" s="41">
        <v>17</v>
      </c>
      <c r="C123" s="42" t="s">
        <v>690</v>
      </c>
      <c r="D123" s="42" t="s">
        <v>7</v>
      </c>
      <c r="E123" s="42" t="s">
        <v>691</v>
      </c>
      <c r="F123" s="42" t="s">
        <v>7</v>
      </c>
      <c r="G123" s="43" t="s">
        <v>150</v>
      </c>
      <c r="H123" s="54">
        <v>15</v>
      </c>
      <c r="I123" s="55">
        <f>ROUND(0,2)</f>
        <v>0</v>
      </c>
      <c r="J123" s="56">
        <f>ROUND(I123*H123,2)</f>
        <v>0</v>
      </c>
      <c r="K123" s="57">
        <v>0.20999999999999999</v>
      </c>
      <c r="L123" s="58">
        <f>IF(ISNUMBER(K123),ROUND(J123*(K123+1),2),0)</f>
        <v>0</v>
      </c>
      <c r="M123" s="12"/>
      <c r="N123" s="2"/>
      <c r="O123" s="2"/>
      <c r="P123" s="2"/>
      <c r="Q123" s="33">
        <f>IF(ISNUMBER(K123),IF(H123&gt;0,IF(I123&gt;0,J123,0),0),0)</f>
        <v>0</v>
      </c>
      <c r="R123" s="27">
        <f>IF(ISNUMBER(K123)=FALSE,J123,0)</f>
        <v>0</v>
      </c>
    </row>
    <row r="124">
      <c r="A124" s="9"/>
      <c r="B124" s="48" t="s">
        <v>54</v>
      </c>
      <c r="C124" s="1"/>
      <c r="D124" s="1"/>
      <c r="E124" s="49" t="s">
        <v>7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8" t="s">
        <v>56</v>
      </c>
      <c r="C125" s="1"/>
      <c r="D125" s="1"/>
      <c r="E125" s="49" t="s">
        <v>692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>
      <c r="A126" s="9"/>
      <c r="B126" s="48" t="s">
        <v>58</v>
      </c>
      <c r="C126" s="1"/>
      <c r="D126" s="1"/>
      <c r="E126" s="49" t="s">
        <v>693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 thickBot="1">
      <c r="A127" s="9"/>
      <c r="B127" s="50" t="s">
        <v>60</v>
      </c>
      <c r="C127" s="51"/>
      <c r="D127" s="51"/>
      <c r="E127" s="52" t="s">
        <v>61</v>
      </c>
      <c r="F127" s="51"/>
      <c r="G127" s="51"/>
      <c r="H127" s="53"/>
      <c r="I127" s="51"/>
      <c r="J127" s="53"/>
      <c r="K127" s="51"/>
      <c r="L127" s="51"/>
      <c r="M127" s="12"/>
      <c r="N127" s="2"/>
      <c r="O127" s="2"/>
      <c r="P127" s="2"/>
      <c r="Q127" s="2"/>
    </row>
    <row r="128" thickTop="1">
      <c r="A128" s="9"/>
      <c r="B128" s="41">
        <v>18</v>
      </c>
      <c r="C128" s="42" t="s">
        <v>694</v>
      </c>
      <c r="D128" s="42" t="s">
        <v>7</v>
      </c>
      <c r="E128" s="42" t="s">
        <v>695</v>
      </c>
      <c r="F128" s="42" t="s">
        <v>7</v>
      </c>
      <c r="G128" s="43" t="s">
        <v>188</v>
      </c>
      <c r="H128" s="54">
        <v>2</v>
      </c>
      <c r="I128" s="55">
        <f>ROUND(0,2)</f>
        <v>0</v>
      </c>
      <c r="J128" s="56">
        <f>ROUND(I128*H128,2)</f>
        <v>0</v>
      </c>
      <c r="K128" s="57">
        <v>0.20999999999999999</v>
      </c>
      <c r="L128" s="58">
        <f>IF(ISNUMBER(K128),ROUND(J128*(K128+1),2),0)</f>
        <v>0</v>
      </c>
      <c r="M128" s="12"/>
      <c r="N128" s="2"/>
      <c r="O128" s="2"/>
      <c r="P128" s="2"/>
      <c r="Q128" s="33">
        <f>IF(ISNUMBER(K128),IF(H128&gt;0,IF(I128&gt;0,J128,0),0),0)</f>
        <v>0</v>
      </c>
      <c r="R128" s="27">
        <f>IF(ISNUMBER(K128)=FALSE,J128,0)</f>
        <v>0</v>
      </c>
    </row>
    <row r="129">
      <c r="A129" s="9"/>
      <c r="B129" s="48" t="s">
        <v>54</v>
      </c>
      <c r="C129" s="1"/>
      <c r="D129" s="1"/>
      <c r="E129" s="49" t="s">
        <v>696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>
      <c r="A130" s="9"/>
      <c r="B130" s="48" t="s">
        <v>56</v>
      </c>
      <c r="C130" s="1"/>
      <c r="D130" s="1"/>
      <c r="E130" s="49" t="s">
        <v>697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>
      <c r="A131" s="9"/>
      <c r="B131" s="48" t="s">
        <v>58</v>
      </c>
      <c r="C131" s="1"/>
      <c r="D131" s="1"/>
      <c r="E131" s="49" t="s">
        <v>698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 thickBot="1">
      <c r="A132" s="9"/>
      <c r="B132" s="50" t="s">
        <v>60</v>
      </c>
      <c r="C132" s="51"/>
      <c r="D132" s="51"/>
      <c r="E132" s="52" t="s">
        <v>61</v>
      </c>
      <c r="F132" s="51"/>
      <c r="G132" s="51"/>
      <c r="H132" s="53"/>
      <c r="I132" s="51"/>
      <c r="J132" s="53"/>
      <c r="K132" s="51"/>
      <c r="L132" s="51"/>
      <c r="M132" s="12"/>
      <c r="N132" s="2"/>
      <c r="O132" s="2"/>
      <c r="P132" s="2"/>
      <c r="Q132" s="2"/>
    </row>
    <row r="133" thickTop="1">
      <c r="A133" s="9"/>
      <c r="B133" s="41">
        <v>19</v>
      </c>
      <c r="C133" s="42" t="s">
        <v>699</v>
      </c>
      <c r="D133" s="42" t="s">
        <v>7</v>
      </c>
      <c r="E133" s="42" t="s">
        <v>700</v>
      </c>
      <c r="F133" s="42" t="s">
        <v>7</v>
      </c>
      <c r="G133" s="43" t="s">
        <v>150</v>
      </c>
      <c r="H133" s="54">
        <v>19</v>
      </c>
      <c r="I133" s="55">
        <f>ROUND(0,2)</f>
        <v>0</v>
      </c>
      <c r="J133" s="56">
        <f>ROUND(I133*H133,2)</f>
        <v>0</v>
      </c>
      <c r="K133" s="57">
        <v>0.20999999999999999</v>
      </c>
      <c r="L133" s="58">
        <f>IF(ISNUMBER(K133),ROUND(J133*(K133+1),2),0)</f>
        <v>0</v>
      </c>
      <c r="M133" s="12"/>
      <c r="N133" s="2"/>
      <c r="O133" s="2"/>
      <c r="P133" s="2"/>
      <c r="Q133" s="33">
        <f>IF(ISNUMBER(K133),IF(H133&gt;0,IF(I133&gt;0,J133,0),0),0)</f>
        <v>0</v>
      </c>
      <c r="R133" s="27">
        <f>IF(ISNUMBER(K133)=FALSE,J133,0)</f>
        <v>0</v>
      </c>
    </row>
    <row r="134">
      <c r="A134" s="9"/>
      <c r="B134" s="48" t="s">
        <v>54</v>
      </c>
      <c r="C134" s="1"/>
      <c r="D134" s="1"/>
      <c r="E134" s="49" t="s">
        <v>701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>
      <c r="A135" s="9"/>
      <c r="B135" s="48" t="s">
        <v>56</v>
      </c>
      <c r="C135" s="1"/>
      <c r="D135" s="1"/>
      <c r="E135" s="49" t="s">
        <v>702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>
      <c r="A136" s="9"/>
      <c r="B136" s="48" t="s">
        <v>58</v>
      </c>
      <c r="C136" s="1"/>
      <c r="D136" s="1"/>
      <c r="E136" s="49" t="s">
        <v>703</v>
      </c>
      <c r="F136" s="1"/>
      <c r="G136" s="1"/>
      <c r="H136" s="40"/>
      <c r="I136" s="1"/>
      <c r="J136" s="40"/>
      <c r="K136" s="1"/>
      <c r="L136" s="1"/>
      <c r="M136" s="12"/>
      <c r="N136" s="2"/>
      <c r="O136" s="2"/>
      <c r="P136" s="2"/>
      <c r="Q136" s="2"/>
    </row>
    <row r="137" thickBot="1">
      <c r="A137" s="9"/>
      <c r="B137" s="50" t="s">
        <v>60</v>
      </c>
      <c r="C137" s="51"/>
      <c r="D137" s="51"/>
      <c r="E137" s="52" t="s">
        <v>61</v>
      </c>
      <c r="F137" s="51"/>
      <c r="G137" s="51"/>
      <c r="H137" s="53"/>
      <c r="I137" s="51"/>
      <c r="J137" s="53"/>
      <c r="K137" s="51"/>
      <c r="L137" s="51"/>
      <c r="M137" s="12"/>
      <c r="N137" s="2"/>
      <c r="O137" s="2"/>
      <c r="P137" s="2"/>
      <c r="Q137" s="2"/>
    </row>
    <row r="138" thickTop="1">
      <c r="A138" s="9"/>
      <c r="B138" s="41">
        <v>20</v>
      </c>
      <c r="C138" s="42" t="s">
        <v>704</v>
      </c>
      <c r="D138" s="42" t="s">
        <v>7</v>
      </c>
      <c r="E138" s="42" t="s">
        <v>705</v>
      </c>
      <c r="F138" s="42" t="s">
        <v>7</v>
      </c>
      <c r="G138" s="43" t="s">
        <v>150</v>
      </c>
      <c r="H138" s="54">
        <v>4</v>
      </c>
      <c r="I138" s="55">
        <f>ROUND(0,2)</f>
        <v>0</v>
      </c>
      <c r="J138" s="56">
        <f>ROUND(I138*H138,2)</f>
        <v>0</v>
      </c>
      <c r="K138" s="57">
        <v>0.20999999999999999</v>
      </c>
      <c r="L138" s="58">
        <f>IF(ISNUMBER(K138),ROUND(J138*(K138+1),2),0)</f>
        <v>0</v>
      </c>
      <c r="M138" s="12"/>
      <c r="N138" s="2"/>
      <c r="O138" s="2"/>
      <c r="P138" s="2"/>
      <c r="Q138" s="33">
        <f>IF(ISNUMBER(K138),IF(H138&gt;0,IF(I138&gt;0,J138,0),0),0)</f>
        <v>0</v>
      </c>
      <c r="R138" s="27">
        <f>IF(ISNUMBER(K138)=FALSE,J138,0)</f>
        <v>0</v>
      </c>
    </row>
    <row r="139">
      <c r="A139" s="9"/>
      <c r="B139" s="48" t="s">
        <v>54</v>
      </c>
      <c r="C139" s="1"/>
      <c r="D139" s="1"/>
      <c r="E139" s="49" t="s">
        <v>7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>
      <c r="A140" s="9"/>
      <c r="B140" s="48" t="s">
        <v>56</v>
      </c>
      <c r="C140" s="1"/>
      <c r="D140" s="1"/>
      <c r="E140" s="49" t="s">
        <v>706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>
      <c r="A141" s="9"/>
      <c r="B141" s="48" t="s">
        <v>58</v>
      </c>
      <c r="C141" s="1"/>
      <c r="D141" s="1"/>
      <c r="E141" s="49" t="s">
        <v>707</v>
      </c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 thickBot="1">
      <c r="A142" s="9"/>
      <c r="B142" s="50" t="s">
        <v>60</v>
      </c>
      <c r="C142" s="51"/>
      <c r="D142" s="51"/>
      <c r="E142" s="52" t="s">
        <v>61</v>
      </c>
      <c r="F142" s="51"/>
      <c r="G142" s="51"/>
      <c r="H142" s="53"/>
      <c r="I142" s="51"/>
      <c r="J142" s="53"/>
      <c r="K142" s="51"/>
      <c r="L142" s="51"/>
      <c r="M142" s="12"/>
      <c r="N142" s="2"/>
      <c r="O142" s="2"/>
      <c r="P142" s="2"/>
      <c r="Q142" s="2"/>
    </row>
    <row r="143" thickTop="1">
      <c r="A143" s="9"/>
      <c r="B143" s="41">
        <v>21</v>
      </c>
      <c r="C143" s="42" t="s">
        <v>708</v>
      </c>
      <c r="D143" s="42" t="s">
        <v>7</v>
      </c>
      <c r="E143" s="42" t="s">
        <v>709</v>
      </c>
      <c r="F143" s="42" t="s">
        <v>7</v>
      </c>
      <c r="G143" s="43" t="s">
        <v>188</v>
      </c>
      <c r="H143" s="54">
        <v>2</v>
      </c>
      <c r="I143" s="55">
        <f>ROUND(0,2)</f>
        <v>0</v>
      </c>
      <c r="J143" s="56">
        <f>ROUND(I143*H143,2)</f>
        <v>0</v>
      </c>
      <c r="K143" s="57">
        <v>0.20999999999999999</v>
      </c>
      <c r="L143" s="58">
        <f>IF(ISNUMBER(K143),ROUND(J143*(K143+1),2),0)</f>
        <v>0</v>
      </c>
      <c r="M143" s="12"/>
      <c r="N143" s="2"/>
      <c r="O143" s="2"/>
      <c r="P143" s="2"/>
      <c r="Q143" s="33">
        <f>IF(ISNUMBER(K143),IF(H143&gt;0,IF(I143&gt;0,J143,0),0),0)</f>
        <v>0</v>
      </c>
      <c r="R143" s="27">
        <f>IF(ISNUMBER(K143)=FALSE,J143,0)</f>
        <v>0</v>
      </c>
    </row>
    <row r="144">
      <c r="A144" s="9"/>
      <c r="B144" s="48" t="s">
        <v>54</v>
      </c>
      <c r="C144" s="1"/>
      <c r="D144" s="1"/>
      <c r="E144" s="49" t="s">
        <v>7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>
      <c r="A145" s="9"/>
      <c r="B145" s="48" t="s">
        <v>56</v>
      </c>
      <c r="C145" s="1"/>
      <c r="D145" s="1"/>
      <c r="E145" s="49" t="s">
        <v>710</v>
      </c>
      <c r="F145" s="1"/>
      <c r="G145" s="1"/>
      <c r="H145" s="40"/>
      <c r="I145" s="1"/>
      <c r="J145" s="40"/>
      <c r="K145" s="1"/>
      <c r="L145" s="1"/>
      <c r="M145" s="12"/>
      <c r="N145" s="2"/>
      <c r="O145" s="2"/>
      <c r="P145" s="2"/>
      <c r="Q145" s="2"/>
    </row>
    <row r="146">
      <c r="A146" s="9"/>
      <c r="B146" s="48" t="s">
        <v>58</v>
      </c>
      <c r="C146" s="1"/>
      <c r="D146" s="1"/>
      <c r="E146" s="49" t="s">
        <v>711</v>
      </c>
      <c r="F146" s="1"/>
      <c r="G146" s="1"/>
      <c r="H146" s="40"/>
      <c r="I146" s="1"/>
      <c r="J146" s="40"/>
      <c r="K146" s="1"/>
      <c r="L146" s="1"/>
      <c r="M146" s="12"/>
      <c r="N146" s="2"/>
      <c r="O146" s="2"/>
      <c r="P146" s="2"/>
      <c r="Q146" s="2"/>
    </row>
    <row r="147" thickBot="1">
      <c r="A147" s="9"/>
      <c r="B147" s="50" t="s">
        <v>60</v>
      </c>
      <c r="C147" s="51"/>
      <c r="D147" s="51"/>
      <c r="E147" s="52" t="s">
        <v>61</v>
      </c>
      <c r="F147" s="51"/>
      <c r="G147" s="51"/>
      <c r="H147" s="53"/>
      <c r="I147" s="51"/>
      <c r="J147" s="53"/>
      <c r="K147" s="51"/>
      <c r="L147" s="51"/>
      <c r="M147" s="12"/>
      <c r="N147" s="2"/>
      <c r="O147" s="2"/>
      <c r="P147" s="2"/>
      <c r="Q147" s="2"/>
    </row>
    <row r="148" thickTop="1">
      <c r="A148" s="9"/>
      <c r="B148" s="41">
        <v>22</v>
      </c>
      <c r="C148" s="42" t="s">
        <v>712</v>
      </c>
      <c r="D148" s="42" t="s">
        <v>7</v>
      </c>
      <c r="E148" s="42" t="s">
        <v>713</v>
      </c>
      <c r="F148" s="42" t="s">
        <v>7</v>
      </c>
      <c r="G148" s="43" t="s">
        <v>150</v>
      </c>
      <c r="H148" s="54">
        <v>34</v>
      </c>
      <c r="I148" s="55">
        <f>ROUND(0,2)</f>
        <v>0</v>
      </c>
      <c r="J148" s="56">
        <f>ROUND(I148*H148,2)</f>
        <v>0</v>
      </c>
      <c r="K148" s="57">
        <v>0.20999999999999999</v>
      </c>
      <c r="L148" s="58">
        <f>IF(ISNUMBER(K148),ROUND(J148*(K148+1),2),0)</f>
        <v>0</v>
      </c>
      <c r="M148" s="12"/>
      <c r="N148" s="2"/>
      <c r="O148" s="2"/>
      <c r="P148" s="2"/>
      <c r="Q148" s="33">
        <f>IF(ISNUMBER(K148),IF(H148&gt;0,IF(I148&gt;0,J148,0),0),0)</f>
        <v>0</v>
      </c>
      <c r="R148" s="27">
        <f>IF(ISNUMBER(K148)=FALSE,J148,0)</f>
        <v>0</v>
      </c>
    </row>
    <row r="149">
      <c r="A149" s="9"/>
      <c r="B149" s="48" t="s">
        <v>54</v>
      </c>
      <c r="C149" s="1"/>
      <c r="D149" s="1"/>
      <c r="E149" s="49" t="s">
        <v>7</v>
      </c>
      <c r="F149" s="1"/>
      <c r="G149" s="1"/>
      <c r="H149" s="40"/>
      <c r="I149" s="1"/>
      <c r="J149" s="40"/>
      <c r="K149" s="1"/>
      <c r="L149" s="1"/>
      <c r="M149" s="12"/>
      <c r="N149" s="2"/>
      <c r="O149" s="2"/>
      <c r="P149" s="2"/>
      <c r="Q149" s="2"/>
    </row>
    <row r="150">
      <c r="A150" s="9"/>
      <c r="B150" s="48" t="s">
        <v>56</v>
      </c>
      <c r="C150" s="1"/>
      <c r="D150" s="1"/>
      <c r="E150" s="49" t="s">
        <v>714</v>
      </c>
      <c r="F150" s="1"/>
      <c r="G150" s="1"/>
      <c r="H150" s="40"/>
      <c r="I150" s="1"/>
      <c r="J150" s="40"/>
      <c r="K150" s="1"/>
      <c r="L150" s="1"/>
      <c r="M150" s="12"/>
      <c r="N150" s="2"/>
      <c r="O150" s="2"/>
      <c r="P150" s="2"/>
      <c r="Q150" s="2"/>
    </row>
    <row r="151">
      <c r="A151" s="9"/>
      <c r="B151" s="48" t="s">
        <v>58</v>
      </c>
      <c r="C151" s="1"/>
      <c r="D151" s="1"/>
      <c r="E151" s="49" t="s">
        <v>715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 thickBot="1">
      <c r="A152" s="9"/>
      <c r="B152" s="50" t="s">
        <v>60</v>
      </c>
      <c r="C152" s="51"/>
      <c r="D152" s="51"/>
      <c r="E152" s="52" t="s">
        <v>61</v>
      </c>
      <c r="F152" s="51"/>
      <c r="G152" s="51"/>
      <c r="H152" s="53"/>
      <c r="I152" s="51"/>
      <c r="J152" s="53"/>
      <c r="K152" s="51"/>
      <c r="L152" s="51"/>
      <c r="M152" s="12"/>
      <c r="N152" s="2"/>
      <c r="O152" s="2"/>
      <c r="P152" s="2"/>
      <c r="Q152" s="2"/>
    </row>
    <row r="153" thickTop="1" thickBot="1" ht="25" customHeight="1">
      <c r="A153" s="9"/>
      <c r="B153" s="1"/>
      <c r="C153" s="59">
        <v>8</v>
      </c>
      <c r="D153" s="1"/>
      <c r="E153" s="59" t="s">
        <v>98</v>
      </c>
      <c r="F153" s="1"/>
      <c r="G153" s="60" t="s">
        <v>84</v>
      </c>
      <c r="H153" s="61">
        <f>J113+J118+J123+J128+J133+J138+J143+J148</f>
        <v>0</v>
      </c>
      <c r="I153" s="60" t="s">
        <v>85</v>
      </c>
      <c r="J153" s="62">
        <f>(L153-H153)</f>
        <v>0</v>
      </c>
      <c r="K153" s="60" t="s">
        <v>86</v>
      </c>
      <c r="L153" s="63">
        <f>L113+L118+L123+L128+L133+L138+L143+L148</f>
        <v>0</v>
      </c>
      <c r="M153" s="12"/>
      <c r="N153" s="2"/>
      <c r="O153" s="2"/>
      <c r="P153" s="2"/>
      <c r="Q153" s="33">
        <f>0+Q113+Q118+Q123+Q128+Q133+Q138+Q143+Q148</f>
        <v>0</v>
      </c>
      <c r="R153" s="27">
        <f>0+R113+R118+R123+R128+R133+R138+R143+R148</f>
        <v>0</v>
      </c>
      <c r="S153" s="64">
        <f>Q153*(1+J153)+R153</f>
        <v>0</v>
      </c>
    </row>
    <row r="154" thickTop="1" thickBot="1" ht="25" customHeight="1">
      <c r="A154" s="9"/>
      <c r="B154" s="65"/>
      <c r="C154" s="65"/>
      <c r="D154" s="65"/>
      <c r="E154" s="65"/>
      <c r="F154" s="65"/>
      <c r="G154" s="66" t="s">
        <v>87</v>
      </c>
      <c r="H154" s="67">
        <f>J113+J118+J123+J128+J133+J138+J143+J148</f>
        <v>0</v>
      </c>
      <c r="I154" s="66" t="s">
        <v>88</v>
      </c>
      <c r="J154" s="68">
        <f>0+J153</f>
        <v>0</v>
      </c>
      <c r="K154" s="66" t="s">
        <v>89</v>
      </c>
      <c r="L154" s="69">
        <f>L113+L118+L123+L128+L133+L138+L143+L148</f>
        <v>0</v>
      </c>
      <c r="M154" s="12"/>
      <c r="N154" s="2"/>
      <c r="O154" s="2"/>
      <c r="P154" s="2"/>
      <c r="Q154" s="2"/>
    </row>
    <row r="155" ht="40" customHeight="1">
      <c r="A155" s="9"/>
      <c r="B155" s="74" t="s">
        <v>499</v>
      </c>
      <c r="C155" s="1"/>
      <c r="D155" s="1"/>
      <c r="E155" s="1"/>
      <c r="F155" s="1"/>
      <c r="G155" s="1"/>
      <c r="H155" s="40"/>
      <c r="I155" s="1"/>
      <c r="J155" s="40"/>
      <c r="K155" s="1"/>
      <c r="L155" s="1"/>
      <c r="M155" s="12"/>
      <c r="N155" s="2"/>
      <c r="O155" s="2"/>
      <c r="P155" s="2"/>
      <c r="Q155" s="2"/>
    </row>
    <row r="156">
      <c r="A156" s="9"/>
      <c r="B156" s="41">
        <v>23</v>
      </c>
      <c r="C156" s="42" t="s">
        <v>716</v>
      </c>
      <c r="D156" s="42" t="s">
        <v>7</v>
      </c>
      <c r="E156" s="42" t="s">
        <v>717</v>
      </c>
      <c r="F156" s="42" t="s">
        <v>7</v>
      </c>
      <c r="G156" s="43" t="s">
        <v>150</v>
      </c>
      <c r="H156" s="44">
        <v>32</v>
      </c>
      <c r="I156" s="25">
        <f>ROUND(0,2)</f>
        <v>0</v>
      </c>
      <c r="J156" s="45">
        <f>ROUND(I156*H156,2)</f>
        <v>0</v>
      </c>
      <c r="K156" s="46">
        <v>0.20999999999999999</v>
      </c>
      <c r="L156" s="47">
        <f>IF(ISNUMBER(K156),ROUND(J156*(K156+1),2),0)</f>
        <v>0</v>
      </c>
      <c r="M156" s="12"/>
      <c r="N156" s="2"/>
      <c r="O156" s="2"/>
      <c r="P156" s="2"/>
      <c r="Q156" s="33">
        <f>IF(ISNUMBER(K156),IF(H156&gt;0,IF(I156&gt;0,J156,0),0),0)</f>
        <v>0</v>
      </c>
      <c r="R156" s="27">
        <f>IF(ISNUMBER(K156)=FALSE,J156,0)</f>
        <v>0</v>
      </c>
    </row>
    <row r="157">
      <c r="A157" s="9"/>
      <c r="B157" s="48" t="s">
        <v>54</v>
      </c>
      <c r="C157" s="1"/>
      <c r="D157" s="1"/>
      <c r="E157" s="49" t="s">
        <v>7</v>
      </c>
      <c r="F157" s="1"/>
      <c r="G157" s="1"/>
      <c r="H157" s="40"/>
      <c r="I157" s="1"/>
      <c r="J157" s="40"/>
      <c r="K157" s="1"/>
      <c r="L157" s="1"/>
      <c r="M157" s="12"/>
      <c r="N157" s="2"/>
      <c r="O157" s="2"/>
      <c r="P157" s="2"/>
      <c r="Q157" s="2"/>
    </row>
    <row r="158">
      <c r="A158" s="9"/>
      <c r="B158" s="48" t="s">
        <v>56</v>
      </c>
      <c r="C158" s="1"/>
      <c r="D158" s="1"/>
      <c r="E158" s="49" t="s">
        <v>718</v>
      </c>
      <c r="F158" s="1"/>
      <c r="G158" s="1"/>
      <c r="H158" s="40"/>
      <c r="I158" s="1"/>
      <c r="J158" s="40"/>
      <c r="K158" s="1"/>
      <c r="L158" s="1"/>
      <c r="M158" s="12"/>
      <c r="N158" s="2"/>
      <c r="O158" s="2"/>
      <c r="P158" s="2"/>
      <c r="Q158" s="2"/>
    </row>
    <row r="159">
      <c r="A159" s="9"/>
      <c r="B159" s="48" t="s">
        <v>58</v>
      </c>
      <c r="C159" s="1"/>
      <c r="D159" s="1"/>
      <c r="E159" s="49" t="s">
        <v>573</v>
      </c>
      <c r="F159" s="1"/>
      <c r="G159" s="1"/>
      <c r="H159" s="40"/>
      <c r="I159" s="1"/>
      <c r="J159" s="40"/>
      <c r="K159" s="1"/>
      <c r="L159" s="1"/>
      <c r="M159" s="12"/>
      <c r="N159" s="2"/>
      <c r="O159" s="2"/>
      <c r="P159" s="2"/>
      <c r="Q159" s="2"/>
    </row>
    <row r="160" thickBot="1">
      <c r="A160" s="9"/>
      <c r="B160" s="50" t="s">
        <v>60</v>
      </c>
      <c r="C160" s="51"/>
      <c r="D160" s="51"/>
      <c r="E160" s="52" t="s">
        <v>61</v>
      </c>
      <c r="F160" s="51"/>
      <c r="G160" s="51"/>
      <c r="H160" s="53"/>
      <c r="I160" s="51"/>
      <c r="J160" s="53"/>
      <c r="K160" s="51"/>
      <c r="L160" s="51"/>
      <c r="M160" s="12"/>
      <c r="N160" s="2"/>
      <c r="O160" s="2"/>
      <c r="P160" s="2"/>
      <c r="Q160" s="2"/>
    </row>
    <row r="161" thickTop="1">
      <c r="A161" s="9"/>
      <c r="B161" s="41">
        <v>24</v>
      </c>
      <c r="C161" s="42" t="s">
        <v>719</v>
      </c>
      <c r="D161" s="42" t="s">
        <v>7</v>
      </c>
      <c r="E161" s="42" t="s">
        <v>720</v>
      </c>
      <c r="F161" s="42" t="s">
        <v>7</v>
      </c>
      <c r="G161" s="43" t="s">
        <v>150</v>
      </c>
      <c r="H161" s="54">
        <v>30</v>
      </c>
      <c r="I161" s="55">
        <f>ROUND(0,2)</f>
        <v>0</v>
      </c>
      <c r="J161" s="56">
        <f>ROUND(I161*H161,2)</f>
        <v>0</v>
      </c>
      <c r="K161" s="57">
        <v>0.20999999999999999</v>
      </c>
      <c r="L161" s="58">
        <f>IF(ISNUMBER(K161),ROUND(J161*(K161+1),2),0)</f>
        <v>0</v>
      </c>
      <c r="M161" s="12"/>
      <c r="N161" s="2"/>
      <c r="O161" s="2"/>
      <c r="P161" s="2"/>
      <c r="Q161" s="33">
        <f>IF(ISNUMBER(K161),IF(H161&gt;0,IF(I161&gt;0,J161,0),0),0)</f>
        <v>0</v>
      </c>
      <c r="R161" s="27">
        <f>IF(ISNUMBER(K161)=FALSE,J161,0)</f>
        <v>0</v>
      </c>
    </row>
    <row r="162">
      <c r="A162" s="9"/>
      <c r="B162" s="48" t="s">
        <v>54</v>
      </c>
      <c r="C162" s="1"/>
      <c r="D162" s="1"/>
      <c r="E162" s="49" t="s">
        <v>721</v>
      </c>
      <c r="F162" s="1"/>
      <c r="G162" s="1"/>
      <c r="H162" s="40"/>
      <c r="I162" s="1"/>
      <c r="J162" s="40"/>
      <c r="K162" s="1"/>
      <c r="L162" s="1"/>
      <c r="M162" s="12"/>
      <c r="N162" s="2"/>
      <c r="O162" s="2"/>
      <c r="P162" s="2"/>
      <c r="Q162" s="2"/>
    </row>
    <row r="163">
      <c r="A163" s="9"/>
      <c r="B163" s="48" t="s">
        <v>56</v>
      </c>
      <c r="C163" s="1"/>
      <c r="D163" s="1"/>
      <c r="E163" s="49" t="s">
        <v>722</v>
      </c>
      <c r="F163" s="1"/>
      <c r="G163" s="1"/>
      <c r="H163" s="40"/>
      <c r="I163" s="1"/>
      <c r="J163" s="40"/>
      <c r="K163" s="1"/>
      <c r="L163" s="1"/>
      <c r="M163" s="12"/>
      <c r="N163" s="2"/>
      <c r="O163" s="2"/>
      <c r="P163" s="2"/>
      <c r="Q163" s="2"/>
    </row>
    <row r="164">
      <c r="A164" s="9"/>
      <c r="B164" s="48" t="s">
        <v>58</v>
      </c>
      <c r="C164" s="1"/>
      <c r="D164" s="1"/>
      <c r="E164" s="49" t="s">
        <v>723</v>
      </c>
      <c r="F164" s="1"/>
      <c r="G164" s="1"/>
      <c r="H164" s="40"/>
      <c r="I164" s="1"/>
      <c r="J164" s="40"/>
      <c r="K164" s="1"/>
      <c r="L164" s="1"/>
      <c r="M164" s="12"/>
      <c r="N164" s="2"/>
      <c r="O164" s="2"/>
      <c r="P164" s="2"/>
      <c r="Q164" s="2"/>
    </row>
    <row r="165" thickBot="1">
      <c r="A165" s="9"/>
      <c r="B165" s="50" t="s">
        <v>60</v>
      </c>
      <c r="C165" s="51"/>
      <c r="D165" s="51"/>
      <c r="E165" s="52" t="s">
        <v>61</v>
      </c>
      <c r="F165" s="51"/>
      <c r="G165" s="51"/>
      <c r="H165" s="53"/>
      <c r="I165" s="51"/>
      <c r="J165" s="53"/>
      <c r="K165" s="51"/>
      <c r="L165" s="51"/>
      <c r="M165" s="12"/>
      <c r="N165" s="2"/>
      <c r="O165" s="2"/>
      <c r="P165" s="2"/>
      <c r="Q165" s="2"/>
    </row>
    <row r="166" thickTop="1">
      <c r="A166" s="9"/>
      <c r="B166" s="41">
        <v>25</v>
      </c>
      <c r="C166" s="42" t="s">
        <v>724</v>
      </c>
      <c r="D166" s="42" t="s">
        <v>7</v>
      </c>
      <c r="E166" s="42" t="s">
        <v>725</v>
      </c>
      <c r="F166" s="42" t="s">
        <v>7</v>
      </c>
      <c r="G166" s="43" t="s">
        <v>150</v>
      </c>
      <c r="H166" s="54">
        <v>19</v>
      </c>
      <c r="I166" s="55">
        <f>ROUND(0,2)</f>
        <v>0</v>
      </c>
      <c r="J166" s="56">
        <f>ROUND(I166*H166,2)</f>
        <v>0</v>
      </c>
      <c r="K166" s="57">
        <v>0.20999999999999999</v>
      </c>
      <c r="L166" s="58">
        <f>IF(ISNUMBER(K166),ROUND(J166*(K166+1),2),0)</f>
        <v>0</v>
      </c>
      <c r="M166" s="12"/>
      <c r="N166" s="2"/>
      <c r="O166" s="2"/>
      <c r="P166" s="2"/>
      <c r="Q166" s="33">
        <f>IF(ISNUMBER(K166),IF(H166&gt;0,IF(I166&gt;0,J166,0),0),0)</f>
        <v>0</v>
      </c>
      <c r="R166" s="27">
        <f>IF(ISNUMBER(K166)=FALSE,J166,0)</f>
        <v>0</v>
      </c>
    </row>
    <row r="167">
      <c r="A167" s="9"/>
      <c r="B167" s="48" t="s">
        <v>54</v>
      </c>
      <c r="C167" s="1"/>
      <c r="D167" s="1"/>
      <c r="E167" s="49" t="s">
        <v>7</v>
      </c>
      <c r="F167" s="1"/>
      <c r="G167" s="1"/>
      <c r="H167" s="40"/>
      <c r="I167" s="1"/>
      <c r="J167" s="40"/>
      <c r="K167" s="1"/>
      <c r="L167" s="1"/>
      <c r="M167" s="12"/>
      <c r="N167" s="2"/>
      <c r="O167" s="2"/>
      <c r="P167" s="2"/>
      <c r="Q167" s="2"/>
    </row>
    <row r="168">
      <c r="A168" s="9"/>
      <c r="B168" s="48" t="s">
        <v>56</v>
      </c>
      <c r="C168" s="1"/>
      <c r="D168" s="1"/>
      <c r="E168" s="49" t="s">
        <v>726</v>
      </c>
      <c r="F168" s="1"/>
      <c r="G168" s="1"/>
      <c r="H168" s="40"/>
      <c r="I168" s="1"/>
      <c r="J168" s="40"/>
      <c r="K168" s="1"/>
      <c r="L168" s="1"/>
      <c r="M168" s="12"/>
      <c r="N168" s="2"/>
      <c r="O168" s="2"/>
      <c r="P168" s="2"/>
      <c r="Q168" s="2"/>
    </row>
    <row r="169">
      <c r="A169" s="9"/>
      <c r="B169" s="48" t="s">
        <v>58</v>
      </c>
      <c r="C169" s="1"/>
      <c r="D169" s="1"/>
      <c r="E169" s="49" t="s">
        <v>727</v>
      </c>
      <c r="F169" s="1"/>
      <c r="G169" s="1"/>
      <c r="H169" s="40"/>
      <c r="I169" s="1"/>
      <c r="J169" s="40"/>
      <c r="K169" s="1"/>
      <c r="L169" s="1"/>
      <c r="M169" s="12"/>
      <c r="N169" s="2"/>
      <c r="O169" s="2"/>
      <c r="P169" s="2"/>
      <c r="Q169" s="2"/>
    </row>
    <row r="170" thickBot="1">
      <c r="A170" s="9"/>
      <c r="B170" s="50" t="s">
        <v>60</v>
      </c>
      <c r="C170" s="51"/>
      <c r="D170" s="51"/>
      <c r="E170" s="52" t="s">
        <v>61</v>
      </c>
      <c r="F170" s="51"/>
      <c r="G170" s="51"/>
      <c r="H170" s="53"/>
      <c r="I170" s="51"/>
      <c r="J170" s="53"/>
      <c r="K170" s="51"/>
      <c r="L170" s="51"/>
      <c r="M170" s="12"/>
      <c r="N170" s="2"/>
      <c r="O170" s="2"/>
      <c r="P170" s="2"/>
      <c r="Q170" s="2"/>
    </row>
    <row r="171" thickTop="1" thickBot="1" ht="25" customHeight="1">
      <c r="A171" s="9"/>
      <c r="B171" s="1"/>
      <c r="C171" s="59">
        <v>9</v>
      </c>
      <c r="D171" s="1"/>
      <c r="E171" s="59" t="s">
        <v>99</v>
      </c>
      <c r="F171" s="1"/>
      <c r="G171" s="60" t="s">
        <v>84</v>
      </c>
      <c r="H171" s="61">
        <f>J156+J161+J166</f>
        <v>0</v>
      </c>
      <c r="I171" s="60" t="s">
        <v>85</v>
      </c>
      <c r="J171" s="62">
        <f>(L171-H171)</f>
        <v>0</v>
      </c>
      <c r="K171" s="60" t="s">
        <v>86</v>
      </c>
      <c r="L171" s="63">
        <f>L156+L161+L166</f>
        <v>0</v>
      </c>
      <c r="M171" s="12"/>
      <c r="N171" s="2"/>
      <c r="O171" s="2"/>
      <c r="P171" s="2"/>
      <c r="Q171" s="33">
        <f>0+Q156+Q161+Q166</f>
        <v>0</v>
      </c>
      <c r="R171" s="27">
        <f>0+R156+R161+R166</f>
        <v>0</v>
      </c>
      <c r="S171" s="64">
        <f>Q171*(1+J171)+R171</f>
        <v>0</v>
      </c>
    </row>
    <row r="172" thickTop="1" thickBot="1" ht="25" customHeight="1">
      <c r="A172" s="9"/>
      <c r="B172" s="65"/>
      <c r="C172" s="65"/>
      <c r="D172" s="65"/>
      <c r="E172" s="65"/>
      <c r="F172" s="65"/>
      <c r="G172" s="66" t="s">
        <v>87</v>
      </c>
      <c r="H172" s="67">
        <f>J156+J161+J166</f>
        <v>0</v>
      </c>
      <c r="I172" s="66" t="s">
        <v>88</v>
      </c>
      <c r="J172" s="68">
        <f>0+J171</f>
        <v>0</v>
      </c>
      <c r="K172" s="66" t="s">
        <v>89</v>
      </c>
      <c r="L172" s="69">
        <f>L156+L161+L166</f>
        <v>0</v>
      </c>
      <c r="M172" s="12"/>
      <c r="N172" s="2"/>
      <c r="O172" s="2"/>
      <c r="P172" s="2"/>
      <c r="Q172" s="2"/>
    </row>
    <row r="173">
      <c r="A173" s="13"/>
      <c r="B173" s="4"/>
      <c r="C173" s="4"/>
      <c r="D173" s="4"/>
      <c r="E173" s="4"/>
      <c r="F173" s="4"/>
      <c r="G173" s="4"/>
      <c r="H173" s="70"/>
      <c r="I173" s="4"/>
      <c r="J173" s="70"/>
      <c r="K173" s="4"/>
      <c r="L173" s="4"/>
      <c r="M173" s="14"/>
      <c r="N173" s="2"/>
      <c r="O173" s="2"/>
      <c r="P173" s="2"/>
      <c r="Q173" s="2"/>
    </row>
    <row r="17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2"/>
      <c r="O174" s="2"/>
      <c r="P174" s="2"/>
      <c r="Q174" s="2"/>
    </row>
  </sheetData>
  <mergeCells count="125"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3:L63"/>
    <mergeCell ref="B65:D65"/>
    <mergeCell ref="B66:D66"/>
    <mergeCell ref="B67:D67"/>
    <mergeCell ref="B68:D6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96:L96"/>
    <mergeCell ref="B98:D98"/>
    <mergeCell ref="B99:D99"/>
    <mergeCell ref="B100:D100"/>
    <mergeCell ref="B101:D101"/>
    <mergeCell ref="B104:L104"/>
    <mergeCell ref="B106:D106"/>
    <mergeCell ref="B107:D107"/>
    <mergeCell ref="B108:D108"/>
    <mergeCell ref="B109:D109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12:L112"/>
    <mergeCell ref="B157:D157"/>
    <mergeCell ref="B158:D158"/>
    <mergeCell ref="B159:D159"/>
    <mergeCell ref="B160:D160"/>
    <mergeCell ref="B162:D162"/>
    <mergeCell ref="B163:D163"/>
    <mergeCell ref="B164:D164"/>
    <mergeCell ref="B165:D165"/>
    <mergeCell ref="B167:D167"/>
    <mergeCell ref="B168:D168"/>
    <mergeCell ref="B169:D169"/>
    <mergeCell ref="B170:D170"/>
    <mergeCell ref="B155:L155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34</v>
      </c>
      <c r="B10" s="1"/>
      <c r="C10" s="16"/>
      <c r="D10" s="1"/>
      <c r="E10" s="1"/>
      <c r="F10" s="1"/>
      <c r="G10" s="17"/>
      <c r="H10" s="1"/>
      <c r="I10" s="31" t="s">
        <v>35</v>
      </c>
      <c r="J10" s="32">
        <f>H62+H95+H103+H111+H159+H182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728</v>
      </c>
      <c r="B11" s="1"/>
      <c r="C11" s="1"/>
      <c r="D11" s="1"/>
      <c r="E11" s="1"/>
      <c r="F11" s="1"/>
      <c r="G11" s="31"/>
      <c r="H11" s="1"/>
      <c r="I11" s="31" t="s">
        <v>37</v>
      </c>
      <c r="J11" s="32">
        <f>L62+L95+L103+L111+L159+L182</f>
        <v>0</v>
      </c>
      <c r="K11" s="1"/>
      <c r="L11" s="1"/>
      <c r="M11" s="12"/>
      <c r="N11" s="2"/>
      <c r="O11" s="2"/>
      <c r="P11" s="2"/>
      <c r="Q11" s="33">
        <f>IF(SUM(K20:K25)&gt;0,ROUND(SUM(S20:S25)/SUM(K20:K25)-1,8),0)</f>
        <v>0</v>
      </c>
      <c r="R11" s="27">
        <f>AVERAGE(J61,J94,J102,J110,J158,J181)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39</v>
      </c>
      <c r="C19" s="34"/>
      <c r="D19" s="34"/>
      <c r="E19" s="34" t="s">
        <v>40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41</v>
      </c>
      <c r="F20" s="1"/>
      <c r="G20" s="1"/>
      <c r="H20" s="1"/>
      <c r="I20" s="1"/>
      <c r="J20" s="1"/>
      <c r="K20" s="38">
        <f>H62</f>
        <v>0</v>
      </c>
      <c r="L20" s="38">
        <f>L62</f>
        <v>0</v>
      </c>
      <c r="M20" s="12"/>
      <c r="N20" s="2"/>
      <c r="O20" s="2"/>
      <c r="P20" s="2"/>
      <c r="Q20" s="2"/>
      <c r="S20" s="27">
        <f>S61</f>
        <v>0</v>
      </c>
    </row>
    <row r="21">
      <c r="A21" s="9"/>
      <c r="B21" s="36">
        <v>1</v>
      </c>
      <c r="C21" s="1"/>
      <c r="D21" s="1"/>
      <c r="E21" s="37" t="s">
        <v>91</v>
      </c>
      <c r="F21" s="1"/>
      <c r="G21" s="1"/>
      <c r="H21" s="1"/>
      <c r="I21" s="1"/>
      <c r="J21" s="1"/>
      <c r="K21" s="38">
        <f>H95</f>
        <v>0</v>
      </c>
      <c r="L21" s="38">
        <f>L95</f>
        <v>0</v>
      </c>
      <c r="M21" s="12"/>
      <c r="N21" s="2"/>
      <c r="O21" s="2"/>
      <c r="P21" s="2"/>
      <c r="Q21" s="2"/>
      <c r="S21" s="27">
        <f>S94</f>
        <v>0</v>
      </c>
    </row>
    <row r="22">
      <c r="A22" s="9"/>
      <c r="B22" s="36">
        <v>4</v>
      </c>
      <c r="C22" s="1"/>
      <c r="D22" s="1"/>
      <c r="E22" s="37" t="s">
        <v>94</v>
      </c>
      <c r="F22" s="1"/>
      <c r="G22" s="1"/>
      <c r="H22" s="1"/>
      <c r="I22" s="1"/>
      <c r="J22" s="1"/>
      <c r="K22" s="38">
        <f>H103</f>
        <v>0</v>
      </c>
      <c r="L22" s="38">
        <f>L103</f>
        <v>0</v>
      </c>
      <c r="M22" s="12"/>
      <c r="N22" s="2"/>
      <c r="O22" s="2"/>
      <c r="P22" s="2"/>
      <c r="Q22" s="2"/>
      <c r="S22" s="27">
        <f>S102</f>
        <v>0</v>
      </c>
    </row>
    <row r="23">
      <c r="A23" s="9"/>
      <c r="B23" s="36">
        <v>5</v>
      </c>
      <c r="C23" s="1"/>
      <c r="D23" s="1"/>
      <c r="E23" s="37" t="s">
        <v>95</v>
      </c>
      <c r="F23" s="1"/>
      <c r="G23" s="1"/>
      <c r="H23" s="1"/>
      <c r="I23" s="1"/>
      <c r="J23" s="1"/>
      <c r="K23" s="38">
        <f>H111</f>
        <v>0</v>
      </c>
      <c r="L23" s="38">
        <f>L111</f>
        <v>0</v>
      </c>
      <c r="M23" s="12"/>
      <c r="N23" s="2"/>
      <c r="O23" s="2"/>
      <c r="P23" s="2"/>
      <c r="Q23" s="2"/>
      <c r="S23" s="27">
        <f>S110</f>
        <v>0</v>
      </c>
    </row>
    <row r="24">
      <c r="A24" s="9"/>
      <c r="B24" s="36">
        <v>8</v>
      </c>
      <c r="C24" s="1"/>
      <c r="D24" s="1"/>
      <c r="E24" s="37" t="s">
        <v>98</v>
      </c>
      <c r="F24" s="1"/>
      <c r="G24" s="1"/>
      <c r="H24" s="1"/>
      <c r="I24" s="1"/>
      <c r="J24" s="1"/>
      <c r="K24" s="38">
        <f>H159</f>
        <v>0</v>
      </c>
      <c r="L24" s="38">
        <f>L159</f>
        <v>0</v>
      </c>
      <c r="M24" s="12"/>
      <c r="N24" s="2"/>
      <c r="O24" s="2"/>
      <c r="P24" s="2"/>
      <c r="Q24" s="2"/>
      <c r="S24" s="27">
        <f>S158</f>
        <v>0</v>
      </c>
    </row>
    <row r="25">
      <c r="A25" s="9"/>
      <c r="B25" s="36">
        <v>9</v>
      </c>
      <c r="C25" s="1"/>
      <c r="D25" s="1"/>
      <c r="E25" s="37" t="s">
        <v>99</v>
      </c>
      <c r="F25" s="1"/>
      <c r="G25" s="1"/>
      <c r="H25" s="1"/>
      <c r="I25" s="1"/>
      <c r="J25" s="1"/>
      <c r="K25" s="38">
        <f>H182</f>
        <v>0</v>
      </c>
      <c r="L25" s="38">
        <f>L182</f>
        <v>0</v>
      </c>
      <c r="M25" s="71"/>
      <c r="N25" s="2"/>
      <c r="O25" s="2"/>
      <c r="P25" s="2"/>
      <c r="Q25" s="2"/>
      <c r="S25" s="27">
        <f>S181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2"/>
      <c r="N26" s="2"/>
      <c r="O26" s="2"/>
      <c r="P26" s="2"/>
      <c r="Q26" s="2"/>
    </row>
    <row r="27" ht="14" customHeight="1">
      <c r="A27" s="4"/>
      <c r="B27" s="28" t="s">
        <v>42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3"/>
      <c r="N28" s="2"/>
      <c r="O28" s="2"/>
      <c r="P28" s="2"/>
      <c r="Q28" s="2"/>
    </row>
    <row r="29" ht="18" customHeight="1">
      <c r="A29" s="9"/>
      <c r="B29" s="34" t="s">
        <v>43</v>
      </c>
      <c r="C29" s="34" t="s">
        <v>39</v>
      </c>
      <c r="D29" s="34" t="s">
        <v>44</v>
      </c>
      <c r="E29" s="34" t="s">
        <v>40</v>
      </c>
      <c r="F29" s="34" t="s">
        <v>45</v>
      </c>
      <c r="G29" s="35" t="s">
        <v>46</v>
      </c>
      <c r="H29" s="22" t="s">
        <v>47</v>
      </c>
      <c r="I29" s="22" t="s">
        <v>48</v>
      </c>
      <c r="J29" s="22" t="s">
        <v>17</v>
      </c>
      <c r="K29" s="35" t="s">
        <v>49</v>
      </c>
      <c r="L29" s="22" t="s">
        <v>18</v>
      </c>
      <c r="M29" s="71"/>
      <c r="N29" s="2"/>
      <c r="O29" s="2"/>
      <c r="P29" s="2"/>
      <c r="Q29" s="2"/>
    </row>
    <row r="30" ht="40" customHeight="1">
      <c r="A30" s="9"/>
      <c r="B30" s="39" t="s">
        <v>50</v>
      </c>
      <c r="C30" s="1"/>
      <c r="D30" s="1"/>
      <c r="E30" s="1"/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>
      <c r="A31" s="9"/>
      <c r="B31" s="41">
        <v>1</v>
      </c>
      <c r="C31" s="42" t="s">
        <v>100</v>
      </c>
      <c r="D31" s="42">
        <v>1</v>
      </c>
      <c r="E31" s="42" t="s">
        <v>101</v>
      </c>
      <c r="F31" s="42" t="s">
        <v>7</v>
      </c>
      <c r="G31" s="43" t="s">
        <v>102</v>
      </c>
      <c r="H31" s="44">
        <v>108.8</v>
      </c>
      <c r="I31" s="25">
        <f>ROUND(0,2)</f>
        <v>0</v>
      </c>
      <c r="J31" s="45">
        <f>ROUND(I31*H31,2)</f>
        <v>0</v>
      </c>
      <c r="K31" s="46">
        <v>0.20999999999999999</v>
      </c>
      <c r="L31" s="47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54</v>
      </c>
      <c r="C32" s="1"/>
      <c r="D32" s="1"/>
      <c r="E32" s="49" t="s">
        <v>103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56</v>
      </c>
      <c r="C33" s="1"/>
      <c r="D33" s="1"/>
      <c r="E33" s="49" t="s">
        <v>729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58</v>
      </c>
      <c r="C34" s="1"/>
      <c r="D34" s="1"/>
      <c r="E34" s="49" t="s">
        <v>105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60</v>
      </c>
      <c r="C35" s="51"/>
      <c r="D35" s="51"/>
      <c r="E35" s="52" t="s">
        <v>61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2</v>
      </c>
      <c r="C36" s="42" t="s">
        <v>100</v>
      </c>
      <c r="D36" s="42">
        <v>5</v>
      </c>
      <c r="E36" s="42" t="s">
        <v>101</v>
      </c>
      <c r="F36" s="42" t="s">
        <v>7</v>
      </c>
      <c r="G36" s="43" t="s">
        <v>102</v>
      </c>
      <c r="H36" s="54">
        <v>8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54</v>
      </c>
      <c r="C37" s="1"/>
      <c r="D37" s="1"/>
      <c r="E37" s="49" t="s">
        <v>112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56</v>
      </c>
      <c r="C38" s="1"/>
      <c r="D38" s="1"/>
      <c r="E38" s="49" t="s">
        <v>730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58</v>
      </c>
      <c r="C39" s="1"/>
      <c r="D39" s="1"/>
      <c r="E39" s="49" t="s">
        <v>105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60</v>
      </c>
      <c r="C40" s="51"/>
      <c r="D40" s="51"/>
      <c r="E40" s="52" t="s">
        <v>61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3</v>
      </c>
      <c r="C41" s="42" t="s">
        <v>647</v>
      </c>
      <c r="D41" s="42" t="s">
        <v>7</v>
      </c>
      <c r="E41" s="42" t="s">
        <v>648</v>
      </c>
      <c r="F41" s="42" t="s">
        <v>7</v>
      </c>
      <c r="G41" s="43" t="s">
        <v>53</v>
      </c>
      <c r="H41" s="54">
        <v>1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54</v>
      </c>
      <c r="C42" s="1"/>
      <c r="D42" s="1"/>
      <c r="E42" s="49" t="s">
        <v>654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56</v>
      </c>
      <c r="C43" s="1"/>
      <c r="D43" s="1"/>
      <c r="E43" s="49" t="s">
        <v>57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58</v>
      </c>
      <c r="C44" s="1"/>
      <c r="D44" s="1"/>
      <c r="E44" s="49" t="s">
        <v>59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60</v>
      </c>
      <c r="C45" s="51"/>
      <c r="D45" s="51"/>
      <c r="E45" s="52" t="s">
        <v>61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4</v>
      </c>
      <c r="C46" s="42" t="s">
        <v>66</v>
      </c>
      <c r="D46" s="42">
        <v>1</v>
      </c>
      <c r="E46" s="42" t="s">
        <v>67</v>
      </c>
      <c r="F46" s="42" t="s">
        <v>7</v>
      </c>
      <c r="G46" s="43" t="s">
        <v>53</v>
      </c>
      <c r="H46" s="54">
        <v>1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54</v>
      </c>
      <c r="C47" s="1"/>
      <c r="D47" s="1"/>
      <c r="E47" s="49" t="s">
        <v>655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56</v>
      </c>
      <c r="C48" s="1"/>
      <c r="D48" s="1"/>
      <c r="E48" s="49" t="s">
        <v>7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58</v>
      </c>
      <c r="C49" s="1"/>
      <c r="D49" s="1"/>
      <c r="E49" s="49" t="s">
        <v>69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60</v>
      </c>
      <c r="C50" s="51"/>
      <c r="D50" s="51"/>
      <c r="E50" s="52" t="s">
        <v>61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5</v>
      </c>
      <c r="C51" s="42" t="s">
        <v>66</v>
      </c>
      <c r="D51" s="42">
        <v>2</v>
      </c>
      <c r="E51" s="42" t="s">
        <v>67</v>
      </c>
      <c r="F51" s="42" t="s">
        <v>7</v>
      </c>
      <c r="G51" s="43" t="s">
        <v>53</v>
      </c>
      <c r="H51" s="54">
        <v>1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54</v>
      </c>
      <c r="C52" s="1"/>
      <c r="D52" s="1"/>
      <c r="E52" s="49" t="s">
        <v>656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56</v>
      </c>
      <c r="C53" s="1"/>
      <c r="D53" s="1"/>
      <c r="E53" s="49" t="s">
        <v>7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58</v>
      </c>
      <c r="C54" s="1"/>
      <c r="D54" s="1"/>
      <c r="E54" s="49" t="s">
        <v>69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60</v>
      </c>
      <c r="C55" s="51"/>
      <c r="D55" s="51"/>
      <c r="E55" s="52" t="s">
        <v>61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6</v>
      </c>
      <c r="C56" s="42" t="s">
        <v>657</v>
      </c>
      <c r="D56" s="42" t="s">
        <v>7</v>
      </c>
      <c r="E56" s="42" t="s">
        <v>658</v>
      </c>
      <c r="F56" s="42" t="s">
        <v>7</v>
      </c>
      <c r="G56" s="43" t="s">
        <v>53</v>
      </c>
      <c r="H56" s="54">
        <v>1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54</v>
      </c>
      <c r="C57" s="1"/>
      <c r="D57" s="1"/>
      <c r="E57" s="49" t="s">
        <v>659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56</v>
      </c>
      <c r="C58" s="1"/>
      <c r="D58" s="1"/>
      <c r="E58" s="49" t="s">
        <v>7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58</v>
      </c>
      <c r="C59" s="1"/>
      <c r="D59" s="1"/>
      <c r="E59" s="49" t="s">
        <v>69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60</v>
      </c>
      <c r="C60" s="51"/>
      <c r="D60" s="51"/>
      <c r="E60" s="52" t="s">
        <v>61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 thickBot="1" ht="25" customHeight="1">
      <c r="A61" s="9"/>
      <c r="B61" s="1"/>
      <c r="C61" s="59">
        <v>0</v>
      </c>
      <c r="D61" s="1"/>
      <c r="E61" s="59" t="s">
        <v>41</v>
      </c>
      <c r="F61" s="1"/>
      <c r="G61" s="60" t="s">
        <v>84</v>
      </c>
      <c r="H61" s="61">
        <f>J31+J36+J41+J46+J51+J56</f>
        <v>0</v>
      </c>
      <c r="I61" s="60" t="s">
        <v>85</v>
      </c>
      <c r="J61" s="62">
        <f>(L61-H61)</f>
        <v>0</v>
      </c>
      <c r="K61" s="60" t="s">
        <v>86</v>
      </c>
      <c r="L61" s="63">
        <f>L31+L36+L41+L46+L51+L56</f>
        <v>0</v>
      </c>
      <c r="M61" s="12"/>
      <c r="N61" s="2"/>
      <c r="O61" s="2"/>
      <c r="P61" s="2"/>
      <c r="Q61" s="33">
        <f>0+Q31+Q36+Q41+Q46+Q51+Q56</f>
        <v>0</v>
      </c>
      <c r="R61" s="27">
        <f>0+R31+R36+R41+R46+R51+R56</f>
        <v>0</v>
      </c>
      <c r="S61" s="64">
        <f>Q61*(1+J61)+R61</f>
        <v>0</v>
      </c>
    </row>
    <row r="62" thickTop="1" thickBot="1" ht="25" customHeight="1">
      <c r="A62" s="9"/>
      <c r="B62" s="65"/>
      <c r="C62" s="65"/>
      <c r="D62" s="65"/>
      <c r="E62" s="65"/>
      <c r="F62" s="65"/>
      <c r="G62" s="66" t="s">
        <v>87</v>
      </c>
      <c r="H62" s="67">
        <f>J31+J36+J41+J46+J51+J56</f>
        <v>0</v>
      </c>
      <c r="I62" s="66" t="s">
        <v>88</v>
      </c>
      <c r="J62" s="68">
        <f>0+J61</f>
        <v>0</v>
      </c>
      <c r="K62" s="66" t="s">
        <v>89</v>
      </c>
      <c r="L62" s="69">
        <f>L31+L36+L41+L46+L51+L56</f>
        <v>0</v>
      </c>
      <c r="M62" s="12"/>
      <c r="N62" s="2"/>
      <c r="O62" s="2"/>
      <c r="P62" s="2"/>
      <c r="Q62" s="2"/>
    </row>
    <row r="63" ht="40" customHeight="1">
      <c r="A63" s="9"/>
      <c r="B63" s="74" t="s">
        <v>120</v>
      </c>
      <c r="C63" s="1"/>
      <c r="D63" s="1"/>
      <c r="E63" s="1"/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1">
        <v>7</v>
      </c>
      <c r="C64" s="42" t="s">
        <v>127</v>
      </c>
      <c r="D64" s="42" t="s">
        <v>7</v>
      </c>
      <c r="E64" s="42" t="s">
        <v>128</v>
      </c>
      <c r="F64" s="42" t="s">
        <v>7</v>
      </c>
      <c r="G64" s="43" t="s">
        <v>116</v>
      </c>
      <c r="H64" s="44">
        <v>3.2000000000000002</v>
      </c>
      <c r="I64" s="25">
        <f>ROUND(0,2)</f>
        <v>0</v>
      </c>
      <c r="J64" s="45">
        <f>ROUND(I64*H64,2)</f>
        <v>0</v>
      </c>
      <c r="K64" s="46">
        <v>0.20999999999999999</v>
      </c>
      <c r="L64" s="47">
        <f>IF(ISNUMBER(K64),ROUND(J64*(K64+1),2),0)</f>
        <v>0</v>
      </c>
      <c r="M64" s="12"/>
      <c r="N64" s="2"/>
      <c r="O64" s="2"/>
      <c r="P64" s="2"/>
      <c r="Q64" s="33">
        <f>IF(ISNUMBER(K64),IF(H64&gt;0,IF(I64&gt;0,J64,0),0),0)</f>
        <v>0</v>
      </c>
      <c r="R64" s="27">
        <f>IF(ISNUMBER(K64)=FALSE,J64,0)</f>
        <v>0</v>
      </c>
    </row>
    <row r="65">
      <c r="A65" s="9"/>
      <c r="B65" s="48" t="s">
        <v>54</v>
      </c>
      <c r="C65" s="1"/>
      <c r="D65" s="1"/>
      <c r="E65" s="49" t="s">
        <v>129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>
      <c r="A66" s="9"/>
      <c r="B66" s="48" t="s">
        <v>56</v>
      </c>
      <c r="C66" s="1"/>
      <c r="D66" s="1"/>
      <c r="E66" s="49" t="s">
        <v>660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8" t="s">
        <v>58</v>
      </c>
      <c r="C67" s="1"/>
      <c r="D67" s="1"/>
      <c r="E67" s="49" t="s">
        <v>661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 thickBot="1">
      <c r="A68" s="9"/>
      <c r="B68" s="50" t="s">
        <v>60</v>
      </c>
      <c r="C68" s="51"/>
      <c r="D68" s="51"/>
      <c r="E68" s="52" t="s">
        <v>61</v>
      </c>
      <c r="F68" s="51"/>
      <c r="G68" s="51"/>
      <c r="H68" s="53"/>
      <c r="I68" s="51"/>
      <c r="J68" s="53"/>
      <c r="K68" s="51"/>
      <c r="L68" s="51"/>
      <c r="M68" s="12"/>
      <c r="N68" s="2"/>
      <c r="O68" s="2"/>
      <c r="P68" s="2"/>
      <c r="Q68" s="2"/>
    </row>
    <row r="69" thickTop="1">
      <c r="A69" s="9"/>
      <c r="B69" s="41">
        <v>8</v>
      </c>
      <c r="C69" s="42" t="s">
        <v>193</v>
      </c>
      <c r="D69" s="42" t="s">
        <v>7</v>
      </c>
      <c r="E69" s="42" t="s">
        <v>194</v>
      </c>
      <c r="F69" s="42" t="s">
        <v>7</v>
      </c>
      <c r="G69" s="43" t="s">
        <v>116</v>
      </c>
      <c r="H69" s="54">
        <v>54.399999999999999</v>
      </c>
      <c r="I69" s="55">
        <f>ROUND(0,2)</f>
        <v>0</v>
      </c>
      <c r="J69" s="56">
        <f>ROUND(I69*H69,2)</f>
        <v>0</v>
      </c>
      <c r="K69" s="57">
        <v>0.20999999999999999</v>
      </c>
      <c r="L69" s="58">
        <f>IF(ISNUMBER(K69),ROUND(J69*(K69+1),2),0)</f>
        <v>0</v>
      </c>
      <c r="M69" s="12"/>
      <c r="N69" s="2"/>
      <c r="O69" s="2"/>
      <c r="P69" s="2"/>
      <c r="Q69" s="33">
        <f>IF(ISNUMBER(K69),IF(H69&gt;0,IF(I69&gt;0,J69,0),0),0)</f>
        <v>0</v>
      </c>
      <c r="R69" s="27">
        <f>IF(ISNUMBER(K69)=FALSE,J69,0)</f>
        <v>0</v>
      </c>
    </row>
    <row r="70">
      <c r="A70" s="9"/>
      <c r="B70" s="48" t="s">
        <v>54</v>
      </c>
      <c r="C70" s="1"/>
      <c r="D70" s="1"/>
      <c r="E70" s="49" t="s">
        <v>172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>
      <c r="A71" s="9"/>
      <c r="B71" s="48" t="s">
        <v>56</v>
      </c>
      <c r="C71" s="1"/>
      <c r="D71" s="1"/>
      <c r="E71" s="49" t="s">
        <v>662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58</v>
      </c>
      <c r="C72" s="1"/>
      <c r="D72" s="1"/>
      <c r="E72" s="49" t="s">
        <v>663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 thickBot="1">
      <c r="A73" s="9"/>
      <c r="B73" s="50" t="s">
        <v>60</v>
      </c>
      <c r="C73" s="51"/>
      <c r="D73" s="51"/>
      <c r="E73" s="52" t="s">
        <v>61</v>
      </c>
      <c r="F73" s="51"/>
      <c r="G73" s="51"/>
      <c r="H73" s="53"/>
      <c r="I73" s="51"/>
      <c r="J73" s="53"/>
      <c r="K73" s="51"/>
      <c r="L73" s="51"/>
      <c r="M73" s="12"/>
      <c r="N73" s="2"/>
      <c r="O73" s="2"/>
      <c r="P73" s="2"/>
      <c r="Q73" s="2"/>
    </row>
    <row r="74" thickTop="1">
      <c r="A74" s="9"/>
      <c r="B74" s="41">
        <v>9</v>
      </c>
      <c r="C74" s="42" t="s">
        <v>664</v>
      </c>
      <c r="D74" s="42" t="s">
        <v>7</v>
      </c>
      <c r="E74" s="42" t="s">
        <v>665</v>
      </c>
      <c r="F74" s="42" t="s">
        <v>7</v>
      </c>
      <c r="G74" s="43" t="s">
        <v>150</v>
      </c>
      <c r="H74" s="54">
        <v>15</v>
      </c>
      <c r="I74" s="55">
        <f>ROUND(0,2)</f>
        <v>0</v>
      </c>
      <c r="J74" s="56">
        <f>ROUND(I74*H74,2)</f>
        <v>0</v>
      </c>
      <c r="K74" s="57">
        <v>0.20999999999999999</v>
      </c>
      <c r="L74" s="58">
        <f>IF(ISNUMBER(K74),ROUND(J74*(K74+1),2),0)</f>
        <v>0</v>
      </c>
      <c r="M74" s="12"/>
      <c r="N74" s="2"/>
      <c r="O74" s="2"/>
      <c r="P74" s="2"/>
      <c r="Q74" s="33">
        <f>IF(ISNUMBER(K74),IF(H74&gt;0,IF(I74&gt;0,J74,0),0),0)</f>
        <v>0</v>
      </c>
      <c r="R74" s="27">
        <f>IF(ISNUMBER(K74)=FALSE,J74,0)</f>
        <v>0</v>
      </c>
    </row>
    <row r="75">
      <c r="A75" s="9"/>
      <c r="B75" s="48" t="s">
        <v>54</v>
      </c>
      <c r="C75" s="1"/>
      <c r="D75" s="1"/>
      <c r="E75" s="49" t="s">
        <v>7</v>
      </c>
      <c r="F75" s="1"/>
      <c r="G75" s="1"/>
      <c r="H75" s="40"/>
      <c r="I75" s="1"/>
      <c r="J75" s="40"/>
      <c r="K75" s="1"/>
      <c r="L75" s="1"/>
      <c r="M75" s="12"/>
      <c r="N75" s="2"/>
      <c r="O75" s="2"/>
      <c r="P75" s="2"/>
      <c r="Q75" s="2"/>
    </row>
    <row r="76">
      <c r="A76" s="9"/>
      <c r="B76" s="48" t="s">
        <v>56</v>
      </c>
      <c r="C76" s="1"/>
      <c r="D76" s="1"/>
      <c r="E76" s="49" t="s">
        <v>731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>
      <c r="A77" s="9"/>
      <c r="B77" s="48" t="s">
        <v>58</v>
      </c>
      <c r="C77" s="1"/>
      <c r="D77" s="1"/>
      <c r="E77" s="49" t="s">
        <v>667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 thickBot="1">
      <c r="A78" s="9"/>
      <c r="B78" s="50" t="s">
        <v>60</v>
      </c>
      <c r="C78" s="51"/>
      <c r="D78" s="51"/>
      <c r="E78" s="52" t="s">
        <v>61</v>
      </c>
      <c r="F78" s="51"/>
      <c r="G78" s="51"/>
      <c r="H78" s="53"/>
      <c r="I78" s="51"/>
      <c r="J78" s="53"/>
      <c r="K78" s="51"/>
      <c r="L78" s="51"/>
      <c r="M78" s="12"/>
      <c r="N78" s="2"/>
      <c r="O78" s="2"/>
      <c r="P78" s="2"/>
      <c r="Q78" s="2"/>
    </row>
    <row r="79" thickTop="1">
      <c r="A79" s="9"/>
      <c r="B79" s="41">
        <v>10</v>
      </c>
      <c r="C79" s="42" t="s">
        <v>205</v>
      </c>
      <c r="D79" s="42" t="s">
        <v>7</v>
      </c>
      <c r="E79" s="42" t="s">
        <v>206</v>
      </c>
      <c r="F79" s="42" t="s">
        <v>7</v>
      </c>
      <c r="G79" s="43" t="s">
        <v>116</v>
      </c>
      <c r="H79" s="54">
        <v>54.399999999999999</v>
      </c>
      <c r="I79" s="55">
        <f>ROUND(0,2)</f>
        <v>0</v>
      </c>
      <c r="J79" s="56">
        <f>ROUND(I79*H79,2)</f>
        <v>0</v>
      </c>
      <c r="K79" s="57">
        <v>0.20999999999999999</v>
      </c>
      <c r="L79" s="58">
        <f>IF(ISNUMBER(K79),ROUND(J79*(K79+1),2),0)</f>
        <v>0</v>
      </c>
      <c r="M79" s="12"/>
      <c r="N79" s="2"/>
      <c r="O79" s="2"/>
      <c r="P79" s="2"/>
      <c r="Q79" s="33">
        <f>IF(ISNUMBER(K79),IF(H79&gt;0,IF(I79&gt;0,J79,0),0),0)</f>
        <v>0</v>
      </c>
      <c r="R79" s="27">
        <f>IF(ISNUMBER(K79)=FALSE,J79,0)</f>
        <v>0</v>
      </c>
    </row>
    <row r="80">
      <c r="A80" s="9"/>
      <c r="B80" s="48" t="s">
        <v>54</v>
      </c>
      <c r="C80" s="1"/>
      <c r="D80" s="1"/>
      <c r="E80" s="49" t="s">
        <v>7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8" t="s">
        <v>56</v>
      </c>
      <c r="C81" s="1"/>
      <c r="D81" s="1"/>
      <c r="E81" s="49" t="s">
        <v>732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8" t="s">
        <v>58</v>
      </c>
      <c r="C82" s="1"/>
      <c r="D82" s="1"/>
      <c r="E82" s="49" t="s">
        <v>209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 thickBot="1">
      <c r="A83" s="9"/>
      <c r="B83" s="50" t="s">
        <v>60</v>
      </c>
      <c r="C83" s="51"/>
      <c r="D83" s="51"/>
      <c r="E83" s="52" t="s">
        <v>61</v>
      </c>
      <c r="F83" s="51"/>
      <c r="G83" s="51"/>
      <c r="H83" s="53"/>
      <c r="I83" s="51"/>
      <c r="J83" s="53"/>
      <c r="K83" s="51"/>
      <c r="L83" s="51"/>
      <c r="M83" s="12"/>
      <c r="N83" s="2"/>
      <c r="O83" s="2"/>
      <c r="P83" s="2"/>
      <c r="Q83" s="2"/>
    </row>
    <row r="84" thickTop="1">
      <c r="A84" s="9"/>
      <c r="B84" s="41">
        <v>11</v>
      </c>
      <c r="C84" s="42" t="s">
        <v>669</v>
      </c>
      <c r="D84" s="42" t="s">
        <v>7</v>
      </c>
      <c r="E84" s="42" t="s">
        <v>670</v>
      </c>
      <c r="F84" s="42" t="s">
        <v>7</v>
      </c>
      <c r="G84" s="43" t="s">
        <v>116</v>
      </c>
      <c r="H84" s="54">
        <v>50.899999999999999</v>
      </c>
      <c r="I84" s="55">
        <f>ROUND(0,2)</f>
        <v>0</v>
      </c>
      <c r="J84" s="56">
        <f>ROUND(I84*H84,2)</f>
        <v>0</v>
      </c>
      <c r="K84" s="57">
        <v>0.20999999999999999</v>
      </c>
      <c r="L84" s="58">
        <f>IF(ISNUMBER(K84),ROUND(J84*(K84+1),2),0)</f>
        <v>0</v>
      </c>
      <c r="M84" s="12"/>
      <c r="N84" s="2"/>
      <c r="O84" s="2"/>
      <c r="P84" s="2"/>
      <c r="Q84" s="33">
        <f>IF(ISNUMBER(K84),IF(H84&gt;0,IF(I84&gt;0,J84,0),0),0)</f>
        <v>0</v>
      </c>
      <c r="R84" s="27">
        <f>IF(ISNUMBER(K84)=FALSE,J84,0)</f>
        <v>0</v>
      </c>
    </row>
    <row r="85">
      <c r="A85" s="9"/>
      <c r="B85" s="48" t="s">
        <v>54</v>
      </c>
      <c r="C85" s="1"/>
      <c r="D85" s="1"/>
      <c r="E85" s="49" t="s">
        <v>671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>
      <c r="A86" s="9"/>
      <c r="B86" s="48" t="s">
        <v>56</v>
      </c>
      <c r="C86" s="1"/>
      <c r="D86" s="1"/>
      <c r="E86" s="49" t="s">
        <v>733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>
      <c r="A87" s="9"/>
      <c r="B87" s="48" t="s">
        <v>58</v>
      </c>
      <c r="C87" s="1"/>
      <c r="D87" s="1"/>
      <c r="E87" s="49" t="s">
        <v>673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 thickBot="1">
      <c r="A88" s="9"/>
      <c r="B88" s="50" t="s">
        <v>60</v>
      </c>
      <c r="C88" s="51"/>
      <c r="D88" s="51"/>
      <c r="E88" s="52" t="s">
        <v>61</v>
      </c>
      <c r="F88" s="51"/>
      <c r="G88" s="51"/>
      <c r="H88" s="53"/>
      <c r="I88" s="51"/>
      <c r="J88" s="53"/>
      <c r="K88" s="51"/>
      <c r="L88" s="51"/>
      <c r="M88" s="12"/>
      <c r="N88" s="2"/>
      <c r="O88" s="2"/>
      <c r="P88" s="2"/>
      <c r="Q88" s="2"/>
    </row>
    <row r="89" thickTop="1">
      <c r="A89" s="9"/>
      <c r="B89" s="41">
        <v>12</v>
      </c>
      <c r="C89" s="42" t="s">
        <v>674</v>
      </c>
      <c r="D89" s="42" t="s">
        <v>7</v>
      </c>
      <c r="E89" s="42" t="s">
        <v>675</v>
      </c>
      <c r="F89" s="42" t="s">
        <v>7</v>
      </c>
      <c r="G89" s="43" t="s">
        <v>116</v>
      </c>
      <c r="H89" s="54">
        <v>2.4209999999999998</v>
      </c>
      <c r="I89" s="55">
        <f>ROUND(0,2)</f>
        <v>0</v>
      </c>
      <c r="J89" s="56">
        <f>ROUND(I89*H89,2)</f>
        <v>0</v>
      </c>
      <c r="K89" s="57">
        <v>0.20999999999999999</v>
      </c>
      <c r="L89" s="58">
        <f>IF(ISNUMBER(K89),ROUND(J89*(K89+1),2),0)</f>
        <v>0</v>
      </c>
      <c r="M89" s="12"/>
      <c r="N89" s="2"/>
      <c r="O89" s="2"/>
      <c r="P89" s="2"/>
      <c r="Q89" s="33">
        <f>IF(ISNUMBER(K89),IF(H89&gt;0,IF(I89&gt;0,J89,0),0),0)</f>
        <v>0</v>
      </c>
      <c r="R89" s="27">
        <f>IF(ISNUMBER(K89)=FALSE,J89,0)</f>
        <v>0</v>
      </c>
    </row>
    <row r="90">
      <c r="A90" s="9"/>
      <c r="B90" s="48" t="s">
        <v>54</v>
      </c>
      <c r="C90" s="1"/>
      <c r="D90" s="1"/>
      <c r="E90" s="49" t="s">
        <v>676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>
      <c r="A91" s="9"/>
      <c r="B91" s="48" t="s">
        <v>56</v>
      </c>
      <c r="C91" s="1"/>
      <c r="D91" s="1"/>
      <c r="E91" s="49" t="s">
        <v>734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>
      <c r="A92" s="9"/>
      <c r="B92" s="48" t="s">
        <v>58</v>
      </c>
      <c r="C92" s="1"/>
      <c r="D92" s="1"/>
      <c r="E92" s="49" t="s">
        <v>678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 thickBot="1">
      <c r="A93" s="9"/>
      <c r="B93" s="50" t="s">
        <v>60</v>
      </c>
      <c r="C93" s="51"/>
      <c r="D93" s="51"/>
      <c r="E93" s="52" t="s">
        <v>61</v>
      </c>
      <c r="F93" s="51"/>
      <c r="G93" s="51"/>
      <c r="H93" s="53"/>
      <c r="I93" s="51"/>
      <c r="J93" s="53"/>
      <c r="K93" s="51"/>
      <c r="L93" s="51"/>
      <c r="M93" s="12"/>
      <c r="N93" s="2"/>
      <c r="O93" s="2"/>
      <c r="P93" s="2"/>
      <c r="Q93" s="2"/>
    </row>
    <row r="94" thickTop="1" thickBot="1" ht="25" customHeight="1">
      <c r="A94" s="9"/>
      <c r="B94" s="1"/>
      <c r="C94" s="59">
        <v>1</v>
      </c>
      <c r="D94" s="1"/>
      <c r="E94" s="59" t="s">
        <v>91</v>
      </c>
      <c r="F94" s="1"/>
      <c r="G94" s="60" t="s">
        <v>84</v>
      </c>
      <c r="H94" s="61">
        <f>J64+J69+J74+J79+J84+J89</f>
        <v>0</v>
      </c>
      <c r="I94" s="60" t="s">
        <v>85</v>
      </c>
      <c r="J94" s="62">
        <f>(L94-H94)</f>
        <v>0</v>
      </c>
      <c r="K94" s="60" t="s">
        <v>86</v>
      </c>
      <c r="L94" s="63">
        <f>L64+L69+L74+L79+L84+L89</f>
        <v>0</v>
      </c>
      <c r="M94" s="12"/>
      <c r="N94" s="2"/>
      <c r="O94" s="2"/>
      <c r="P94" s="2"/>
      <c r="Q94" s="33">
        <f>0+Q64+Q69+Q74+Q79+Q84+Q89</f>
        <v>0</v>
      </c>
      <c r="R94" s="27">
        <f>0+R64+R69+R74+R79+R84+R89</f>
        <v>0</v>
      </c>
      <c r="S94" s="64">
        <f>Q94*(1+J94)+R94</f>
        <v>0</v>
      </c>
    </row>
    <row r="95" thickTop="1" thickBot="1" ht="25" customHeight="1">
      <c r="A95" s="9"/>
      <c r="B95" s="65"/>
      <c r="C95" s="65"/>
      <c r="D95" s="65"/>
      <c r="E95" s="65"/>
      <c r="F95" s="65"/>
      <c r="G95" s="66" t="s">
        <v>87</v>
      </c>
      <c r="H95" s="67">
        <f>J64+J69+J74+J79+J84+J89</f>
        <v>0</v>
      </c>
      <c r="I95" s="66" t="s">
        <v>88</v>
      </c>
      <c r="J95" s="68">
        <f>0+J94</f>
        <v>0</v>
      </c>
      <c r="K95" s="66" t="s">
        <v>89</v>
      </c>
      <c r="L95" s="69">
        <f>L64+L69+L74+L79+L84+L89</f>
        <v>0</v>
      </c>
      <c r="M95" s="12"/>
      <c r="N95" s="2"/>
      <c r="O95" s="2"/>
      <c r="P95" s="2"/>
      <c r="Q95" s="2"/>
    </row>
    <row r="96" ht="40" customHeight="1">
      <c r="A96" s="9"/>
      <c r="B96" s="74" t="s">
        <v>266</v>
      </c>
      <c r="C96" s="1"/>
      <c r="D96" s="1"/>
      <c r="E96" s="1"/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>
      <c r="A97" s="9"/>
      <c r="B97" s="41">
        <v>13</v>
      </c>
      <c r="C97" s="42" t="s">
        <v>287</v>
      </c>
      <c r="D97" s="42" t="s">
        <v>7</v>
      </c>
      <c r="E97" s="42" t="s">
        <v>288</v>
      </c>
      <c r="F97" s="42" t="s">
        <v>7</v>
      </c>
      <c r="G97" s="43" t="s">
        <v>116</v>
      </c>
      <c r="H97" s="44">
        <v>0.56000000000000005</v>
      </c>
      <c r="I97" s="25">
        <f>ROUND(0,2)</f>
        <v>0</v>
      </c>
      <c r="J97" s="45">
        <f>ROUND(I97*H97,2)</f>
        <v>0</v>
      </c>
      <c r="K97" s="46">
        <v>0.20999999999999999</v>
      </c>
      <c r="L97" s="47">
        <f>IF(ISNUMBER(K97),ROUND(J97*(K97+1),2),0)</f>
        <v>0</v>
      </c>
      <c r="M97" s="12"/>
      <c r="N97" s="2"/>
      <c r="O97" s="2"/>
      <c r="P97" s="2"/>
      <c r="Q97" s="33">
        <f>IF(ISNUMBER(K97),IF(H97&gt;0,IF(I97&gt;0,J97,0),0),0)</f>
        <v>0</v>
      </c>
      <c r="R97" s="27">
        <f>IF(ISNUMBER(K97)=FALSE,J97,0)</f>
        <v>0</v>
      </c>
    </row>
    <row r="98">
      <c r="A98" s="9"/>
      <c r="B98" s="48" t="s">
        <v>54</v>
      </c>
      <c r="C98" s="1"/>
      <c r="D98" s="1"/>
      <c r="E98" s="49" t="s">
        <v>7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>
      <c r="A99" s="9"/>
      <c r="B99" s="48" t="s">
        <v>56</v>
      </c>
      <c r="C99" s="1"/>
      <c r="D99" s="1"/>
      <c r="E99" s="49" t="s">
        <v>735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>
      <c r="A100" s="9"/>
      <c r="B100" s="48" t="s">
        <v>58</v>
      </c>
      <c r="C100" s="1"/>
      <c r="D100" s="1"/>
      <c r="E100" s="49" t="s">
        <v>284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 thickBot="1">
      <c r="A101" s="9"/>
      <c r="B101" s="50" t="s">
        <v>60</v>
      </c>
      <c r="C101" s="51"/>
      <c r="D101" s="51"/>
      <c r="E101" s="52" t="s">
        <v>61</v>
      </c>
      <c r="F101" s="51"/>
      <c r="G101" s="51"/>
      <c r="H101" s="53"/>
      <c r="I101" s="51"/>
      <c r="J101" s="53"/>
      <c r="K101" s="51"/>
      <c r="L101" s="51"/>
      <c r="M101" s="12"/>
      <c r="N101" s="2"/>
      <c r="O101" s="2"/>
      <c r="P101" s="2"/>
      <c r="Q101" s="2"/>
    </row>
    <row r="102" thickTop="1" thickBot="1" ht="25" customHeight="1">
      <c r="A102" s="9"/>
      <c r="B102" s="1"/>
      <c r="C102" s="59">
        <v>4</v>
      </c>
      <c r="D102" s="1"/>
      <c r="E102" s="59" t="s">
        <v>94</v>
      </c>
      <c r="F102" s="1"/>
      <c r="G102" s="60" t="s">
        <v>84</v>
      </c>
      <c r="H102" s="61">
        <f>0+J97</f>
        <v>0</v>
      </c>
      <c r="I102" s="60" t="s">
        <v>85</v>
      </c>
      <c r="J102" s="62">
        <f>(L102-H102)</f>
        <v>0</v>
      </c>
      <c r="K102" s="60" t="s">
        <v>86</v>
      </c>
      <c r="L102" s="63">
        <f>0+L97</f>
        <v>0</v>
      </c>
      <c r="M102" s="12"/>
      <c r="N102" s="2"/>
      <c r="O102" s="2"/>
      <c r="P102" s="2"/>
      <c r="Q102" s="33">
        <f>0+Q97</f>
        <v>0</v>
      </c>
      <c r="R102" s="27">
        <f>0+R97</f>
        <v>0</v>
      </c>
      <c r="S102" s="64">
        <f>Q102*(1+J102)+R102</f>
        <v>0</v>
      </c>
    </row>
    <row r="103" thickTop="1" thickBot="1" ht="25" customHeight="1">
      <c r="A103" s="9"/>
      <c r="B103" s="65"/>
      <c r="C103" s="65"/>
      <c r="D103" s="65"/>
      <c r="E103" s="65"/>
      <c r="F103" s="65"/>
      <c r="G103" s="66" t="s">
        <v>87</v>
      </c>
      <c r="H103" s="67">
        <f>0+J97</f>
        <v>0</v>
      </c>
      <c r="I103" s="66" t="s">
        <v>88</v>
      </c>
      <c r="J103" s="68">
        <f>0+J102</f>
        <v>0</v>
      </c>
      <c r="K103" s="66" t="s">
        <v>89</v>
      </c>
      <c r="L103" s="69">
        <f>0+L97</f>
        <v>0</v>
      </c>
      <c r="M103" s="12"/>
      <c r="N103" s="2"/>
      <c r="O103" s="2"/>
      <c r="P103" s="2"/>
      <c r="Q103" s="2"/>
    </row>
    <row r="104" ht="40" customHeight="1">
      <c r="A104" s="9"/>
      <c r="B104" s="74" t="s">
        <v>313</v>
      </c>
      <c r="C104" s="1"/>
      <c r="D104" s="1"/>
      <c r="E104" s="1"/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1">
        <v>14</v>
      </c>
      <c r="C105" s="42" t="s">
        <v>680</v>
      </c>
      <c r="D105" s="42" t="s">
        <v>7</v>
      </c>
      <c r="E105" s="42" t="s">
        <v>681</v>
      </c>
      <c r="F105" s="42" t="s">
        <v>7</v>
      </c>
      <c r="G105" s="43" t="s">
        <v>116</v>
      </c>
      <c r="H105" s="44">
        <v>12.800000000000001</v>
      </c>
      <c r="I105" s="25">
        <f>ROUND(0,2)</f>
        <v>0</v>
      </c>
      <c r="J105" s="45">
        <f>ROUND(I105*H105,2)</f>
        <v>0</v>
      </c>
      <c r="K105" s="46">
        <v>0.20999999999999999</v>
      </c>
      <c r="L105" s="47">
        <f>IF(ISNUMBER(K105),ROUND(J105*(K105+1),2),0)</f>
        <v>0</v>
      </c>
      <c r="M105" s="12"/>
      <c r="N105" s="2"/>
      <c r="O105" s="2"/>
      <c r="P105" s="2"/>
      <c r="Q105" s="33">
        <f>IF(ISNUMBER(K105),IF(H105&gt;0,IF(I105&gt;0,J105,0),0),0)</f>
        <v>0</v>
      </c>
      <c r="R105" s="27">
        <f>IF(ISNUMBER(K105)=FALSE,J105,0)</f>
        <v>0</v>
      </c>
    </row>
    <row r="106">
      <c r="A106" s="9"/>
      <c r="B106" s="48" t="s">
        <v>54</v>
      </c>
      <c r="C106" s="1"/>
      <c r="D106" s="1"/>
      <c r="E106" s="49" t="s">
        <v>7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>
      <c r="A107" s="9"/>
      <c r="B107" s="48" t="s">
        <v>56</v>
      </c>
      <c r="C107" s="1"/>
      <c r="D107" s="1"/>
      <c r="E107" s="49" t="s">
        <v>682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>
      <c r="A108" s="9"/>
      <c r="B108" s="48" t="s">
        <v>58</v>
      </c>
      <c r="C108" s="1"/>
      <c r="D108" s="1"/>
      <c r="E108" s="49" t="s">
        <v>323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 thickBot="1">
      <c r="A109" s="9"/>
      <c r="B109" s="50" t="s">
        <v>60</v>
      </c>
      <c r="C109" s="51"/>
      <c r="D109" s="51"/>
      <c r="E109" s="52" t="s">
        <v>61</v>
      </c>
      <c r="F109" s="51"/>
      <c r="G109" s="51"/>
      <c r="H109" s="53"/>
      <c r="I109" s="51"/>
      <c r="J109" s="53"/>
      <c r="K109" s="51"/>
      <c r="L109" s="51"/>
      <c r="M109" s="12"/>
      <c r="N109" s="2"/>
      <c r="O109" s="2"/>
      <c r="P109" s="2"/>
      <c r="Q109" s="2"/>
    </row>
    <row r="110" thickTop="1" thickBot="1" ht="25" customHeight="1">
      <c r="A110" s="9"/>
      <c r="B110" s="1"/>
      <c r="C110" s="59">
        <v>5</v>
      </c>
      <c r="D110" s="1"/>
      <c r="E110" s="59" t="s">
        <v>95</v>
      </c>
      <c r="F110" s="1"/>
      <c r="G110" s="60" t="s">
        <v>84</v>
      </c>
      <c r="H110" s="61">
        <f>0+J105</f>
        <v>0</v>
      </c>
      <c r="I110" s="60" t="s">
        <v>85</v>
      </c>
      <c r="J110" s="62">
        <f>(L110-H110)</f>
        <v>0</v>
      </c>
      <c r="K110" s="60" t="s">
        <v>86</v>
      </c>
      <c r="L110" s="63">
        <f>0+L105</f>
        <v>0</v>
      </c>
      <c r="M110" s="12"/>
      <c r="N110" s="2"/>
      <c r="O110" s="2"/>
      <c r="P110" s="2"/>
      <c r="Q110" s="33">
        <f>0+Q105</f>
        <v>0</v>
      </c>
      <c r="R110" s="27">
        <f>0+R105</f>
        <v>0</v>
      </c>
      <c r="S110" s="64">
        <f>Q110*(1+J110)+R110</f>
        <v>0</v>
      </c>
    </row>
    <row r="111" thickTop="1" thickBot="1" ht="25" customHeight="1">
      <c r="A111" s="9"/>
      <c r="B111" s="65"/>
      <c r="C111" s="65"/>
      <c r="D111" s="65"/>
      <c r="E111" s="65"/>
      <c r="F111" s="65"/>
      <c r="G111" s="66" t="s">
        <v>87</v>
      </c>
      <c r="H111" s="67">
        <f>0+J105</f>
        <v>0</v>
      </c>
      <c r="I111" s="66" t="s">
        <v>88</v>
      </c>
      <c r="J111" s="68">
        <f>0+J110</f>
        <v>0</v>
      </c>
      <c r="K111" s="66" t="s">
        <v>89</v>
      </c>
      <c r="L111" s="69">
        <f>0+L105</f>
        <v>0</v>
      </c>
      <c r="M111" s="12"/>
      <c r="N111" s="2"/>
      <c r="O111" s="2"/>
      <c r="P111" s="2"/>
      <c r="Q111" s="2"/>
    </row>
    <row r="112" ht="40" customHeight="1">
      <c r="A112" s="9"/>
      <c r="B112" s="74" t="s">
        <v>451</v>
      </c>
      <c r="C112" s="1"/>
      <c r="D112" s="1"/>
      <c r="E112" s="1"/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>
      <c r="A113" s="9"/>
      <c r="B113" s="41">
        <v>15</v>
      </c>
      <c r="C113" s="42" t="s">
        <v>736</v>
      </c>
      <c r="D113" s="42" t="s">
        <v>7</v>
      </c>
      <c r="E113" s="42" t="s">
        <v>737</v>
      </c>
      <c r="F113" s="42" t="s">
        <v>7</v>
      </c>
      <c r="G113" s="43" t="s">
        <v>150</v>
      </c>
      <c r="H113" s="44">
        <v>19</v>
      </c>
      <c r="I113" s="25">
        <f>ROUND(0,2)</f>
        <v>0</v>
      </c>
      <c r="J113" s="45">
        <f>ROUND(I113*H113,2)</f>
        <v>0</v>
      </c>
      <c r="K113" s="46">
        <v>0.20999999999999999</v>
      </c>
      <c r="L113" s="47">
        <f>IF(ISNUMBER(K113),ROUND(J113*(K113+1),2),0)</f>
        <v>0</v>
      </c>
      <c r="M113" s="12"/>
      <c r="N113" s="2"/>
      <c r="O113" s="2"/>
      <c r="P113" s="2"/>
      <c r="Q113" s="33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48" t="s">
        <v>54</v>
      </c>
      <c r="C114" s="1"/>
      <c r="D114" s="1"/>
      <c r="E114" s="49" t="s">
        <v>738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8" t="s">
        <v>56</v>
      </c>
      <c r="C115" s="1"/>
      <c r="D115" s="1"/>
      <c r="E115" s="49" t="s">
        <v>686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>
      <c r="A116" s="9"/>
      <c r="B116" s="48" t="s">
        <v>58</v>
      </c>
      <c r="C116" s="1"/>
      <c r="D116" s="1"/>
      <c r="E116" s="49" t="s">
        <v>687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 thickBot="1">
      <c r="A117" s="9"/>
      <c r="B117" s="50" t="s">
        <v>60</v>
      </c>
      <c r="C117" s="51"/>
      <c r="D117" s="51"/>
      <c r="E117" s="52" t="s">
        <v>61</v>
      </c>
      <c r="F117" s="51"/>
      <c r="G117" s="51"/>
      <c r="H117" s="53"/>
      <c r="I117" s="51"/>
      <c r="J117" s="53"/>
      <c r="K117" s="51"/>
      <c r="L117" s="51"/>
      <c r="M117" s="12"/>
      <c r="N117" s="2"/>
      <c r="O117" s="2"/>
      <c r="P117" s="2"/>
      <c r="Q117" s="2"/>
    </row>
    <row r="118" thickTop="1">
      <c r="A118" s="9"/>
      <c r="B118" s="41">
        <v>16</v>
      </c>
      <c r="C118" s="42" t="s">
        <v>739</v>
      </c>
      <c r="D118" s="42" t="s">
        <v>7</v>
      </c>
      <c r="E118" s="42" t="s">
        <v>740</v>
      </c>
      <c r="F118" s="42" t="s">
        <v>7</v>
      </c>
      <c r="G118" s="43" t="s">
        <v>150</v>
      </c>
      <c r="H118" s="54">
        <v>15</v>
      </c>
      <c r="I118" s="55">
        <f>ROUND(0,2)</f>
        <v>0</v>
      </c>
      <c r="J118" s="56">
        <f>ROUND(I118*H118,2)</f>
        <v>0</v>
      </c>
      <c r="K118" s="57">
        <v>0.20999999999999999</v>
      </c>
      <c r="L118" s="58">
        <f>IF(ISNUMBER(K118),ROUND(J118*(K118+1),2),0)</f>
        <v>0</v>
      </c>
      <c r="M118" s="12"/>
      <c r="N118" s="2"/>
      <c r="O118" s="2"/>
      <c r="P118" s="2"/>
      <c r="Q118" s="33">
        <f>IF(ISNUMBER(K118),IF(H118&gt;0,IF(I118&gt;0,J118,0),0),0)</f>
        <v>0</v>
      </c>
      <c r="R118" s="27">
        <f>IF(ISNUMBER(K118)=FALSE,J118,0)</f>
        <v>0</v>
      </c>
    </row>
    <row r="119">
      <c r="A119" s="9"/>
      <c r="B119" s="48" t="s">
        <v>54</v>
      </c>
      <c r="C119" s="1"/>
      <c r="D119" s="1"/>
      <c r="E119" s="49" t="s">
        <v>741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8" t="s">
        <v>56</v>
      </c>
      <c r="C120" s="1"/>
      <c r="D120" s="1"/>
      <c r="E120" s="49" t="s">
        <v>742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>
      <c r="A121" s="9"/>
      <c r="B121" s="48" t="s">
        <v>58</v>
      </c>
      <c r="C121" s="1"/>
      <c r="D121" s="1"/>
      <c r="E121" s="49" t="s">
        <v>687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 thickBot="1">
      <c r="A122" s="9"/>
      <c r="B122" s="50" t="s">
        <v>60</v>
      </c>
      <c r="C122" s="51"/>
      <c r="D122" s="51"/>
      <c r="E122" s="52" t="s">
        <v>61</v>
      </c>
      <c r="F122" s="51"/>
      <c r="G122" s="51"/>
      <c r="H122" s="53"/>
      <c r="I122" s="51"/>
      <c r="J122" s="53"/>
      <c r="K122" s="51"/>
      <c r="L122" s="51"/>
      <c r="M122" s="12"/>
      <c r="N122" s="2"/>
      <c r="O122" s="2"/>
      <c r="P122" s="2"/>
      <c r="Q122" s="2"/>
    </row>
    <row r="123" thickTop="1">
      <c r="A123" s="9"/>
      <c r="B123" s="41">
        <v>17</v>
      </c>
      <c r="C123" s="42" t="s">
        <v>743</v>
      </c>
      <c r="D123" s="42" t="s">
        <v>7</v>
      </c>
      <c r="E123" s="42" t="s">
        <v>744</v>
      </c>
      <c r="F123" s="42" t="s">
        <v>7</v>
      </c>
      <c r="G123" s="43" t="s">
        <v>150</v>
      </c>
      <c r="H123" s="54">
        <v>15</v>
      </c>
      <c r="I123" s="55">
        <f>ROUND(0,2)</f>
        <v>0</v>
      </c>
      <c r="J123" s="56">
        <f>ROUND(I123*H123,2)</f>
        <v>0</v>
      </c>
      <c r="K123" s="57">
        <v>0.20999999999999999</v>
      </c>
      <c r="L123" s="58">
        <f>IF(ISNUMBER(K123),ROUND(J123*(K123+1),2),0)</f>
        <v>0</v>
      </c>
      <c r="M123" s="12"/>
      <c r="N123" s="2"/>
      <c r="O123" s="2"/>
      <c r="P123" s="2"/>
      <c r="Q123" s="33">
        <f>IF(ISNUMBER(K123),IF(H123&gt;0,IF(I123&gt;0,J123,0),0),0)</f>
        <v>0</v>
      </c>
      <c r="R123" s="27">
        <f>IF(ISNUMBER(K123)=FALSE,J123,0)</f>
        <v>0</v>
      </c>
    </row>
    <row r="124">
      <c r="A124" s="9"/>
      <c r="B124" s="48" t="s">
        <v>54</v>
      </c>
      <c r="C124" s="1"/>
      <c r="D124" s="1"/>
      <c r="E124" s="49" t="s">
        <v>7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8" t="s">
        <v>56</v>
      </c>
      <c r="C125" s="1"/>
      <c r="D125" s="1"/>
      <c r="E125" s="49" t="s">
        <v>692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>
      <c r="A126" s="9"/>
      <c r="B126" s="48" t="s">
        <v>58</v>
      </c>
      <c r="C126" s="1"/>
      <c r="D126" s="1"/>
      <c r="E126" s="49" t="s">
        <v>693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 thickBot="1">
      <c r="A127" s="9"/>
      <c r="B127" s="50" t="s">
        <v>60</v>
      </c>
      <c r="C127" s="51"/>
      <c r="D127" s="51"/>
      <c r="E127" s="52" t="s">
        <v>61</v>
      </c>
      <c r="F127" s="51"/>
      <c r="G127" s="51"/>
      <c r="H127" s="53"/>
      <c r="I127" s="51"/>
      <c r="J127" s="53"/>
      <c r="K127" s="51"/>
      <c r="L127" s="51"/>
      <c r="M127" s="12"/>
      <c r="N127" s="2"/>
      <c r="O127" s="2"/>
      <c r="P127" s="2"/>
      <c r="Q127" s="2"/>
    </row>
    <row r="128" thickTop="1">
      <c r="A128" s="9"/>
      <c r="B128" s="41">
        <v>18</v>
      </c>
      <c r="C128" s="42" t="s">
        <v>694</v>
      </c>
      <c r="D128" s="42" t="s">
        <v>7</v>
      </c>
      <c r="E128" s="42" t="s">
        <v>695</v>
      </c>
      <c r="F128" s="42" t="s">
        <v>7</v>
      </c>
      <c r="G128" s="43" t="s">
        <v>188</v>
      </c>
      <c r="H128" s="54">
        <v>2</v>
      </c>
      <c r="I128" s="55">
        <f>ROUND(0,2)</f>
        <v>0</v>
      </c>
      <c r="J128" s="56">
        <f>ROUND(I128*H128,2)</f>
        <v>0</v>
      </c>
      <c r="K128" s="57">
        <v>0.20999999999999999</v>
      </c>
      <c r="L128" s="58">
        <f>IF(ISNUMBER(K128),ROUND(J128*(K128+1),2),0)</f>
        <v>0</v>
      </c>
      <c r="M128" s="12"/>
      <c r="N128" s="2"/>
      <c r="O128" s="2"/>
      <c r="P128" s="2"/>
      <c r="Q128" s="33">
        <f>IF(ISNUMBER(K128),IF(H128&gt;0,IF(I128&gt;0,J128,0),0),0)</f>
        <v>0</v>
      </c>
      <c r="R128" s="27">
        <f>IF(ISNUMBER(K128)=FALSE,J128,0)</f>
        <v>0</v>
      </c>
    </row>
    <row r="129">
      <c r="A129" s="9"/>
      <c r="B129" s="48" t="s">
        <v>54</v>
      </c>
      <c r="C129" s="1"/>
      <c r="D129" s="1"/>
      <c r="E129" s="49" t="s">
        <v>745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>
      <c r="A130" s="9"/>
      <c r="B130" s="48" t="s">
        <v>56</v>
      </c>
      <c r="C130" s="1"/>
      <c r="D130" s="1"/>
      <c r="E130" s="49" t="s">
        <v>697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>
      <c r="A131" s="9"/>
      <c r="B131" s="48" t="s">
        <v>58</v>
      </c>
      <c r="C131" s="1"/>
      <c r="D131" s="1"/>
      <c r="E131" s="49" t="s">
        <v>746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 thickBot="1">
      <c r="A132" s="9"/>
      <c r="B132" s="50" t="s">
        <v>60</v>
      </c>
      <c r="C132" s="51"/>
      <c r="D132" s="51"/>
      <c r="E132" s="52" t="s">
        <v>61</v>
      </c>
      <c r="F132" s="51"/>
      <c r="G132" s="51"/>
      <c r="H132" s="53"/>
      <c r="I132" s="51"/>
      <c r="J132" s="53"/>
      <c r="K132" s="51"/>
      <c r="L132" s="51"/>
      <c r="M132" s="12"/>
      <c r="N132" s="2"/>
      <c r="O132" s="2"/>
      <c r="P132" s="2"/>
      <c r="Q132" s="2"/>
    </row>
    <row r="133" thickTop="1">
      <c r="A133" s="9"/>
      <c r="B133" s="41">
        <v>19</v>
      </c>
      <c r="C133" s="42" t="s">
        <v>699</v>
      </c>
      <c r="D133" s="42" t="s">
        <v>7</v>
      </c>
      <c r="E133" s="42" t="s">
        <v>700</v>
      </c>
      <c r="F133" s="42" t="s">
        <v>7</v>
      </c>
      <c r="G133" s="43"/>
      <c r="H133" s="54">
        <v>19</v>
      </c>
      <c r="I133" s="55">
        <f>ROUND(0,2)</f>
        <v>0</v>
      </c>
      <c r="J133" s="56">
        <f>ROUND(I133*H133,2)</f>
        <v>0</v>
      </c>
      <c r="K133" s="57">
        <v>0.20999999999999999</v>
      </c>
      <c r="L133" s="58">
        <f>IF(ISNUMBER(K133),ROUND(J133*(K133+1),2),0)</f>
        <v>0</v>
      </c>
      <c r="M133" s="12"/>
      <c r="N133" s="2"/>
      <c r="O133" s="2"/>
      <c r="P133" s="2"/>
      <c r="Q133" s="33">
        <f>IF(ISNUMBER(K133),IF(H133&gt;0,IF(I133&gt;0,J133,0),0),0)</f>
        <v>0</v>
      </c>
      <c r="R133" s="27">
        <f>IF(ISNUMBER(K133)=FALSE,J133,0)</f>
        <v>0</v>
      </c>
    </row>
    <row r="134">
      <c r="A134" s="9"/>
      <c r="B134" s="48" t="s">
        <v>54</v>
      </c>
      <c r="C134" s="1"/>
      <c r="D134" s="1"/>
      <c r="E134" s="49" t="s">
        <v>747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>
      <c r="A135" s="9"/>
      <c r="B135" s="48" t="s">
        <v>56</v>
      </c>
      <c r="C135" s="1"/>
      <c r="D135" s="1"/>
      <c r="E135" s="49" t="s">
        <v>7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>
      <c r="A136" s="9"/>
      <c r="B136" s="48" t="s">
        <v>58</v>
      </c>
      <c r="C136" s="1"/>
      <c r="D136" s="1"/>
      <c r="E136" s="49" t="s">
        <v>703</v>
      </c>
      <c r="F136" s="1"/>
      <c r="G136" s="1"/>
      <c r="H136" s="40"/>
      <c r="I136" s="1"/>
      <c r="J136" s="40"/>
      <c r="K136" s="1"/>
      <c r="L136" s="1"/>
      <c r="M136" s="12"/>
      <c r="N136" s="2"/>
      <c r="O136" s="2"/>
      <c r="P136" s="2"/>
      <c r="Q136" s="2"/>
    </row>
    <row r="137" thickBot="1">
      <c r="A137" s="9"/>
      <c r="B137" s="50" t="s">
        <v>60</v>
      </c>
      <c r="C137" s="51"/>
      <c r="D137" s="51"/>
      <c r="E137" s="52" t="s">
        <v>61</v>
      </c>
      <c r="F137" s="51"/>
      <c r="G137" s="51"/>
      <c r="H137" s="53"/>
      <c r="I137" s="51"/>
      <c r="J137" s="53"/>
      <c r="K137" s="51"/>
      <c r="L137" s="51"/>
      <c r="M137" s="12"/>
      <c r="N137" s="2"/>
      <c r="O137" s="2"/>
      <c r="P137" s="2"/>
      <c r="Q137" s="2"/>
    </row>
    <row r="138" thickTop="1">
      <c r="A138" s="9"/>
      <c r="B138" s="41">
        <v>20</v>
      </c>
      <c r="C138" s="42" t="s">
        <v>704</v>
      </c>
      <c r="D138" s="42" t="s">
        <v>7</v>
      </c>
      <c r="E138" s="42" t="s">
        <v>705</v>
      </c>
      <c r="F138" s="42" t="s">
        <v>7</v>
      </c>
      <c r="G138" s="43" t="s">
        <v>150</v>
      </c>
      <c r="H138" s="54">
        <v>7</v>
      </c>
      <c r="I138" s="55">
        <f>ROUND(0,2)</f>
        <v>0</v>
      </c>
      <c r="J138" s="56">
        <f>ROUND(I138*H138,2)</f>
        <v>0</v>
      </c>
      <c r="K138" s="57">
        <v>0.20999999999999999</v>
      </c>
      <c r="L138" s="58">
        <f>IF(ISNUMBER(K138),ROUND(J138*(K138+1),2),0)</f>
        <v>0</v>
      </c>
      <c r="M138" s="12"/>
      <c r="N138" s="2"/>
      <c r="O138" s="2"/>
      <c r="P138" s="2"/>
      <c r="Q138" s="33">
        <f>IF(ISNUMBER(K138),IF(H138&gt;0,IF(I138&gt;0,J138,0),0),0)</f>
        <v>0</v>
      </c>
      <c r="R138" s="27">
        <f>IF(ISNUMBER(K138)=FALSE,J138,0)</f>
        <v>0</v>
      </c>
    </row>
    <row r="139">
      <c r="A139" s="9"/>
      <c r="B139" s="48" t="s">
        <v>54</v>
      </c>
      <c r="C139" s="1"/>
      <c r="D139" s="1"/>
      <c r="E139" s="49" t="s">
        <v>7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>
      <c r="A140" s="9"/>
      <c r="B140" s="48" t="s">
        <v>56</v>
      </c>
      <c r="C140" s="1"/>
      <c r="D140" s="1"/>
      <c r="E140" s="49" t="s">
        <v>7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>
      <c r="A141" s="9"/>
      <c r="B141" s="48" t="s">
        <v>58</v>
      </c>
      <c r="C141" s="1"/>
      <c r="D141" s="1"/>
      <c r="E141" s="49" t="s">
        <v>707</v>
      </c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 thickBot="1">
      <c r="A142" s="9"/>
      <c r="B142" s="50" t="s">
        <v>60</v>
      </c>
      <c r="C142" s="51"/>
      <c r="D142" s="51"/>
      <c r="E142" s="52" t="s">
        <v>61</v>
      </c>
      <c r="F142" s="51"/>
      <c r="G142" s="51"/>
      <c r="H142" s="53"/>
      <c r="I142" s="51"/>
      <c r="J142" s="53"/>
      <c r="K142" s="51"/>
      <c r="L142" s="51"/>
      <c r="M142" s="12"/>
      <c r="N142" s="2"/>
      <c r="O142" s="2"/>
      <c r="P142" s="2"/>
      <c r="Q142" s="2"/>
    </row>
    <row r="143" thickTop="1">
      <c r="A143" s="9"/>
      <c r="B143" s="41">
        <v>21</v>
      </c>
      <c r="C143" s="42" t="s">
        <v>708</v>
      </c>
      <c r="D143" s="42" t="s">
        <v>7</v>
      </c>
      <c r="E143" s="42" t="s">
        <v>709</v>
      </c>
      <c r="F143" s="42" t="s">
        <v>7</v>
      </c>
      <c r="G143" s="43" t="s">
        <v>188</v>
      </c>
      <c r="H143" s="54">
        <v>2</v>
      </c>
      <c r="I143" s="55">
        <f>ROUND(0,2)</f>
        <v>0</v>
      </c>
      <c r="J143" s="56">
        <f>ROUND(I143*H143,2)</f>
        <v>0</v>
      </c>
      <c r="K143" s="57">
        <v>0.20999999999999999</v>
      </c>
      <c r="L143" s="58">
        <f>IF(ISNUMBER(K143),ROUND(J143*(K143+1),2),0)</f>
        <v>0</v>
      </c>
      <c r="M143" s="12"/>
      <c r="N143" s="2"/>
      <c r="O143" s="2"/>
      <c r="P143" s="2"/>
      <c r="Q143" s="33">
        <f>IF(ISNUMBER(K143),IF(H143&gt;0,IF(I143&gt;0,J143,0),0),0)</f>
        <v>0</v>
      </c>
      <c r="R143" s="27">
        <f>IF(ISNUMBER(K143)=FALSE,J143,0)</f>
        <v>0</v>
      </c>
    </row>
    <row r="144">
      <c r="A144" s="9"/>
      <c r="B144" s="48" t="s">
        <v>54</v>
      </c>
      <c r="C144" s="1"/>
      <c r="D144" s="1"/>
      <c r="E144" s="49" t="s">
        <v>7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>
      <c r="A145" s="9"/>
      <c r="B145" s="48" t="s">
        <v>56</v>
      </c>
      <c r="C145" s="1"/>
      <c r="D145" s="1"/>
      <c r="E145" s="49" t="s">
        <v>710</v>
      </c>
      <c r="F145" s="1"/>
      <c r="G145" s="1"/>
      <c r="H145" s="40"/>
      <c r="I145" s="1"/>
      <c r="J145" s="40"/>
      <c r="K145" s="1"/>
      <c r="L145" s="1"/>
      <c r="M145" s="12"/>
      <c r="N145" s="2"/>
      <c r="O145" s="2"/>
      <c r="P145" s="2"/>
      <c r="Q145" s="2"/>
    </row>
    <row r="146">
      <c r="A146" s="9"/>
      <c r="B146" s="48" t="s">
        <v>58</v>
      </c>
      <c r="C146" s="1"/>
      <c r="D146" s="1"/>
      <c r="E146" s="49" t="s">
        <v>711</v>
      </c>
      <c r="F146" s="1"/>
      <c r="G146" s="1"/>
      <c r="H146" s="40"/>
      <c r="I146" s="1"/>
      <c r="J146" s="40"/>
      <c r="K146" s="1"/>
      <c r="L146" s="1"/>
      <c r="M146" s="12"/>
      <c r="N146" s="2"/>
      <c r="O146" s="2"/>
      <c r="P146" s="2"/>
      <c r="Q146" s="2"/>
    </row>
    <row r="147" thickBot="1">
      <c r="A147" s="9"/>
      <c r="B147" s="50" t="s">
        <v>60</v>
      </c>
      <c r="C147" s="51"/>
      <c r="D147" s="51"/>
      <c r="E147" s="52" t="s">
        <v>61</v>
      </c>
      <c r="F147" s="51"/>
      <c r="G147" s="51"/>
      <c r="H147" s="53"/>
      <c r="I147" s="51"/>
      <c r="J147" s="53"/>
      <c r="K147" s="51"/>
      <c r="L147" s="51"/>
      <c r="M147" s="12"/>
      <c r="N147" s="2"/>
      <c r="O147" s="2"/>
      <c r="P147" s="2"/>
      <c r="Q147" s="2"/>
    </row>
    <row r="148" thickTop="1">
      <c r="A148" s="9"/>
      <c r="B148" s="41">
        <v>22</v>
      </c>
      <c r="C148" s="42" t="s">
        <v>748</v>
      </c>
      <c r="D148" s="42" t="s">
        <v>7</v>
      </c>
      <c r="E148" s="42" t="s">
        <v>749</v>
      </c>
      <c r="F148" s="42" t="s">
        <v>7</v>
      </c>
      <c r="G148" s="43" t="s">
        <v>150</v>
      </c>
      <c r="H148" s="54">
        <v>19</v>
      </c>
      <c r="I148" s="55">
        <f>ROUND(0,2)</f>
        <v>0</v>
      </c>
      <c r="J148" s="56">
        <f>ROUND(I148*H148,2)</f>
        <v>0</v>
      </c>
      <c r="K148" s="57">
        <v>0.20999999999999999</v>
      </c>
      <c r="L148" s="58">
        <f>IF(ISNUMBER(K148),ROUND(J148*(K148+1),2),0)</f>
        <v>0</v>
      </c>
      <c r="M148" s="12"/>
      <c r="N148" s="2"/>
      <c r="O148" s="2"/>
      <c r="P148" s="2"/>
      <c r="Q148" s="33">
        <f>IF(ISNUMBER(K148),IF(H148&gt;0,IF(I148&gt;0,J148,0),0),0)</f>
        <v>0</v>
      </c>
      <c r="R148" s="27">
        <f>IF(ISNUMBER(K148)=FALSE,J148,0)</f>
        <v>0</v>
      </c>
    </row>
    <row r="149">
      <c r="A149" s="9"/>
      <c r="B149" s="48" t="s">
        <v>54</v>
      </c>
      <c r="C149" s="1"/>
      <c r="D149" s="1"/>
      <c r="E149" s="49" t="s">
        <v>7</v>
      </c>
      <c r="F149" s="1"/>
      <c r="G149" s="1"/>
      <c r="H149" s="40"/>
      <c r="I149" s="1"/>
      <c r="J149" s="40"/>
      <c r="K149" s="1"/>
      <c r="L149" s="1"/>
      <c r="M149" s="12"/>
      <c r="N149" s="2"/>
      <c r="O149" s="2"/>
      <c r="P149" s="2"/>
      <c r="Q149" s="2"/>
    </row>
    <row r="150">
      <c r="A150" s="9"/>
      <c r="B150" s="48" t="s">
        <v>56</v>
      </c>
      <c r="C150" s="1"/>
      <c r="D150" s="1"/>
      <c r="E150" s="49" t="s">
        <v>702</v>
      </c>
      <c r="F150" s="1"/>
      <c r="G150" s="1"/>
      <c r="H150" s="40"/>
      <c r="I150" s="1"/>
      <c r="J150" s="40"/>
      <c r="K150" s="1"/>
      <c r="L150" s="1"/>
      <c r="M150" s="12"/>
      <c r="N150" s="2"/>
      <c r="O150" s="2"/>
      <c r="P150" s="2"/>
      <c r="Q150" s="2"/>
    </row>
    <row r="151">
      <c r="A151" s="9"/>
      <c r="B151" s="48" t="s">
        <v>58</v>
      </c>
      <c r="C151" s="1"/>
      <c r="D151" s="1"/>
      <c r="E151" s="49" t="s">
        <v>715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 thickBot="1">
      <c r="A152" s="9"/>
      <c r="B152" s="50" t="s">
        <v>60</v>
      </c>
      <c r="C152" s="51"/>
      <c r="D152" s="51"/>
      <c r="E152" s="52" t="s">
        <v>61</v>
      </c>
      <c r="F152" s="51"/>
      <c r="G152" s="51"/>
      <c r="H152" s="53"/>
      <c r="I152" s="51"/>
      <c r="J152" s="53"/>
      <c r="K152" s="51"/>
      <c r="L152" s="51"/>
      <c r="M152" s="12"/>
      <c r="N152" s="2"/>
      <c r="O152" s="2"/>
      <c r="P152" s="2"/>
      <c r="Q152" s="2"/>
    </row>
    <row r="153" thickTop="1">
      <c r="A153" s="9"/>
      <c r="B153" s="41">
        <v>23</v>
      </c>
      <c r="C153" s="42" t="s">
        <v>750</v>
      </c>
      <c r="D153" s="42" t="s">
        <v>7</v>
      </c>
      <c r="E153" s="42" t="s">
        <v>751</v>
      </c>
      <c r="F153" s="42" t="s">
        <v>7</v>
      </c>
      <c r="G153" s="43" t="s">
        <v>150</v>
      </c>
      <c r="H153" s="54">
        <v>15</v>
      </c>
      <c r="I153" s="55">
        <f>ROUND(0,2)</f>
        <v>0</v>
      </c>
      <c r="J153" s="56">
        <f>ROUND(I153*H153,2)</f>
        <v>0</v>
      </c>
      <c r="K153" s="57">
        <v>0.20999999999999999</v>
      </c>
      <c r="L153" s="58">
        <f>IF(ISNUMBER(K153),ROUND(J153*(K153+1),2),0)</f>
        <v>0</v>
      </c>
      <c r="M153" s="12"/>
      <c r="N153" s="2"/>
      <c r="O153" s="2"/>
      <c r="P153" s="2"/>
      <c r="Q153" s="33">
        <f>IF(ISNUMBER(K153),IF(H153&gt;0,IF(I153&gt;0,J153,0),0),0)</f>
        <v>0</v>
      </c>
      <c r="R153" s="27">
        <f>IF(ISNUMBER(K153)=FALSE,J153,0)</f>
        <v>0</v>
      </c>
    </row>
    <row r="154">
      <c r="A154" s="9"/>
      <c r="B154" s="48" t="s">
        <v>54</v>
      </c>
      <c r="C154" s="1"/>
      <c r="D154" s="1"/>
      <c r="E154" s="49" t="s">
        <v>7</v>
      </c>
      <c r="F154" s="1"/>
      <c r="G154" s="1"/>
      <c r="H154" s="40"/>
      <c r="I154" s="1"/>
      <c r="J154" s="40"/>
      <c r="K154" s="1"/>
      <c r="L154" s="1"/>
      <c r="M154" s="12"/>
      <c r="N154" s="2"/>
      <c r="O154" s="2"/>
      <c r="P154" s="2"/>
      <c r="Q154" s="2"/>
    </row>
    <row r="155">
      <c r="A155" s="9"/>
      <c r="B155" s="48" t="s">
        <v>56</v>
      </c>
      <c r="C155" s="1"/>
      <c r="D155" s="1"/>
      <c r="E155" s="49" t="s">
        <v>752</v>
      </c>
      <c r="F155" s="1"/>
      <c r="G155" s="1"/>
      <c r="H155" s="40"/>
      <c r="I155" s="1"/>
      <c r="J155" s="40"/>
      <c r="K155" s="1"/>
      <c r="L155" s="1"/>
      <c r="M155" s="12"/>
      <c r="N155" s="2"/>
      <c r="O155" s="2"/>
      <c r="P155" s="2"/>
      <c r="Q155" s="2"/>
    </row>
    <row r="156">
      <c r="A156" s="9"/>
      <c r="B156" s="48" t="s">
        <v>58</v>
      </c>
      <c r="C156" s="1"/>
      <c r="D156" s="1"/>
      <c r="E156" s="49" t="s">
        <v>715</v>
      </c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 thickBot="1">
      <c r="A157" s="9"/>
      <c r="B157" s="50" t="s">
        <v>60</v>
      </c>
      <c r="C157" s="51"/>
      <c r="D157" s="51"/>
      <c r="E157" s="52" t="s">
        <v>61</v>
      </c>
      <c r="F157" s="51"/>
      <c r="G157" s="51"/>
      <c r="H157" s="53"/>
      <c r="I157" s="51"/>
      <c r="J157" s="53"/>
      <c r="K157" s="51"/>
      <c r="L157" s="51"/>
      <c r="M157" s="12"/>
      <c r="N157" s="2"/>
      <c r="O157" s="2"/>
      <c r="P157" s="2"/>
      <c r="Q157" s="2"/>
    </row>
    <row r="158" thickTop="1" thickBot="1" ht="25" customHeight="1">
      <c r="A158" s="9"/>
      <c r="B158" s="1"/>
      <c r="C158" s="59">
        <v>8</v>
      </c>
      <c r="D158" s="1"/>
      <c r="E158" s="59" t="s">
        <v>98</v>
      </c>
      <c r="F158" s="1"/>
      <c r="G158" s="60" t="s">
        <v>84</v>
      </c>
      <c r="H158" s="61">
        <f>J113+J118+J123+J128+J133+J138+J143+J148+J153</f>
        <v>0</v>
      </c>
      <c r="I158" s="60" t="s">
        <v>85</v>
      </c>
      <c r="J158" s="62">
        <f>(L158-H158)</f>
        <v>0</v>
      </c>
      <c r="K158" s="60" t="s">
        <v>86</v>
      </c>
      <c r="L158" s="63">
        <f>L113+L118+L123+L128+L133+L138+L143+L148+L153</f>
        <v>0</v>
      </c>
      <c r="M158" s="12"/>
      <c r="N158" s="2"/>
      <c r="O158" s="2"/>
      <c r="P158" s="2"/>
      <c r="Q158" s="33">
        <f>0+Q113+Q118+Q123+Q128+Q133+Q138+Q143+Q148+Q153</f>
        <v>0</v>
      </c>
      <c r="R158" s="27">
        <f>0+R113+R118+R123+R128+R133+R138+R143+R148+R153</f>
        <v>0</v>
      </c>
      <c r="S158" s="64">
        <f>Q158*(1+J158)+R158</f>
        <v>0</v>
      </c>
    </row>
    <row r="159" thickTop="1" thickBot="1" ht="25" customHeight="1">
      <c r="A159" s="9"/>
      <c r="B159" s="65"/>
      <c r="C159" s="65"/>
      <c r="D159" s="65"/>
      <c r="E159" s="65"/>
      <c r="F159" s="65"/>
      <c r="G159" s="66" t="s">
        <v>87</v>
      </c>
      <c r="H159" s="67">
        <f>J113+J118+J123+J128+J133+J138+J143+J148+J153</f>
        <v>0</v>
      </c>
      <c r="I159" s="66" t="s">
        <v>88</v>
      </c>
      <c r="J159" s="68">
        <f>0+J158</f>
        <v>0</v>
      </c>
      <c r="K159" s="66" t="s">
        <v>89</v>
      </c>
      <c r="L159" s="69">
        <f>L113+L118+L123+L128+L133+L138+L143+L148+L153</f>
        <v>0</v>
      </c>
      <c r="M159" s="12"/>
      <c r="N159" s="2"/>
      <c r="O159" s="2"/>
      <c r="P159" s="2"/>
      <c r="Q159" s="2"/>
    </row>
    <row r="160" ht="40" customHeight="1">
      <c r="A160" s="9"/>
      <c r="B160" s="74" t="s">
        <v>499</v>
      </c>
      <c r="C160" s="1"/>
      <c r="D160" s="1"/>
      <c r="E160" s="1"/>
      <c r="F160" s="1"/>
      <c r="G160" s="1"/>
      <c r="H160" s="40"/>
      <c r="I160" s="1"/>
      <c r="J160" s="40"/>
      <c r="K160" s="1"/>
      <c r="L160" s="1"/>
      <c r="M160" s="12"/>
      <c r="N160" s="2"/>
      <c r="O160" s="2"/>
      <c r="P160" s="2"/>
      <c r="Q160" s="2"/>
    </row>
    <row r="161">
      <c r="A161" s="9"/>
      <c r="B161" s="41">
        <v>24</v>
      </c>
      <c r="C161" s="42" t="s">
        <v>716</v>
      </c>
      <c r="D161" s="42" t="s">
        <v>7</v>
      </c>
      <c r="E161" s="42" t="s">
        <v>717</v>
      </c>
      <c r="F161" s="42" t="s">
        <v>7</v>
      </c>
      <c r="G161" s="43" t="s">
        <v>150</v>
      </c>
      <c r="H161" s="44">
        <v>32</v>
      </c>
      <c r="I161" s="25">
        <f>ROUND(0,2)</f>
        <v>0</v>
      </c>
      <c r="J161" s="45">
        <f>ROUND(I161*H161,2)</f>
        <v>0</v>
      </c>
      <c r="K161" s="46">
        <v>0.20999999999999999</v>
      </c>
      <c r="L161" s="47">
        <f>IF(ISNUMBER(K161),ROUND(J161*(K161+1),2),0)</f>
        <v>0</v>
      </c>
      <c r="M161" s="12"/>
      <c r="N161" s="2"/>
      <c r="O161" s="2"/>
      <c r="P161" s="2"/>
      <c r="Q161" s="33">
        <f>IF(ISNUMBER(K161),IF(H161&gt;0,IF(I161&gt;0,J161,0),0),0)</f>
        <v>0</v>
      </c>
      <c r="R161" s="27">
        <f>IF(ISNUMBER(K161)=FALSE,J161,0)</f>
        <v>0</v>
      </c>
    </row>
    <row r="162">
      <c r="A162" s="9"/>
      <c r="B162" s="48" t="s">
        <v>54</v>
      </c>
      <c r="C162" s="1"/>
      <c r="D162" s="1"/>
      <c r="E162" s="49" t="s">
        <v>7</v>
      </c>
      <c r="F162" s="1"/>
      <c r="G162" s="1"/>
      <c r="H162" s="40"/>
      <c r="I162" s="1"/>
      <c r="J162" s="40"/>
      <c r="K162" s="1"/>
      <c r="L162" s="1"/>
      <c r="M162" s="12"/>
      <c r="N162" s="2"/>
      <c r="O162" s="2"/>
      <c r="P162" s="2"/>
      <c r="Q162" s="2"/>
    </row>
    <row r="163">
      <c r="A163" s="9"/>
      <c r="B163" s="48" t="s">
        <v>56</v>
      </c>
      <c r="C163" s="1"/>
      <c r="D163" s="1"/>
      <c r="E163" s="49" t="s">
        <v>718</v>
      </c>
      <c r="F163" s="1"/>
      <c r="G163" s="1"/>
      <c r="H163" s="40"/>
      <c r="I163" s="1"/>
      <c r="J163" s="40"/>
      <c r="K163" s="1"/>
      <c r="L163" s="1"/>
      <c r="M163" s="12"/>
      <c r="N163" s="2"/>
      <c r="O163" s="2"/>
      <c r="P163" s="2"/>
      <c r="Q163" s="2"/>
    </row>
    <row r="164">
      <c r="A164" s="9"/>
      <c r="B164" s="48" t="s">
        <v>58</v>
      </c>
      <c r="C164" s="1"/>
      <c r="D164" s="1"/>
      <c r="E164" s="49" t="s">
        <v>573</v>
      </c>
      <c r="F164" s="1"/>
      <c r="G164" s="1"/>
      <c r="H164" s="40"/>
      <c r="I164" s="1"/>
      <c r="J164" s="40"/>
      <c r="K164" s="1"/>
      <c r="L164" s="1"/>
      <c r="M164" s="12"/>
      <c r="N164" s="2"/>
      <c r="O164" s="2"/>
      <c r="P164" s="2"/>
      <c r="Q164" s="2"/>
    </row>
    <row r="165" thickBot="1">
      <c r="A165" s="9"/>
      <c r="B165" s="50" t="s">
        <v>60</v>
      </c>
      <c r="C165" s="51"/>
      <c r="D165" s="51"/>
      <c r="E165" s="52" t="s">
        <v>61</v>
      </c>
      <c r="F165" s="51"/>
      <c r="G165" s="51"/>
      <c r="H165" s="53"/>
      <c r="I165" s="51"/>
      <c r="J165" s="53"/>
      <c r="K165" s="51"/>
      <c r="L165" s="51"/>
      <c r="M165" s="12"/>
      <c r="N165" s="2"/>
      <c r="O165" s="2"/>
      <c r="P165" s="2"/>
      <c r="Q165" s="2"/>
    </row>
    <row r="166" thickTop="1">
      <c r="A166" s="9"/>
      <c r="B166" s="41">
        <v>25</v>
      </c>
      <c r="C166" s="42" t="s">
        <v>719</v>
      </c>
      <c r="D166" s="42" t="s">
        <v>7</v>
      </c>
      <c r="E166" s="42" t="s">
        <v>720</v>
      </c>
      <c r="F166" s="42" t="s">
        <v>7</v>
      </c>
      <c r="G166" s="43" t="s">
        <v>150</v>
      </c>
      <c r="H166" s="54">
        <v>30</v>
      </c>
      <c r="I166" s="55">
        <f>ROUND(0,2)</f>
        <v>0</v>
      </c>
      <c r="J166" s="56">
        <f>ROUND(I166*H166,2)</f>
        <v>0</v>
      </c>
      <c r="K166" s="57">
        <v>0.20999999999999999</v>
      </c>
      <c r="L166" s="58">
        <f>IF(ISNUMBER(K166),ROUND(J166*(K166+1),2),0)</f>
        <v>0</v>
      </c>
      <c r="M166" s="12"/>
      <c r="N166" s="2"/>
      <c r="O166" s="2"/>
      <c r="P166" s="2"/>
      <c r="Q166" s="33">
        <f>IF(ISNUMBER(K166),IF(H166&gt;0,IF(I166&gt;0,J166,0),0),0)</f>
        <v>0</v>
      </c>
      <c r="R166" s="27">
        <f>IF(ISNUMBER(K166)=FALSE,J166,0)</f>
        <v>0</v>
      </c>
    </row>
    <row r="167">
      <c r="A167" s="9"/>
      <c r="B167" s="48" t="s">
        <v>54</v>
      </c>
      <c r="C167" s="1"/>
      <c r="D167" s="1"/>
      <c r="E167" s="49" t="s">
        <v>721</v>
      </c>
      <c r="F167" s="1"/>
      <c r="G167" s="1"/>
      <c r="H167" s="40"/>
      <c r="I167" s="1"/>
      <c r="J167" s="40"/>
      <c r="K167" s="1"/>
      <c r="L167" s="1"/>
      <c r="M167" s="12"/>
      <c r="N167" s="2"/>
      <c r="O167" s="2"/>
      <c r="P167" s="2"/>
      <c r="Q167" s="2"/>
    </row>
    <row r="168">
      <c r="A168" s="9"/>
      <c r="B168" s="48" t="s">
        <v>56</v>
      </c>
      <c r="C168" s="1"/>
      <c r="D168" s="1"/>
      <c r="E168" s="49" t="s">
        <v>722</v>
      </c>
      <c r="F168" s="1"/>
      <c r="G168" s="1"/>
      <c r="H168" s="40"/>
      <c r="I168" s="1"/>
      <c r="J168" s="40"/>
      <c r="K168" s="1"/>
      <c r="L168" s="1"/>
      <c r="M168" s="12"/>
      <c r="N168" s="2"/>
      <c r="O168" s="2"/>
      <c r="P168" s="2"/>
      <c r="Q168" s="2"/>
    </row>
    <row r="169">
      <c r="A169" s="9"/>
      <c r="B169" s="48" t="s">
        <v>58</v>
      </c>
      <c r="C169" s="1"/>
      <c r="D169" s="1"/>
      <c r="E169" s="49" t="s">
        <v>723</v>
      </c>
      <c r="F169" s="1"/>
      <c r="G169" s="1"/>
      <c r="H169" s="40"/>
      <c r="I169" s="1"/>
      <c r="J169" s="40"/>
      <c r="K169" s="1"/>
      <c r="L169" s="1"/>
      <c r="M169" s="12"/>
      <c r="N169" s="2"/>
      <c r="O169" s="2"/>
      <c r="P169" s="2"/>
      <c r="Q169" s="2"/>
    </row>
    <row r="170" thickBot="1">
      <c r="A170" s="9"/>
      <c r="B170" s="50" t="s">
        <v>60</v>
      </c>
      <c r="C170" s="51"/>
      <c r="D170" s="51"/>
      <c r="E170" s="52" t="s">
        <v>61</v>
      </c>
      <c r="F170" s="51"/>
      <c r="G170" s="51"/>
      <c r="H170" s="53"/>
      <c r="I170" s="51"/>
      <c r="J170" s="53"/>
      <c r="K170" s="51"/>
      <c r="L170" s="51"/>
      <c r="M170" s="12"/>
      <c r="N170" s="2"/>
      <c r="O170" s="2"/>
      <c r="P170" s="2"/>
      <c r="Q170" s="2"/>
    </row>
    <row r="171" thickTop="1">
      <c r="A171" s="9"/>
      <c r="B171" s="41">
        <v>26</v>
      </c>
      <c r="C171" s="42" t="s">
        <v>724</v>
      </c>
      <c r="D171" s="42" t="s">
        <v>7</v>
      </c>
      <c r="E171" s="42" t="s">
        <v>725</v>
      </c>
      <c r="F171" s="42" t="s">
        <v>7</v>
      </c>
      <c r="G171" s="43" t="s">
        <v>150</v>
      </c>
      <c r="H171" s="54">
        <v>15</v>
      </c>
      <c r="I171" s="55">
        <f>ROUND(0,2)</f>
        <v>0</v>
      </c>
      <c r="J171" s="56">
        <f>ROUND(I171*H171,2)</f>
        <v>0</v>
      </c>
      <c r="K171" s="57">
        <v>0.20999999999999999</v>
      </c>
      <c r="L171" s="58">
        <f>IF(ISNUMBER(K171),ROUND(J171*(K171+1),2),0)</f>
        <v>0</v>
      </c>
      <c r="M171" s="12"/>
      <c r="N171" s="2"/>
      <c r="O171" s="2"/>
      <c r="P171" s="2"/>
      <c r="Q171" s="33">
        <f>IF(ISNUMBER(K171),IF(H171&gt;0,IF(I171&gt;0,J171,0),0),0)</f>
        <v>0</v>
      </c>
      <c r="R171" s="27">
        <f>IF(ISNUMBER(K171)=FALSE,J171,0)</f>
        <v>0</v>
      </c>
    </row>
    <row r="172">
      <c r="A172" s="9"/>
      <c r="B172" s="48" t="s">
        <v>54</v>
      </c>
      <c r="C172" s="1"/>
      <c r="D172" s="1"/>
      <c r="E172" s="49" t="s">
        <v>7</v>
      </c>
      <c r="F172" s="1"/>
      <c r="G172" s="1"/>
      <c r="H172" s="40"/>
      <c r="I172" s="1"/>
      <c r="J172" s="40"/>
      <c r="K172" s="1"/>
      <c r="L172" s="1"/>
      <c r="M172" s="12"/>
      <c r="N172" s="2"/>
      <c r="O172" s="2"/>
      <c r="P172" s="2"/>
      <c r="Q172" s="2"/>
    </row>
    <row r="173">
      <c r="A173" s="9"/>
      <c r="B173" s="48" t="s">
        <v>56</v>
      </c>
      <c r="C173" s="1"/>
      <c r="D173" s="1"/>
      <c r="E173" s="49" t="s">
        <v>753</v>
      </c>
      <c r="F173" s="1"/>
      <c r="G173" s="1"/>
      <c r="H173" s="40"/>
      <c r="I173" s="1"/>
      <c r="J173" s="40"/>
      <c r="K173" s="1"/>
      <c r="L173" s="1"/>
      <c r="M173" s="12"/>
      <c r="N173" s="2"/>
      <c r="O173" s="2"/>
      <c r="P173" s="2"/>
      <c r="Q173" s="2"/>
    </row>
    <row r="174">
      <c r="A174" s="9"/>
      <c r="B174" s="48" t="s">
        <v>58</v>
      </c>
      <c r="C174" s="1"/>
      <c r="D174" s="1"/>
      <c r="E174" s="49" t="s">
        <v>727</v>
      </c>
      <c r="F174" s="1"/>
      <c r="G174" s="1"/>
      <c r="H174" s="40"/>
      <c r="I174" s="1"/>
      <c r="J174" s="40"/>
      <c r="K174" s="1"/>
      <c r="L174" s="1"/>
      <c r="M174" s="12"/>
      <c r="N174" s="2"/>
      <c r="O174" s="2"/>
      <c r="P174" s="2"/>
      <c r="Q174" s="2"/>
    </row>
    <row r="175" thickBot="1">
      <c r="A175" s="9"/>
      <c r="B175" s="50" t="s">
        <v>60</v>
      </c>
      <c r="C175" s="51"/>
      <c r="D175" s="51"/>
      <c r="E175" s="52" t="s">
        <v>61</v>
      </c>
      <c r="F175" s="51"/>
      <c r="G175" s="51"/>
      <c r="H175" s="53"/>
      <c r="I175" s="51"/>
      <c r="J175" s="53"/>
      <c r="K175" s="51"/>
      <c r="L175" s="51"/>
      <c r="M175" s="12"/>
      <c r="N175" s="2"/>
      <c r="O175" s="2"/>
      <c r="P175" s="2"/>
      <c r="Q175" s="2"/>
    </row>
    <row r="176" thickTop="1">
      <c r="A176" s="9"/>
      <c r="B176" s="41">
        <v>27</v>
      </c>
      <c r="C176" s="42" t="s">
        <v>754</v>
      </c>
      <c r="D176" s="42" t="s">
        <v>7</v>
      </c>
      <c r="E176" s="42" t="s">
        <v>755</v>
      </c>
      <c r="F176" s="42" t="s">
        <v>7</v>
      </c>
      <c r="G176" s="43" t="s">
        <v>150</v>
      </c>
      <c r="H176" s="54">
        <v>19</v>
      </c>
      <c r="I176" s="55">
        <f>ROUND(0,2)</f>
        <v>0</v>
      </c>
      <c r="J176" s="56">
        <f>ROUND(I176*H176,2)</f>
        <v>0</v>
      </c>
      <c r="K176" s="57">
        <v>0.20999999999999999</v>
      </c>
      <c r="L176" s="58">
        <f>IF(ISNUMBER(K176),ROUND(J176*(K176+1),2),0)</f>
        <v>0</v>
      </c>
      <c r="M176" s="12"/>
      <c r="N176" s="2"/>
      <c r="O176" s="2"/>
      <c r="P176" s="2"/>
      <c r="Q176" s="33">
        <f>IF(ISNUMBER(K176),IF(H176&gt;0,IF(I176&gt;0,J176,0),0),0)</f>
        <v>0</v>
      </c>
      <c r="R176" s="27">
        <f>IF(ISNUMBER(K176)=FALSE,J176,0)</f>
        <v>0</v>
      </c>
    </row>
    <row r="177">
      <c r="A177" s="9"/>
      <c r="B177" s="48" t="s">
        <v>54</v>
      </c>
      <c r="C177" s="1"/>
      <c r="D177" s="1"/>
      <c r="E177" s="49" t="s">
        <v>7</v>
      </c>
      <c r="F177" s="1"/>
      <c r="G177" s="1"/>
      <c r="H177" s="40"/>
      <c r="I177" s="1"/>
      <c r="J177" s="40"/>
      <c r="K177" s="1"/>
      <c r="L177" s="1"/>
      <c r="M177" s="12"/>
      <c r="N177" s="2"/>
      <c r="O177" s="2"/>
      <c r="P177" s="2"/>
      <c r="Q177" s="2"/>
    </row>
    <row r="178">
      <c r="A178" s="9"/>
      <c r="B178" s="48" t="s">
        <v>56</v>
      </c>
      <c r="C178" s="1"/>
      <c r="D178" s="1"/>
      <c r="E178" s="49" t="s">
        <v>756</v>
      </c>
      <c r="F178" s="1"/>
      <c r="G178" s="1"/>
      <c r="H178" s="40"/>
      <c r="I178" s="1"/>
      <c r="J178" s="40"/>
      <c r="K178" s="1"/>
      <c r="L178" s="1"/>
      <c r="M178" s="12"/>
      <c r="N178" s="2"/>
      <c r="O178" s="2"/>
      <c r="P178" s="2"/>
      <c r="Q178" s="2"/>
    </row>
    <row r="179">
      <c r="A179" s="9"/>
      <c r="B179" s="48" t="s">
        <v>58</v>
      </c>
      <c r="C179" s="1"/>
      <c r="D179" s="1"/>
      <c r="E179" s="49" t="s">
        <v>727</v>
      </c>
      <c r="F179" s="1"/>
      <c r="G179" s="1"/>
      <c r="H179" s="40"/>
      <c r="I179" s="1"/>
      <c r="J179" s="40"/>
      <c r="K179" s="1"/>
      <c r="L179" s="1"/>
      <c r="M179" s="12"/>
      <c r="N179" s="2"/>
      <c r="O179" s="2"/>
      <c r="P179" s="2"/>
      <c r="Q179" s="2"/>
    </row>
    <row r="180" thickBot="1">
      <c r="A180" s="9"/>
      <c r="B180" s="50" t="s">
        <v>60</v>
      </c>
      <c r="C180" s="51"/>
      <c r="D180" s="51"/>
      <c r="E180" s="52" t="s">
        <v>61</v>
      </c>
      <c r="F180" s="51"/>
      <c r="G180" s="51"/>
      <c r="H180" s="53"/>
      <c r="I180" s="51"/>
      <c r="J180" s="53"/>
      <c r="K180" s="51"/>
      <c r="L180" s="51"/>
      <c r="M180" s="12"/>
      <c r="N180" s="2"/>
      <c r="O180" s="2"/>
      <c r="P180" s="2"/>
      <c r="Q180" s="2"/>
    </row>
    <row r="181" thickTop="1" thickBot="1" ht="25" customHeight="1">
      <c r="A181" s="9"/>
      <c r="B181" s="1"/>
      <c r="C181" s="59">
        <v>9</v>
      </c>
      <c r="D181" s="1"/>
      <c r="E181" s="59" t="s">
        <v>99</v>
      </c>
      <c r="F181" s="1"/>
      <c r="G181" s="60" t="s">
        <v>84</v>
      </c>
      <c r="H181" s="61">
        <f>J161+J166+J171+J176</f>
        <v>0</v>
      </c>
      <c r="I181" s="60" t="s">
        <v>85</v>
      </c>
      <c r="J181" s="62">
        <f>(L181-H181)</f>
        <v>0</v>
      </c>
      <c r="K181" s="60" t="s">
        <v>86</v>
      </c>
      <c r="L181" s="63">
        <f>L161+L166+L171+L176</f>
        <v>0</v>
      </c>
      <c r="M181" s="12"/>
      <c r="N181" s="2"/>
      <c r="O181" s="2"/>
      <c r="P181" s="2"/>
      <c r="Q181" s="33">
        <f>0+Q161+Q166+Q171+Q176</f>
        <v>0</v>
      </c>
      <c r="R181" s="27">
        <f>0+R161+R166+R171+R176</f>
        <v>0</v>
      </c>
      <c r="S181" s="64">
        <f>Q181*(1+J181)+R181</f>
        <v>0</v>
      </c>
    </row>
    <row r="182" thickTop="1" thickBot="1" ht="25" customHeight="1">
      <c r="A182" s="9"/>
      <c r="B182" s="65"/>
      <c r="C182" s="65"/>
      <c r="D182" s="65"/>
      <c r="E182" s="65"/>
      <c r="F182" s="65"/>
      <c r="G182" s="66" t="s">
        <v>87</v>
      </c>
      <c r="H182" s="67">
        <f>J161+J166+J171+J176</f>
        <v>0</v>
      </c>
      <c r="I182" s="66" t="s">
        <v>88</v>
      </c>
      <c r="J182" s="68">
        <f>0+J181</f>
        <v>0</v>
      </c>
      <c r="K182" s="66" t="s">
        <v>89</v>
      </c>
      <c r="L182" s="69">
        <f>L161+L166+L171+L176</f>
        <v>0</v>
      </c>
      <c r="M182" s="12"/>
      <c r="N182" s="2"/>
      <c r="O182" s="2"/>
      <c r="P182" s="2"/>
      <c r="Q182" s="2"/>
    </row>
    <row r="183">
      <c r="A183" s="13"/>
      <c r="B183" s="4"/>
      <c r="C183" s="4"/>
      <c r="D183" s="4"/>
      <c r="E183" s="4"/>
      <c r="F183" s="4"/>
      <c r="G183" s="4"/>
      <c r="H183" s="70"/>
      <c r="I183" s="4"/>
      <c r="J183" s="70"/>
      <c r="K183" s="4"/>
      <c r="L183" s="4"/>
      <c r="M183" s="14"/>
      <c r="N183" s="2"/>
      <c r="O183" s="2"/>
      <c r="P183" s="2"/>
      <c r="Q183" s="2"/>
    </row>
    <row r="18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2"/>
      <c r="O184" s="2"/>
      <c r="P184" s="2"/>
      <c r="Q184" s="2"/>
    </row>
  </sheetData>
  <mergeCells count="13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3:L63"/>
    <mergeCell ref="B65:D65"/>
    <mergeCell ref="B66:D66"/>
    <mergeCell ref="B67:D67"/>
    <mergeCell ref="B68:D68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96:L96"/>
    <mergeCell ref="B98:D98"/>
    <mergeCell ref="B99:D99"/>
    <mergeCell ref="B100:D100"/>
    <mergeCell ref="B101:D101"/>
    <mergeCell ref="B104:L104"/>
    <mergeCell ref="B106:D106"/>
    <mergeCell ref="B107:D107"/>
    <mergeCell ref="B108:D108"/>
    <mergeCell ref="B109:D109"/>
    <mergeCell ref="B112:L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62:D162"/>
    <mergeCell ref="B163:D163"/>
    <mergeCell ref="B164:D164"/>
    <mergeCell ref="B165:D165"/>
    <mergeCell ref="B167:D167"/>
    <mergeCell ref="B168:D168"/>
    <mergeCell ref="B169:D169"/>
    <mergeCell ref="B170:D170"/>
    <mergeCell ref="B172:D172"/>
    <mergeCell ref="B173:D173"/>
    <mergeCell ref="B174:D174"/>
    <mergeCell ref="B175:D175"/>
    <mergeCell ref="B177:D177"/>
    <mergeCell ref="B178:D178"/>
    <mergeCell ref="B179:D179"/>
    <mergeCell ref="B180:D180"/>
    <mergeCell ref="B160:L160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34</v>
      </c>
      <c r="B10" s="1"/>
      <c r="C10" s="16"/>
      <c r="D10" s="1"/>
      <c r="E10" s="1"/>
      <c r="F10" s="1"/>
      <c r="G10" s="17"/>
      <c r="H10" s="1"/>
      <c r="I10" s="31" t="s">
        <v>35</v>
      </c>
      <c r="J10" s="32">
        <f>H32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757</v>
      </c>
      <c r="B11" s="1"/>
      <c r="C11" s="1"/>
      <c r="D11" s="1"/>
      <c r="E11" s="1"/>
      <c r="F11" s="1"/>
      <c r="G11" s="31"/>
      <c r="H11" s="1"/>
      <c r="I11" s="31" t="s">
        <v>37</v>
      </c>
      <c r="J11" s="32">
        <f>L32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AVERAGE(J31)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39</v>
      </c>
      <c r="C19" s="34"/>
      <c r="D19" s="34"/>
      <c r="E19" s="34" t="s">
        <v>40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41</v>
      </c>
      <c r="F20" s="1"/>
      <c r="G20" s="1"/>
      <c r="H20" s="1"/>
      <c r="I20" s="1"/>
      <c r="J20" s="1"/>
      <c r="K20" s="38">
        <f>H32</f>
        <v>0</v>
      </c>
      <c r="L20" s="38">
        <f>L32</f>
        <v>0</v>
      </c>
      <c r="M20" s="12"/>
      <c r="N20" s="2"/>
      <c r="O20" s="2"/>
      <c r="P20" s="2"/>
      <c r="Q20" s="2"/>
      <c r="S20" s="27">
        <f>S31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42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43</v>
      </c>
      <c r="C24" s="34" t="s">
        <v>39</v>
      </c>
      <c r="D24" s="34" t="s">
        <v>44</v>
      </c>
      <c r="E24" s="34" t="s">
        <v>40</v>
      </c>
      <c r="F24" s="34" t="s">
        <v>45</v>
      </c>
      <c r="G24" s="35" t="s">
        <v>46</v>
      </c>
      <c r="H24" s="22" t="s">
        <v>47</v>
      </c>
      <c r="I24" s="22" t="s">
        <v>48</v>
      </c>
      <c r="J24" s="22" t="s">
        <v>17</v>
      </c>
      <c r="K24" s="35" t="s">
        <v>49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39" t="s">
        <v>50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647</v>
      </c>
      <c r="D26" s="42" t="s">
        <v>7</v>
      </c>
      <c r="E26" s="42" t="s">
        <v>648</v>
      </c>
      <c r="F26" s="42" t="s">
        <v>7</v>
      </c>
      <c r="G26" s="43" t="s">
        <v>53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54</v>
      </c>
      <c r="C27" s="1"/>
      <c r="D27" s="1"/>
      <c r="E27" s="49" t="s">
        <v>758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56</v>
      </c>
      <c r="C28" s="1"/>
      <c r="D28" s="1"/>
      <c r="E28" s="49" t="s">
        <v>57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58</v>
      </c>
      <c r="C29" s="1"/>
      <c r="D29" s="1"/>
      <c r="E29" s="49" t="s">
        <v>59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60</v>
      </c>
      <c r="C30" s="51"/>
      <c r="D30" s="51"/>
      <c r="E30" s="52" t="s">
        <v>61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 thickBot="1" ht="25" customHeight="1">
      <c r="A31" s="9"/>
      <c r="B31" s="1"/>
      <c r="C31" s="59">
        <v>0</v>
      </c>
      <c r="D31" s="1"/>
      <c r="E31" s="59" t="s">
        <v>41</v>
      </c>
      <c r="F31" s="1"/>
      <c r="G31" s="60" t="s">
        <v>84</v>
      </c>
      <c r="H31" s="61">
        <f>0+J26</f>
        <v>0</v>
      </c>
      <c r="I31" s="60" t="s">
        <v>85</v>
      </c>
      <c r="J31" s="62">
        <f>(L31-H31)</f>
        <v>0</v>
      </c>
      <c r="K31" s="60" t="s">
        <v>86</v>
      </c>
      <c r="L31" s="63">
        <f>0+L26</f>
        <v>0</v>
      </c>
      <c r="M31" s="12"/>
      <c r="N31" s="2"/>
      <c r="O31" s="2"/>
      <c r="P31" s="2"/>
      <c r="Q31" s="33">
        <f>0+Q26</f>
        <v>0</v>
      </c>
      <c r="R31" s="27">
        <f>0+R26</f>
        <v>0</v>
      </c>
      <c r="S31" s="64">
        <f>Q31*(1+J31)+R31</f>
        <v>0</v>
      </c>
    </row>
    <row r="32" thickTop="1" thickBot="1" ht="25" customHeight="1">
      <c r="A32" s="9"/>
      <c r="B32" s="65"/>
      <c r="C32" s="65"/>
      <c r="D32" s="65"/>
      <c r="E32" s="65"/>
      <c r="F32" s="65"/>
      <c r="G32" s="66" t="s">
        <v>87</v>
      </c>
      <c r="H32" s="67">
        <f>0+J26</f>
        <v>0</v>
      </c>
      <c r="I32" s="66" t="s">
        <v>88</v>
      </c>
      <c r="J32" s="68">
        <f>0+J31</f>
        <v>0</v>
      </c>
      <c r="K32" s="66" t="s">
        <v>89</v>
      </c>
      <c r="L32" s="69">
        <f>0+L26</f>
        <v>0</v>
      </c>
      <c r="M32" s="12"/>
      <c r="N32" s="2"/>
      <c r="O32" s="2"/>
      <c r="P32" s="2"/>
      <c r="Q32" s="2"/>
    </row>
    <row r="33">
      <c r="A33" s="13"/>
      <c r="B33" s="4"/>
      <c r="C33" s="4"/>
      <c r="D33" s="4"/>
      <c r="E33" s="4"/>
      <c r="F33" s="4"/>
      <c r="G33" s="4"/>
      <c r="H33" s="70"/>
      <c r="I33" s="4"/>
      <c r="J33" s="70"/>
      <c r="K33" s="4"/>
      <c r="L33" s="4"/>
      <c r="M33" s="14"/>
      <c r="N33" s="2"/>
      <c r="O33" s="2"/>
      <c r="P33" s="2"/>
      <c r="Q33" s="2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Kroftová Irena</cp:lastModifiedBy>
  <dcterms:modified xsi:type="dcterms:W3CDTF">2024-12-17T09:15:48Z</dcterms:modified>
</cp:coreProperties>
</file>