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kadlec_rostislav\Desktop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" sheetId="3" r:id="rId3"/>
    <sheet name="2 - SO201" sheetId="4" r:id="rId4"/>
    <sheet name="3 - SO901.1" sheetId="5" r:id="rId5"/>
    <sheet name="4 - SO901.2" sheetId="6" r:id="rId6"/>
  </sheets>
  <definedNames>
    <definedName name="_xlnm.Print_Area" localSheetId="0">Souhrn!$A$1:$G$29</definedName>
    <definedName name="_xlnm.Print_Titles" localSheetId="0">Souhrn!$17:$19</definedName>
    <definedName name="_xlnm.Print_Area" localSheetId="1">'0 - SO000'!$A$1:$M$78</definedName>
    <definedName name="_xlnm.Print_Titles" localSheetId="1">'0 - SO000'!$22:$24</definedName>
    <definedName name="_xlnm.Print_Area" localSheetId="2">'1 - SO101'!$A$1:$M$267</definedName>
    <definedName name="_xlnm.Print_Titles" localSheetId="2">'1 - SO101'!$28:$30</definedName>
    <definedName name="_xlnm.Print_Area" localSheetId="3">'2 - SO201'!$A$1:$M$251</definedName>
    <definedName name="_xlnm.Print_Titles" localSheetId="3">'2 - SO201'!$29:$31</definedName>
    <definedName name="_xlnm.Print_Area" localSheetId="4">'3 - SO901.1'!$A$1:$M$133</definedName>
    <definedName name="_xlnm.Print_Titles" localSheetId="4">'3 - SO901.1'!$22:$24</definedName>
    <definedName name="_xlnm.Print_Area" localSheetId="5">'4 - SO901.2'!$A$1:$M$148</definedName>
    <definedName name="_xlnm.Print_Titles" localSheetId="5">'4 - SO901.2'!$22:$24</definedName>
  </definedNames>
  <calcPr/>
</workbook>
</file>

<file path=xl/calcChain.xml><?xml version="1.0" encoding="utf-8"?>
<calcChain xmlns="http://schemas.openxmlformats.org/spreadsheetml/2006/main">
  <c i="6" l="1" r="R126"/>
  <c r="Q126"/>
  <c r="I126"/>
  <c r="J126"/>
  <c r="L126"/>
  <c r="R121"/>
  <c r="I121"/>
  <c r="Q121"/>
  <c r="R116"/>
  <c r="I116"/>
  <c r="Q116"/>
  <c r="R111"/>
  <c r="I111"/>
  <c r="Q111"/>
  <c r="R106"/>
  <c r="I106"/>
  <c r="Q106"/>
  <c r="R101"/>
  <c r="I101"/>
  <c r="Q101"/>
  <c r="R96"/>
  <c r="I96"/>
  <c r="Q96"/>
  <c r="R91"/>
  <c r="I91"/>
  <c r="Q91"/>
  <c r="R86"/>
  <c r="I86"/>
  <c r="Q86"/>
  <c r="R81"/>
  <c r="I81"/>
  <c r="Q81"/>
  <c r="R76"/>
  <c r="I76"/>
  <c r="J76"/>
  <c r="L76"/>
  <c r="R71"/>
  <c r="I71"/>
  <c r="Q71"/>
  <c r="R66"/>
  <c r="I66"/>
  <c r="Q66"/>
  <c r="R61"/>
  <c r="I61"/>
  <c r="Q61"/>
  <c r="R56"/>
  <c r="I56"/>
  <c r="Q56"/>
  <c r="R51"/>
  <c r="I51"/>
  <c r="Q51"/>
  <c r="R46"/>
  <c r="I46"/>
  <c r="J46"/>
  <c r="L46"/>
  <c r="R41"/>
  <c r="I41"/>
  <c r="J41"/>
  <c r="L41"/>
  <c r="R36"/>
  <c r="I36"/>
  <c r="Q36"/>
  <c r="R31"/>
  <c r="I31"/>
  <c r="Q31"/>
  <c r="R26"/>
  <c r="R131"/>
  <c r="I26"/>
  <c r="Q26"/>
  <c r="A13"/>
  <c i="5" r="R111"/>
  <c r="I111"/>
  <c r="J111"/>
  <c r="L111"/>
  <c r="R106"/>
  <c r="I106"/>
  <c r="J106"/>
  <c r="L106"/>
  <c r="R101"/>
  <c r="I101"/>
  <c r="J101"/>
  <c r="L101"/>
  <c r="R96"/>
  <c r="I96"/>
  <c r="Q96"/>
  <c r="R91"/>
  <c r="I91"/>
  <c r="J91"/>
  <c r="L91"/>
  <c r="R86"/>
  <c r="I86"/>
  <c r="J86"/>
  <c r="L86"/>
  <c r="R81"/>
  <c r="I81"/>
  <c r="Q81"/>
  <c r="R76"/>
  <c r="I76"/>
  <c r="Q76"/>
  <c r="R71"/>
  <c r="I71"/>
  <c r="J71"/>
  <c r="L71"/>
  <c r="R66"/>
  <c r="I66"/>
  <c r="J66"/>
  <c r="L66"/>
  <c r="R61"/>
  <c r="I61"/>
  <c r="J61"/>
  <c r="L61"/>
  <c r="R56"/>
  <c r="I56"/>
  <c r="Q56"/>
  <c r="R51"/>
  <c r="I51"/>
  <c r="Q51"/>
  <c r="R46"/>
  <c r="I46"/>
  <c r="J46"/>
  <c r="L46"/>
  <c r="R41"/>
  <c r="I41"/>
  <c r="Q41"/>
  <c r="R36"/>
  <c r="I36"/>
  <c r="J36"/>
  <c r="L36"/>
  <c r="R31"/>
  <c r="J31"/>
  <c r="L31"/>
  <c r="I31"/>
  <c r="Q31"/>
  <c r="R26"/>
  <c r="R116"/>
  <c r="I26"/>
  <c r="Q26"/>
  <c r="A13"/>
  <c i="4" r="R229"/>
  <c r="R234"/>
  <c r="I229"/>
  <c r="Q229"/>
  <c r="Q234"/>
  <c r="R221"/>
  <c r="I221"/>
  <c r="Q221"/>
  <c r="R216"/>
  <c r="I216"/>
  <c r="Q216"/>
  <c r="R211"/>
  <c r="I211"/>
  <c r="Q211"/>
  <c r="R206"/>
  <c r="R226"/>
  <c r="I206"/>
  <c r="Q206"/>
  <c r="Q226"/>
  <c r="R198"/>
  <c r="I198"/>
  <c r="Q198"/>
  <c r="R193"/>
  <c r="R203"/>
  <c r="I193"/>
  <c r="Q193"/>
  <c r="Q203"/>
  <c r="R185"/>
  <c r="I185"/>
  <c r="Q185"/>
  <c r="R180"/>
  <c r="I180"/>
  <c r="J180"/>
  <c r="L180"/>
  <c r="R175"/>
  <c r="R190"/>
  <c r="I175"/>
  <c r="Q175"/>
  <c r="R167"/>
  <c r="I167"/>
  <c r="J167"/>
  <c r="L167"/>
  <c r="R162"/>
  <c r="R172"/>
  <c r="I162"/>
  <c r="J162"/>
  <c r="H173"/>
  <c r="K23"/>
  <c r="R154"/>
  <c r="I154"/>
  <c r="Q154"/>
  <c r="R149"/>
  <c r="I149"/>
  <c r="J149"/>
  <c r="L149"/>
  <c r="R144"/>
  <c r="I144"/>
  <c r="Q144"/>
  <c r="R139"/>
  <c r="I139"/>
  <c r="Q139"/>
  <c r="R134"/>
  <c r="I134"/>
  <c r="Q134"/>
  <c r="R129"/>
  <c r="I129"/>
  <c r="Q129"/>
  <c r="R124"/>
  <c r="I124"/>
  <c r="Q124"/>
  <c r="R119"/>
  <c r="I119"/>
  <c r="Q119"/>
  <c r="R114"/>
  <c r="I114"/>
  <c r="Q114"/>
  <c r="R109"/>
  <c r="R159"/>
  <c r="I109"/>
  <c r="J109"/>
  <c r="R101"/>
  <c r="I101"/>
  <c r="Q101"/>
  <c r="R96"/>
  <c r="I96"/>
  <c r="J96"/>
  <c r="L96"/>
  <c r="R91"/>
  <c r="I91"/>
  <c r="J91"/>
  <c r="L91"/>
  <c r="R86"/>
  <c r="I86"/>
  <c r="Q86"/>
  <c r="R81"/>
  <c r="I81"/>
  <c r="Q81"/>
  <c r="R76"/>
  <c r="I76"/>
  <c r="J76"/>
  <c r="L76"/>
  <c r="R71"/>
  <c r="I71"/>
  <c r="Q71"/>
  <c r="R66"/>
  <c r="R106"/>
  <c r="I66"/>
  <c r="Q66"/>
  <c r="R58"/>
  <c r="I58"/>
  <c r="Q58"/>
  <c r="R53"/>
  <c r="I53"/>
  <c r="Q53"/>
  <c r="R48"/>
  <c r="I48"/>
  <c r="Q48"/>
  <c r="R43"/>
  <c r="I43"/>
  <c r="J43"/>
  <c r="L43"/>
  <c r="R38"/>
  <c r="I38"/>
  <c r="Q38"/>
  <c r="R33"/>
  <c r="R63"/>
  <c r="I33"/>
  <c r="J33"/>
  <c r="A13"/>
  <c i="3" r="R245"/>
  <c r="I245"/>
  <c r="J245"/>
  <c r="L245"/>
  <c r="R240"/>
  <c r="I240"/>
  <c r="Q240"/>
  <c r="R235"/>
  <c r="I235"/>
  <c r="Q235"/>
  <c r="R230"/>
  <c r="I230"/>
  <c r="Q230"/>
  <c r="R225"/>
  <c r="I225"/>
  <c r="J225"/>
  <c r="L225"/>
  <c r="R220"/>
  <c r="R250"/>
  <c r="I220"/>
  <c r="J220"/>
  <c r="R212"/>
  <c r="I212"/>
  <c r="Q212"/>
  <c r="R207"/>
  <c r="I207"/>
  <c r="Q207"/>
  <c r="R202"/>
  <c r="R217"/>
  <c r="I202"/>
  <c r="J202"/>
  <c r="R194"/>
  <c r="I194"/>
  <c r="Q194"/>
  <c r="R189"/>
  <c r="I189"/>
  <c r="Q189"/>
  <c r="R184"/>
  <c r="I184"/>
  <c r="Q184"/>
  <c r="R179"/>
  <c r="I179"/>
  <c r="Q179"/>
  <c r="R174"/>
  <c r="I174"/>
  <c r="Q174"/>
  <c r="R169"/>
  <c r="I169"/>
  <c r="Q169"/>
  <c r="R164"/>
  <c r="R199"/>
  <c r="I164"/>
  <c r="Q164"/>
  <c r="Q199"/>
  <c r="R156"/>
  <c r="I156"/>
  <c r="Q156"/>
  <c r="R151"/>
  <c r="I151"/>
  <c r="Q151"/>
  <c r="R146"/>
  <c r="I146"/>
  <c r="Q146"/>
  <c r="R141"/>
  <c r="R161"/>
  <c r="I141"/>
  <c r="Q141"/>
  <c r="Q161"/>
  <c r="R133"/>
  <c r="I133"/>
  <c r="J133"/>
  <c r="L133"/>
  <c r="R128"/>
  <c r="R138"/>
  <c r="I128"/>
  <c r="Q128"/>
  <c r="R120"/>
  <c r="I120"/>
  <c r="Q120"/>
  <c r="R115"/>
  <c r="I115"/>
  <c r="Q115"/>
  <c r="R110"/>
  <c r="I110"/>
  <c r="Q110"/>
  <c r="R105"/>
  <c r="I105"/>
  <c r="Q105"/>
  <c r="R100"/>
  <c r="I100"/>
  <c r="Q100"/>
  <c r="R95"/>
  <c r="I95"/>
  <c r="Q95"/>
  <c r="R90"/>
  <c r="I90"/>
  <c r="Q90"/>
  <c r="R85"/>
  <c r="I85"/>
  <c r="J85"/>
  <c r="L85"/>
  <c r="R80"/>
  <c r="I80"/>
  <c r="Q80"/>
  <c r="R75"/>
  <c r="I75"/>
  <c r="Q75"/>
  <c r="R70"/>
  <c r="I70"/>
  <c r="Q70"/>
  <c r="R65"/>
  <c r="I65"/>
  <c r="J65"/>
  <c r="L65"/>
  <c r="R60"/>
  <c r="I60"/>
  <c r="J60"/>
  <c r="L60"/>
  <c r="R55"/>
  <c r="R125"/>
  <c r="I55"/>
  <c r="J55"/>
  <c r="L55"/>
  <c r="R47"/>
  <c r="I47"/>
  <c r="Q47"/>
  <c r="R42"/>
  <c r="I42"/>
  <c r="Q42"/>
  <c r="R37"/>
  <c r="I37"/>
  <c r="Q37"/>
  <c r="R32"/>
  <c r="R52"/>
  <c r="I32"/>
  <c r="Q32"/>
  <c r="Q52"/>
  <c r="A13"/>
  <c i="2" r="R56"/>
  <c r="I56"/>
  <c r="Q56"/>
  <c r="R51"/>
  <c r="I51"/>
  <c r="Q51"/>
  <c r="R46"/>
  <c r="I46"/>
  <c r="J46"/>
  <c r="L46"/>
  <c r="R41"/>
  <c r="I41"/>
  <c r="Q41"/>
  <c r="R36"/>
  <c r="I36"/>
  <c r="J36"/>
  <c r="L36"/>
  <c r="R31"/>
  <c r="I31"/>
  <c r="J31"/>
  <c r="L31"/>
  <c r="R26"/>
  <c r="R61"/>
  <c r="I26"/>
  <c r="J26"/>
  <c r="A13"/>
  <c l="1" r="L26"/>
  <c r="J41"/>
  <c r="L41"/>
  <c r="Q46"/>
  <c r="J51"/>
  <c r="L51"/>
  <c r="J56"/>
  <c r="L56"/>
  <c i="3" r="J32"/>
  <c r="J37"/>
  <c r="L37"/>
  <c r="J42"/>
  <c r="L42"/>
  <c r="J47"/>
  <c r="L47"/>
  <c r="Q55"/>
  <c r="Q65"/>
  <c r="J70"/>
  <c r="L70"/>
  <c r="L126"/>
  <c r="L21"/>
  <c r="J75"/>
  <c r="L75"/>
  <c r="J80"/>
  <c r="L80"/>
  <c r="Q85"/>
  <c r="J95"/>
  <c r="L95"/>
  <c r="J110"/>
  <c r="L110"/>
  <c r="J115"/>
  <c r="L115"/>
  <c r="J120"/>
  <c r="L120"/>
  <c r="Q133"/>
  <c r="Q138"/>
  <c r="J141"/>
  <c r="L141"/>
  <c r="J146"/>
  <c r="L146"/>
  <c r="J151"/>
  <c r="L151"/>
  <c r="J156"/>
  <c r="L156"/>
  <c r="J169"/>
  <c r="L169"/>
  <c r="J184"/>
  <c r="L184"/>
  <c r="Q202"/>
  <c r="Q217"/>
  <c r="J207"/>
  <c r="L207"/>
  <c r="J212"/>
  <c r="L212"/>
  <c r="H217"/>
  <c r="L220"/>
  <c r="Q225"/>
  <c r="J240"/>
  <c r="L240"/>
  <c i="4" r="Q33"/>
  <c r="J38"/>
  <c r="L38"/>
  <c r="Q43"/>
  <c r="Q76"/>
  <c r="Q106"/>
  <c r="J86"/>
  <c r="L86"/>
  <c r="Q91"/>
  <c r="Q96"/>
  <c r="J101"/>
  <c r="L101"/>
  <c r="Q109"/>
  <c r="J124"/>
  <c r="L124"/>
  <c r="J129"/>
  <c r="L129"/>
  <c r="J134"/>
  <c r="L134"/>
  <c r="J139"/>
  <c r="L139"/>
  <c r="J144"/>
  <c r="L144"/>
  <c r="Q149"/>
  <c r="J154"/>
  <c r="L154"/>
  <c r="L162"/>
  <c r="L173"/>
  <c r="L23"/>
  <c r="Q167"/>
  <c r="Q180"/>
  <c r="Q190"/>
  <c r="J185"/>
  <c r="L185"/>
  <c r="J193"/>
  <c r="J198"/>
  <c r="L198"/>
  <c r="J206"/>
  <c r="J211"/>
  <c r="L211"/>
  <c r="J216"/>
  <c r="L216"/>
  <c i="5" r="Q36"/>
  <c r="Q116"/>
  <c r="Q61"/>
  <c r="Q66"/>
  <c r="Q71"/>
  <c r="Q86"/>
  <c r="Q101"/>
  <c r="Q106"/>
  <c i="6" r="J31"/>
  <c r="L31"/>
  <c r="Q41"/>
  <c r="Q131"/>
  <c r="Q46"/>
  <c r="J51"/>
  <c r="L51"/>
  <c r="J61"/>
  <c r="L61"/>
  <c r="Q76"/>
  <c r="J81"/>
  <c r="L81"/>
  <c r="J86"/>
  <c r="L86"/>
  <c i="2" r="Q26"/>
  <c r="Q31"/>
  <c r="Q36"/>
  <c r="H62"/>
  <c r="J10"/>
  <c i="3" r="Q60"/>
  <c r="J90"/>
  <c r="L90"/>
  <c r="L125"/>
  <c r="J125"/>
  <c r="J126"/>
  <c r="J100"/>
  <c r="L100"/>
  <c r="J105"/>
  <c r="L105"/>
  <c r="H125"/>
  <c r="J128"/>
  <c r="H138"/>
  <c r="J164"/>
  <c r="J174"/>
  <c r="L174"/>
  <c r="J179"/>
  <c r="L179"/>
  <c r="J189"/>
  <c r="L189"/>
  <c r="J194"/>
  <c r="L194"/>
  <c r="L202"/>
  <c r="L217"/>
  <c r="J217"/>
  <c r="J218"/>
  <c r="Q220"/>
  <c r="J230"/>
  <c r="L230"/>
  <c r="J235"/>
  <c r="L235"/>
  <c r="Q245"/>
  <c i="4" r="L33"/>
  <c r="J48"/>
  <c r="L48"/>
  <c r="J53"/>
  <c r="L53"/>
  <c r="J58"/>
  <c r="L58"/>
  <c r="J66"/>
  <c r="J71"/>
  <c r="L71"/>
  <c r="J81"/>
  <c r="L81"/>
  <c r="L109"/>
  <c r="J114"/>
  <c r="L114"/>
  <c r="J119"/>
  <c r="L119"/>
  <c r="Q162"/>
  <c r="Q172"/>
  <c r="H172"/>
  <c r="J175"/>
  <c r="H191"/>
  <c r="K24"/>
  <c r="J221"/>
  <c r="L221"/>
  <c r="J229"/>
  <c r="H235"/>
  <c r="K27"/>
  <c i="5" r="J26"/>
  <c r="L26"/>
  <c r="Q46"/>
  <c r="J51"/>
  <c r="L51"/>
  <c r="J56"/>
  <c r="L56"/>
  <c r="J76"/>
  <c r="L76"/>
  <c r="J81"/>
  <c r="L81"/>
  <c r="Q91"/>
  <c r="Q111"/>
  <c r="J41"/>
  <c r="L41"/>
  <c r="J96"/>
  <c r="L96"/>
  <c i="6" r="J26"/>
  <c r="L26"/>
  <c r="J36"/>
  <c r="L36"/>
  <c r="J56"/>
  <c r="L56"/>
  <c r="J66"/>
  <c r="L66"/>
  <c r="J71"/>
  <c r="L71"/>
  <c r="J91"/>
  <c r="L91"/>
  <c r="J96"/>
  <c r="L96"/>
  <c r="J101"/>
  <c r="L101"/>
  <c r="J106"/>
  <c r="L106"/>
  <c r="J111"/>
  <c r="L111"/>
  <c r="J116"/>
  <c r="L116"/>
  <c r="J121"/>
  <c r="L121"/>
  <c l="1" r="L132"/>
  <c r="L20"/>
  <c i="3" r="S217"/>
  <c r="S25"/>
  <c i="5" r="L117"/>
  <c r="L20"/>
  <c i="4" r="H106"/>
  <c r="L64"/>
  <c r="L20"/>
  <c i="3" r="Q250"/>
  <c i="4" r="H227"/>
  <c r="K26"/>
  <c r="H203"/>
  <c r="Q159"/>
  <c r="Q63"/>
  <c i="3" r="L250"/>
  <c r="L162"/>
  <c r="L23"/>
  <c r="H200"/>
  <c r="K24"/>
  <c i="2" r="Q61"/>
  <c i="4" r="L160"/>
  <c r="L22"/>
  <c i="3" r="Q125"/>
  <c r="S125"/>
  <c r="S21"/>
  <c r="H53"/>
  <c r="K20"/>
  <c i="2" r="L62"/>
  <c r="L20"/>
  <c i="4" r="H63"/>
  <c i="3" r="H218"/>
  <c r="K25"/>
  <c i="2" r="H61"/>
  <c i="4" r="H159"/>
  <c r="H64"/>
  <c r="K20"/>
  <c i="3" r="H250"/>
  <c r="H126"/>
  <c r="K21"/>
  <c i="4" r="H160"/>
  <c r="K22"/>
  <c i="3" r="H251"/>
  <c r="K26"/>
  <c i="2" r="K20"/>
  <c r="Q11"/>
  <c r="S11"/>
  <c i="1" r="S20"/>
  <c i="3" r="L128"/>
  <c r="L139"/>
  <c r="L22"/>
  <c r="H139"/>
  <c r="K22"/>
  <c r="H161"/>
  <c r="L161"/>
  <c r="J161"/>
  <c r="J162"/>
  <c r="H162"/>
  <c r="K23"/>
  <c r="L164"/>
  <c r="L200"/>
  <c r="L24"/>
  <c r="L218"/>
  <c r="L25"/>
  <c r="L251"/>
  <c r="L26"/>
  <c i="4" r="L63"/>
  <c r="J63"/>
  <c r="J64"/>
  <c r="L66"/>
  <c r="L106"/>
  <c r="J106"/>
  <c r="J107"/>
  <c r="H107"/>
  <c r="K21"/>
  <c r="L159"/>
  <c r="J159"/>
  <c r="J160"/>
  <c r="L175"/>
  <c r="L191"/>
  <c r="L24"/>
  <c r="H190"/>
  <c i="5" r="H117"/>
  <c r="K20"/>
  <c r="Q11"/>
  <c i="1" r="D20"/>
  <c i="3" r="L32"/>
  <c r="L53"/>
  <c r="J11"/>
  <c i="1" r="F21"/>
  <c i="3" r="H52"/>
  <c r="H199"/>
  <c i="4" r="L172"/>
  <c r="J172"/>
  <c r="J173"/>
  <c r="L193"/>
  <c r="L204"/>
  <c r="L25"/>
  <c r="H204"/>
  <c r="K25"/>
  <c r="L206"/>
  <c r="L227"/>
  <c r="L26"/>
  <c r="L229"/>
  <c r="L235"/>
  <c r="L27"/>
  <c r="H234"/>
  <c i="5" r="H116"/>
  <c r="L116"/>
  <c r="J116"/>
  <c r="J117"/>
  <c i="6" r="H131"/>
  <c r="L131"/>
  <c r="J131"/>
  <c r="R11"/>
  <c r="H132"/>
  <c r="K20"/>
  <c r="Q11"/>
  <c i="2" r="L61"/>
  <c r="J61"/>
  <c r="J62"/>
  <c i="4" r="H226"/>
  <c i="2" l="1" r="S61"/>
  <c r="S20"/>
  <c i="4" r="S159"/>
  <c r="S22"/>
  <c i="3" r="J250"/>
  <c r="J251"/>
  <c r="S250"/>
  <c r="S26"/>
  <c i="4" r="S63"/>
  <c r="S20"/>
  <c i="3" r="Q11"/>
  <c i="4" r="Q11"/>
  <c i="6" r="S131"/>
  <c r="S20"/>
  <c i="5" r="S116"/>
  <c r="S20"/>
  <c i="4" r="S172"/>
  <c r="S23"/>
  <c r="S106"/>
  <c r="S21"/>
  <c i="2" r="R11"/>
  <c i="3" r="L20"/>
  <c r="S161"/>
  <c r="S23"/>
  <c r="L52"/>
  <c r="J52"/>
  <c r="J53"/>
  <c r="L138"/>
  <c r="J138"/>
  <c r="J139"/>
  <c i="4" r="J10"/>
  <c r="S11"/>
  <c i="1" r="S22"/>
  <c i="4" r="L107"/>
  <c r="L21"/>
  <c r="L190"/>
  <c r="J190"/>
  <c r="J191"/>
  <c r="L203"/>
  <c r="J203"/>
  <c r="J204"/>
  <c i="3" r="J10"/>
  <c i="1" r="D21"/>
  <c i="3" r="L199"/>
  <c r="J199"/>
  <c r="J200"/>
  <c i="4" r="L226"/>
  <c r="J226"/>
  <c r="J227"/>
  <c r="L234"/>
  <c r="J234"/>
  <c r="J235"/>
  <c i="5" r="J10"/>
  <c i="1" r="D24"/>
  <c i="5" r="J11"/>
  <c i="1" r="F24"/>
  <c i="5" r="R11"/>
  <c i="6" r="J11"/>
  <c i="1" r="F25"/>
  <c i="6" r="J132"/>
  <c i="2" r="J11"/>
  <c i="1" r="F20"/>
  <c i="4" r="R11"/>
  <c i="6" r="J10"/>
  <c i="1" r="D25"/>
  <c l="1" r="D23"/>
  <c r="F23"/>
  <c i="4" r="J11"/>
  <c i="1" r="F22"/>
  <c r="F13"/>
  <c i="3" r="S138"/>
  <c r="S22"/>
  <c r="S11"/>
  <c i="1" r="S21"/>
  <c i="4" r="S190"/>
  <c r="S24"/>
  <c r="S234"/>
  <c r="S27"/>
  <c r="S203"/>
  <c r="S25"/>
  <c i="6" r="S11"/>
  <c i="1" r="S25"/>
  <c r="D22"/>
  <c r="F11"/>
  <c i="3" r="S52"/>
  <c r="S20"/>
  <c r="R11"/>
  <c r="S199"/>
  <c r="S24"/>
  <c i="4" r="S226"/>
  <c r="S26"/>
  <c i="5" r="S11"/>
  <c i="1" r="S24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<sst xmlns="http://schemas.openxmlformats.org/spreadsheetml/2006/main">
  <si>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</si>
  <si>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</si>
  <si>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TÚ_S_107 - II/606 Statické zajištění silnice Tůně </t>
  </si>
  <si>
    <t>06.12.2024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</si>
  <si>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</si>
  <si>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</si>
  <si>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</si>
  <si>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</si>
  <si>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</si>
  <si>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</si>
  <si>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</si>
  <si>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</si>
  <si>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</si>
  <si>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</si>
  <si>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</si>
  <si>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</si>
  <si>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</si>
  <si>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</si>
  <si>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</si>
  <si>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</si>
  <si>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 xml:space="preserve">Vedlejší a ostatní náklady  </t>
  </si>
  <si>
    <t>SO101</t>
  </si>
  <si>
    <t>Odvodnění</t>
  </si>
  <si>
    <t>SO201</t>
  </si>
  <si>
    <t>Opěrná zeď</t>
  </si>
  <si>
    <t>SO901</t>
  </si>
  <si>
    <t>DIO</t>
  </si>
  <si>
    <t xml:space="preserve">   └ SO901.1 ꜛ</t>
  </si>
  <si>
    <t>Dopravní značení - schéma C3</t>
  </si>
  <si>
    <t xml:space="preserve">   └ SO901.2 ꜛ</t>
  </si>
  <si>
    <t>Dopravní značení - schéma C4</t>
  </si>
  <si>
    <t>SOUPIS PRACÍ</t>
  </si>
  <si>
    <t xml:space="preserve">Objekt: </t>
  </si>
  <si>
    <t xml:space="preserve">Celková cena (bez DPH): </t>
  </si>
  <si>
    <t xml:space="preserve">SO000 - Vedlejší a ostatní náklady  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</si>
  <si>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</si>
  <si>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</si>
  <si>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</si>
  <si>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</si>
  <si>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</si>
  <si>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</si>
  <si>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</si>
  <si>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</si>
  <si>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</si>
  <si>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</si>
  <si>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</si>
  <si>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</si>
  <si>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</si>
  <si>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</si>
  <si>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02910</t>
  </si>
  <si>
    <t>OSTATNÍ POŽADAVKY - ZEMĚMĚŘIČSKÁ MĚŘENÍ</t>
  </si>
  <si>
    <t>KPL</t>
  </si>
  <si>
    <t>doplňující popis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</si>
  <si>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</si>
  <si>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výměra</t>
  </si>
  <si>
    <t>1 = 1,000000 =&gt; A</t>
  </si>
  <si>
    <t>technická specifikace</t>
  </si>
  <si>
    <t>Položka zahrnuje:
- veškeré náklady spojené s objednatelem požadovanými pracemi
Položka nezahrnuje:
- x</t>
  </si>
  <si>
    <t>cenová soustava</t>
  </si>
  <si>
    <t>OTSKP 2024</t>
  </si>
  <si>
    <t>02911</t>
  </si>
  <si>
    <t>OSTATNÍ POŽADAVKY - GEODETICKÉ ZAMĚŘENÍ</t>
  </si>
  <si>
    <t>vytyčení stavby _x000d_
- směrové a výškové vytyčení stavby dle vytyčovacích souřadnic, včetně vytýčení inženýrských sítí_x000d_
- geodetická činnost v průběhu provádění stavebních prací včetně vytýčení inženýrských sítí _x000d_
- včetně vybudování potřebné vytyčovací sítě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</si>
  <si>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</si>
  <si>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</si>
  <si>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</si>
  <si>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</si>
  <si>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</si>
  <si>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</si>
  <si>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>02945</t>
  </si>
  <si>
    <t>OSTAT POŽADAVKY - GEOMETRICKÝ PLÁN</t>
  </si>
  <si>
    <t>podklady pro majetkové vypořádání stavby
- vypracování geometrického plánu včetně projednání a schválení na příslušném KÚ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</si>
  <si>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</si>
  <si>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02960</t>
  </si>
  <si>
    <t>OSTATNÍ POŽADAVKY - ODBORNÝ DOZOR</t>
  </si>
  <si>
    <t xml:space="preserve">Geotechnický dozor a podrobný IG průzkum v době provádění vrtných a zemních prací _x000d_
- odebrání vzorků zemin_x000d_
- laboratorní rozbor vzorků zemin, včetně jejich zatřídění  _x000d_
- zjištění přesných informací o skladbě a druhu hornin v podloží navrhovaných opěrných zdí_x000d_
- závěrečná zpráva_x000d_
_x000d_
Zatřídění vybouraných materiálů a zeminy včetně posouzení jejich vhodnosti pro další použití na stavbě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</si>
  <si>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</si>
  <si>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</si>
  <si>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</si>
  <si>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</si>
  <si>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</si>
  <si>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</si>
  <si>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</si>
  <si>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</si>
  <si>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</si>
  <si>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</si>
  <si>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</si>
  <si>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Odvodnění</t>
  </si>
  <si>
    <t>Zemní práce</t>
  </si>
  <si>
    <t>Základy</t>
  </si>
  <si>
    <t>Vodorovné konstrukce</t>
  </si>
  <si>
    <t>Komunikace</t>
  </si>
  <si>
    <t>Potrubí</t>
  </si>
  <si>
    <t>Ostatní konstrukce a práce</t>
  </si>
  <si>
    <t>014102</t>
  </si>
  <si>
    <t>POPLATKY ZA SKLÁDKU</t>
  </si>
  <si>
    <t>t</t>
  </si>
  <si>
    <t>- zemina _x000d_
- předpokládaná objemová hmotnost 1,8 t/m3</t>
  </si>
  <si>
    <t xml:space="preserve">z položky 13183:   19,5*1,8 = 35,100000 =&gt; A _x000d_
z položky 13283:   134,3*1,8 = 241,740000 =&gt; B _x000d_
A+B = 276,840000 =&gt; C</t>
  </si>
  <si>
    <t>Položka zahrnuje:
- veškeré poplatky provozovateli skládky související s uložením odpadu na skládce.
Položka nezahrnuje:
- x</t>
  </si>
  <si>
    <t>- nestmelené podkladní vrstvy stávající vozovky_x000d_
- předpokládaná objemová hmotnost 2,0 t/m3</t>
  </si>
  <si>
    <t xml:space="preserve">z položky 11322:  5,050*2,0 = 10,100000 =&gt; A</t>
  </si>
  <si>
    <t>014211</t>
  </si>
  <si>
    <t>POPLATKY ZA ZEMNÍK - ORNICE</t>
  </si>
  <si>
    <t>M3</t>
  </si>
  <si>
    <t>- ornice na ohumusování _x000d_
- ornice použita do položky 18222_x000d_
- vykopávky ze zemníku v položce 12573_x000d_
- včetně dodání, naložení, nákupu a dovozu ornice</t>
  </si>
  <si>
    <t>360*0,15 = 54,000000 =&gt; A</t>
  </si>
  <si>
    <t>Položka zahrnuje:
- veškeré poplatky majiteli zemníku související s nákupem zeminy (nikoliv s otvírkou zemníku)
Položka nezahrnuje:
- x</t>
  </si>
  <si>
    <t>015130</t>
  </si>
  <si>
    <t xml:space="preserve">POPLATKY ZA LIKVIDACI ODPADŮ NEKONTAMINOVANÝCH - 17 03 02  VYBOURANÝ ASFALTOVÝ BETON BEZ DEHTU</t>
  </si>
  <si>
    <t>- stmelené podkladní vrstvy stávající vozovky_x000d_
- předpokládaná objemová hmotnost 2,50 t /m3</t>
  </si>
  <si>
    <t xml:space="preserve">z položky 11333:  2,02*2,5 = 5,050000 =&gt; A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</si>
  <si>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</si>
  <si>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1 - Zemní práce</t>
  </si>
  <si>
    <t>11120</t>
  </si>
  <si>
    <t>ODSTRANĚNÍ KŘOVIN</t>
  </si>
  <si>
    <t>M2</t>
  </si>
  <si>
    <t xml:space="preserve">- odstranění náletové vegetace, včetně vzrostlých stromů _x000d_
- včetně veškeré manipulace, naložení a odvozu odvozu  (zahrnuje všechny související práce a kompletní provedení)_x000d_
- včetně odstranění pařezů, odvozu a likvidace</t>
  </si>
  <si>
    <t>90*3 = 270,000000 =&gt; A</t>
  </si>
  <si>
    <t>Položka zahrnuje:
- odstranění křovin a stromů do průměru 100 mm
- dopravu dřevin bez ohledu na vzdálenost
- spálení na hromadách nebo štěpkování
Položka nezahrnuje:
- x</t>
  </si>
  <si>
    <t>11332</t>
  </si>
  <si>
    <t>ODSTRANĚNÍ PODKLADŮ ZPEVNĚNÝCH PLOCH Z KAMENIVA NESTMELENÉHO</t>
  </si>
  <si>
    <t>- odstranění konstrukce stávající vozovky v místě výkopu pro propustek_x000d_
- odstranění podkladů zpevněných ploch z kameniva nestmeleného_x000d_
- předpoklad: tloušťka podkladní vrstvy stávající vozovky 300 mm_x000d_
_x000d_
- včetně naložení, odvozu a uložení na skládku_x000d_
- poplatek za uložení na skládce (skládkovné) v položce 014102.2</t>
  </si>
  <si>
    <t>10,1*2*0,25 = 5,050000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</si>
  <si>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</si>
  <si>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</si>
  <si>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</si>
  <si>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- odstranění konstrukce stávající vozovky v místě výkopu pro propustek_x000d_
- odstranění podkladů zpevněných ploch s asfaltovým pojivem_x000d_
- předpoklad: tloušťka vrstvy stávající vozovky 80 mm_x000d_
_x000d_
- včetně naložení, odvozu a uložení na skládku_x000d_
- poplatek za uložení na skládce (skládkovné) v položce 015130</t>
  </si>
  <si>
    <t>10,1*2*0,1 = 2,020000 =&gt; A</t>
  </si>
  <si>
    <t>11372</t>
  </si>
  <si>
    <t>FRÉZOVÁNÍ ZPEVNĚNÝCH PLOCH ASFALTOVÝCH</t>
  </si>
  <si>
    <t>- odstranění krytu stávající vozovky - v místě výkopu pro propustek_x000d_
- předpoklad 40 až 80 mm_x000d_
- vyfrézovaný materiál bude odkoupen zhotovitelem stavby na základě uzavřené kupní smlouvy</t>
  </si>
  <si>
    <t>10,1*4*0,04+10,1*3*0,04 = 2,828000 =&gt; A</t>
  </si>
  <si>
    <t>12573</t>
  </si>
  <si>
    <t>VYKOPÁVKY ZE ZEMNÍKŮ A SKLÁDEK TŘ. I</t>
  </si>
  <si>
    <t>- ornice na ohumusování _x000d_
- ornice použita do položky 18222_x000d_
- poplatek za zemník ornice v položce 014211_x000d_
- včetně naložení a odvozu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</si>
  <si>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</si>
  <si>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13183</t>
  </si>
  <si>
    <t>HLOUBENÍ JAM ZAPAŽ I NEPAŽ TŘ II</t>
  </si>
  <si>
    <t>- výkop pro propustek _x000d_
_x000d_
- včetně naložení, odvozu a uložení na skládku_x000d_
- poplatek za uložení na skládce (skládkovné) v položce 014102.1</t>
  </si>
  <si>
    <t>výkop pro vtokovou jímku_x000d_
3*2,5*2,6 = 19,500000 =&gt; A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</si>
  <si>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</si>
  <si>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13283</t>
  </si>
  <si>
    <t>HLOUBENÍ RÝH ŠÍŘ DO 2M PAŽ I NEPAŽ TŘ. II</t>
  </si>
  <si>
    <t>- výkop pro propustek, drenáž a zpevnění příkopu _x000d_
_x000d_
- včetně naložení, odvozu a uložení na skládku_x000d_
- poplatek za uložení na skládce (skládkovné) v položce 014102.1</t>
  </si>
  <si>
    <t>výkop pro zpevněný příkop_x000d_
85*0,8*0,25 = 17,000000 =&gt; A _x000d_
výkop pro podélnou drenáž_x000d_
85*0,4*(0,6+0,9)/2 = 25,500000 =&gt; B _x000d_
Mezisoučet: A+B = 42,500000 =&gt; C _x000d_
výkop pro potrubí propustku_x000d_
17*5,4 = 91,800000 =&gt; D _x000d_
Celkem: A+B+D = 134,300000 =&gt; E</t>
  </si>
  <si>
    <t>17120</t>
  </si>
  <si>
    <t>ULOŽENÍ SYPANINY DO NÁSYPŮ A NA SKLÁDKY BEZ ZHUTNĚNÍ</t>
  </si>
  <si>
    <t>- výkop pro propustek</t>
  </si>
  <si>
    <t xml:space="preserve">z položky 13183:   19,5 = 19,500000 =&gt; A _x000d_
z položky 13283:   134,3 = 134,300000 =&gt; B _x000d_
A+B = 153,800000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</si>
  <si>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</si>
  <si>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</si>
  <si>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</si>
  <si>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ŠDA 0/63mm (ČSN 736133)_x000d_
_x000d_
- propustek - zásyp výkopu pro potrubí _x000d_
- po vrstvách 250 mm hutněný zásyp (Id=0.90, D=100% PS)_x000d_
- z nesoudržného nenamrzavého materiálu štěrkodrti ŠDA 0/63 nebo mezerovitého stejnozrnného betonu MCB C6/8_x000d_
- včetně nákupu, naložení a dopravy vhodného materiálu _x000d_
_x000d_
- v případě vhodnosti materiálu bude využit materiál z hloubení (výkopů)_x000d_
- položka bude čerpána pouze se souhlasem TDS</t>
  </si>
  <si>
    <t>17*3 = 51,000000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</si>
  <si>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</si>
  <si>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</si>
  <si>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</si>
  <si>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ŠDA 0/63mm (ČSN 736133)_x000d_
_x000d_
- propustek - zásyp vtokové jímky_x000d_
- po vrstvách 250mm hutněný zásyp (Id=0.90, D=100% PS)_x000d_
- z nesoudržného nenamrzavého materiálu štěrkodrti ŠDA 0/63 nebo mezerovitého stejnozrnného betonu MCB C6/8_x000d_
- včetně nákupu, naložení a dopravy vhodného materiálu _x000d_
_x000d_
- v případě vhodnosti materiálu bude využit materiál z hloubení (výkopů)_x000d_
- položka bude čerpána pouze se souhlasem TDS</t>
  </si>
  <si>
    <t>3*2,5*2,6 = 19,500000 =&gt; A _x000d_
-(1,75*1,25*2,5) = -5,468750 =&gt; B _x000d_
Celkem: A+B = 14,031250 =&gt; C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</si>
  <si>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</si>
  <si>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</si>
  <si>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</si>
  <si>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- úprava zemní pláně pod novou konstrukcí vozovky</t>
  </si>
  <si>
    <t>10,8*2 = 21,600000 =&gt; A</t>
  </si>
  <si>
    <t>Položka zahrnuje:
- úpravu pláně včetně vyrovnání výškových rozdílů. Míru zhutnění určuje projekt.
Položka nezahrnuje:
- x</t>
  </si>
  <si>
    <t>18214</t>
  </si>
  <si>
    <t>ÚPRAVA POVRCHŮ SROVNÁNÍM ÚZEMÍ V TL DO 0,25M</t>
  </si>
  <si>
    <t>90*(2+2) = 360,000000 =&gt; A</t>
  </si>
  <si>
    <t xml:space="preserve">Položka zahrnuje:
-  úpravu pláně včetně vyrovnání výškových rozdílů
Položka nezahrnuje:
- x</t>
  </si>
  <si>
    <t>18222</t>
  </si>
  <si>
    <t>ROZPROSTŘENÍ ORNICE VE SVAHU V TL DO 0,15M</t>
  </si>
  <si>
    <t>- úprava svahu násypu - ohumusování_x000d_
- ornice z položky 12573_x000d_
- poplatek za zemník v položce 014211</t>
  </si>
  <si>
    <t>360 = 360,000000 =&gt; A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</si>
  <si>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</si>
  <si>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</si>
  <si>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</si>
  <si>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- úprava svahu násypu - zatravnění</t>
  </si>
  <si>
    <t>Položka zahrnuje:
- dodání předepsané travní směsi, její výsev na ornici, zalévání, první pokosení, to vše bez ohledu na sklon terénu
Položka nezahrnuje:
- x</t>
  </si>
  <si>
    <t>2 - Základy</t>
  </si>
  <si>
    <t>21197</t>
  </si>
  <si>
    <t>OPLÁŠTĚNÍ ODVODŇOVACÍCH ŽEBER Z GEOTEXTILIE</t>
  </si>
  <si>
    <t>- filtrační getotextílie 200 g/m2 (VL1 51-01) CBR min. 2,5 kN - podélná drenáž</t>
  </si>
  <si>
    <t>85*2 = 170,000000 =&gt; A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</si>
  <si>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</si>
  <si>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212636</t>
  </si>
  <si>
    <t>TRATIVODY KOMPL Z TRUB Z PLAST HM DN DO 150MM, RÝHA TŘ II</t>
  </si>
  <si>
    <t>M</t>
  </si>
  <si>
    <t>podélná drenáž_x000d_
- drenážní potrubí PEHD DN150 mm s neperforovaným dnem (prostup pro podélnou drenáž DN 200)_x000d_
- zasyp tříděnou štěrkodrtí ŠD 8/32 mm (včetně nákup, dodání a dopravy materiálu)</t>
  </si>
  <si>
    <t>85 = 85,000000 =&gt; A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</si>
  <si>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</si>
  <si>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4 - Vodorovné konstrukce</t>
  </si>
  <si>
    <t>451312</t>
  </si>
  <si>
    <t>PODKLADNÍ A VÝPLŇOVÉ VRSTVY Z PROSTÉHO BETONU C12/15</t>
  </si>
  <si>
    <t xml:space="preserve">propustek - podkladní vrstva z prostého betonu C12/15 - XC0  tl. 150 mm_x000d_
vtoková jímka, výtok - podkladní vrstva z prostého betonu C12/15 - XC0  tl. 100 mm</t>
  </si>
  <si>
    <t xml:space="preserve">propustek: 19*1,5*0,15 = 4,275000 =&gt; A _x000d_
vtoková jímka:  2,25*2,75*0,1 = 0,618750 =&gt; B _x000d_
výtok:  2,4*3,6*0,1 = 0,864000 =&gt; C _x000d_
A+B+C = 5,757750 =&gt; D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</si>
  <si>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</si>
  <si>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</si>
  <si>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</si>
  <si>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zpevnění terénu u výtoku propustku
- lože dlažby z betonu C20/25n XF3 tloušťky min. 100 mm + práh u paty svahu</t>
  </si>
  <si>
    <t>8,8*0,125 = 1,100000 =&gt; A _x000d_
1*0,6*0,4 = 0,240000 =&gt; B _x000d_
Celkem: A+B = 1,340000 =&gt; C</t>
  </si>
  <si>
    <t>45157</t>
  </si>
  <si>
    <t>PODKLADNÍ A VÝPLŇOVÉ VRSTVY Z KAMENIVA TĚŽENÉHO</t>
  </si>
  <si>
    <t>propustek 
- podkladní vrstva ze štěrkopísku tl. 100 mm</t>
  </si>
  <si>
    <t>19*1,5*0,1 = 2,850000 =&gt; A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</si>
  <si>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</si>
  <si>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</si>
  <si>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</si>
  <si>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zpevnění terénu u výtoku propustku
- dlažba z upraveného lomového žulového kamene min tl. 150 mm s vyspárováním maltou MC 25, šíře spáry 15 mm</t>
  </si>
  <si>
    <t>8,8*0,15 = 1,320000 =&gt; 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</si>
  <si>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</si>
  <si>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5 - Komunikace</t>
  </si>
  <si>
    <t>56143G</t>
  </si>
  <si>
    <t xml:space="preserve">SMĚSI Z KAMENIVA STMELENÉ CEMENTEM  SC C 8/10 TL. DO 150MM</t>
  </si>
  <si>
    <t>obnova vozovky v místě výkopu pro potrubí propustku_x000d_
SC C8/10 tl. 140 mm</t>
  </si>
  <si>
    <t>21,6+4,0 = 25,600000 =&gt; A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</si>
  <si>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</si>
  <si>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56334</t>
  </si>
  <si>
    <t>VOZOVKOVÉ VRSTVY ZE ŠTĚRKODRTI TL. DO 200MM</t>
  </si>
  <si>
    <t>obnova vozovky v místě výkopu pro potrubí propustku_x000d_
ŠDA 0/63 nebo MCB tl. 200 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</si>
  <si>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</si>
  <si>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572123</t>
  </si>
  <si>
    <t>INFILTRAČNÍ POSTŘIK Z EMULZE DO 1,0KG/M2</t>
  </si>
  <si>
    <t xml:space="preserve">obnova vozovky v místě výkopu pro potrubí propustku_x000d_
IP, EP 	infiltrační postřik z modifikované asfaltové emulze C 60 BP 5  0,60 kg/m2* (ČSN 73 6129 )</t>
  </si>
  <si>
    <t>30,9 = 30,900000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</si>
  <si>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</si>
  <si>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</si>
  <si>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</si>
  <si>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 xml:space="preserve">obnova vozovky v místě výkopu pro potrubí propustku_x000d_
SP, EP  spojovací postřik z modifikované asfaltové emulze C 60 BP 5  0,25 kg/m2* (ČSN 73 6129)</t>
  </si>
  <si>
    <t>40,40 = 40,400000 =&gt; A</t>
  </si>
  <si>
    <t>574A33</t>
  </si>
  <si>
    <t>ASFALTOVÝ BETON PRO OBRUSNÉ VRSTVY ACO 11 TL. 40MM</t>
  </si>
  <si>
    <t>obnova vozovky v místě výkopu pro potrubí propustku_x000d_
ACO 11 tl. 40 mm</t>
  </si>
  <si>
    <t>10,1*4 = 40,400000 =&gt; A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</si>
  <si>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</si>
  <si>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574D66</t>
  </si>
  <si>
    <t>ASFALTOVÝ BETON PRO LOŽNÍ VRSTVY MODIFIK ACL 16+, 16S TL. 70MM</t>
  </si>
  <si>
    <t>obnova vozovky v místě výkopu pro potrubí propustku_x000d_
ACP 16+ tl. 70 mm</t>
  </si>
  <si>
    <t>10,3*3 = 30,900000 =&gt; A</t>
  </si>
  <si>
    <t>574E46</t>
  </si>
  <si>
    <t>ASFALTOVÝ BETON PRO PODKLADNÍ VRSTVY ACP 16+, 16S TL. 50MM</t>
  </si>
  <si>
    <t>ACP 16+ tl. 5 cm_x000d_
- vyrovnávka - asfaltová podkladní vrstva výkopu propustku</t>
  </si>
  <si>
    <t>21,6 = 21,600000 =&gt; A</t>
  </si>
  <si>
    <t>8 - Potrubí</t>
  </si>
  <si>
    <t>89915</t>
  </si>
  <si>
    <t>STUPADLA (A POD)</t>
  </si>
  <si>
    <t>- stupadla (kovová nebo plastová)</t>
  </si>
  <si>
    <t>7 = 7,000000 =&gt; A</t>
  </si>
  <si>
    <t>Položka zahrnuje:
- veškerý materiál, výrobky a polotovary
- mimostaveništní a vnitrostaveništní dopravy (rovněž přesuny), včetně naložení a složení,případně s uložením
Položka nezahrnuje:
- x</t>
  </si>
  <si>
    <t>899523</t>
  </si>
  <si>
    <t>OBETONOVÁNÍ POTRUBÍ Z PROSTÉHO BETONU DO C16/20</t>
  </si>
  <si>
    <t>propustek
- boční a krycí obetonování betonem C16/20n XF1 (tl. min. 200mm)</t>
  </si>
  <si>
    <t>19*1,2 = 22,800000 =&gt; A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</si>
  <si>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</si>
  <si>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9182D</t>
  </si>
  <si>
    <t>VTOKOVÉ JÍMKY BETONOVÉ VČETNĚ DLAŽBY PROPUSTU Z TRUB DN DO 600MM</t>
  </si>
  <si>
    <t>- vtoková jímka propustku z monolitického železobetonu C30/37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</si>
  <si>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</si>
  <si>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9 - Ostatní konstrukce a práce</t>
  </si>
  <si>
    <t>9112A1</t>
  </si>
  <si>
    <t>ZÁBRADLÍ MOSTNÍ S VODOR MADLY - DODÁVKA A MONTÁŽ</t>
  </si>
  <si>
    <t>vtoková jímka propustku
- ocelové zábradlí s vodorovnou výplní</t>
  </si>
  <si>
    <t>1,5+1+1,5 = 4,000000 =&gt; A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</si>
  <si>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</si>
  <si>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918114</t>
  </si>
  <si>
    <t>ČELA PROPUSTU Z BETONU DO C 25/30</t>
  </si>
  <si>
    <t>- základ výtokového čela propustku_x000d_
C25/30 - XC2</t>
  </si>
  <si>
    <t>3*1,4*0,6 = 2,520000 =&gt; A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</si>
  <si>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</si>
  <si>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918115</t>
  </si>
  <si>
    <t>ČELA PROPUSTU Z BETONU DO C 30/37</t>
  </si>
  <si>
    <t>- dřík výtokového čela propustku_x000d_
C30/37 - XF4</t>
  </si>
  <si>
    <t>3*1,2*0,66 = 2,376000 =&gt; A</t>
  </si>
  <si>
    <t>9183D2</t>
  </si>
  <si>
    <t>PROPUSTY Z TRUB DN 600MM ŽELEZOBETONOVÝCH</t>
  </si>
  <si>
    <t>železobetonová hrdlová trubka (např. TBH-Q600/2500/Z)</t>
  </si>
  <si>
    <t>20 = 20,000000 =&gt; A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</si>
  <si>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</si>
  <si>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919112</t>
  </si>
  <si>
    <t>ŘEZÁNÍ ASFALTOVÉHO KRYTU VOZOVEK TL DO 100MM</t>
  </si>
  <si>
    <t>- výkop pro potrubí propustku</t>
  </si>
  <si>
    <t>2*10,1 = 20,200000 =&gt; A</t>
  </si>
  <si>
    <t>Položka zahrnuje:
- řezání vozovkové vrstvy v předepsané tloušťce
- spotřeba vody
Položka nezahrnuje:
- x</t>
  </si>
  <si>
    <t>935212</t>
  </si>
  <si>
    <t>PŘÍKOPOVÉ ŽLABY Z BETON TVÁRNIC ŠÍŘ DO 600MM DO BETONU TL 100MM</t>
  </si>
  <si>
    <t>zpevnění dna příkopu odvodnění
- žlabové prefabrikáty (např. B BC 33-60) do lože z betonu C20/25n XF3 tloušťky min. 100 mm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</si>
  <si>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</si>
  <si>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SO201 - Opěrná zeď</t>
  </si>
  <si>
    <t>Svislé konstrukce</t>
  </si>
  <si>
    <t>Přidružená stavební výroba</t>
  </si>
  <si>
    <t>z položky 12373: 804,65*1,8 = 1448,370000 =&gt; A</t>
  </si>
  <si>
    <t>- železobeton_x000d_
- předpokládaná objemová hmotnost 2,4 t/m3</t>
  </si>
  <si>
    <t xml:space="preserve">z položky 96616:  26,88*2,4 = 64,512000 =&gt; A</t>
  </si>
  <si>
    <t>- ornice na ohumusování - úprava svahu násypu _x000d_
- ornice použita do položky 18222_x000d_
- vykopávky ze zemníku v položce 12573_x000d_
- včetně dodání, naložení, nákupu a dovozu ornice</t>
  </si>
  <si>
    <t>920*0,15 = 138,000000 =&gt; A</t>
  </si>
  <si>
    <t>02971</t>
  </si>
  <si>
    <t>OSTAT POŽADAVKY - GEOTECHNICKÝ MONITORING NA POVRCHU</t>
  </si>
  <si>
    <t>Geotechnický monitoring (GTM) po realizaci stavby - geodetické měření + dynamometry na kotvách_x000d_
- zpráva po instalaci měřících bodů a dynamometrů (včetně grafických a digitálních výstupů, fotodokumentace)_x000d_
- etapová zpráva a komplexní vyhodnocení provedených měření</t>
  </si>
  <si>
    <t>OSTAT POŽADAVKY - GEOT MONIT NA POVRCHU - MĚŘ (GEODET) BODY - INSTALACE_x000d_
Geotechnický monitoring (GTM) po realizaci stavby - geodetické měření _x000d_
- dodání, zřízení, stabilizace a údržba geodetických bodů_x000d_
- úvodní měření _x000d_
- včetně dopravy na místo stavby</t>
  </si>
  <si>
    <t>měřené body_x000d_
5+4+4 = 13,000000 =&gt; A _x000d_
fixy_x000d_
2 = 2,000000 =&gt; B _x000d_
A+B = 15,000000 =&gt; C</t>
  </si>
  <si>
    <t>OSTAT POŽADAVKY - GEOT MONIT NA POVRCHU - DYNAMOMETRY NA KOTVÁCH - INSTALACE_x000d_
Geotechnický monitoring (GTM) po realizaci stavby - dynamometry na kotvách_x000d_
- dodání a instalace dynamometru lanové kotvy _x000d_
- úvodní měření na kotvách_x000d_
- včetně dopravy na místo stavby</t>
  </si>
  <si>
    <t>1ks (kotva) / každý dilatační celek opěrné zdi_x000d_
5 = 5,000000 =&gt; A</t>
  </si>
  <si>
    <t>plocha dle ACAD_x000d_
960 = 960,000000 =&gt; A</t>
  </si>
  <si>
    <t>11201</t>
  </si>
  <si>
    <t>KÁCENÍ STROMŮ D KMENE DO 0,5M S ODSTRANĚNÍM PAŘEZŮ</t>
  </si>
  <si>
    <t>- vzrostlý dub obvodu kmene 130 cm v blízkosti stávající opěrné zdi_x000d_
_x000d_
- kácení stromů, včetně veškeré manipulace, odvozu a uložení na předepsané místo (zahrnuje všechny související práce a kompletní provedení)_x000d_
- včetně odstranění pařezů, odvozu a likvidace _x000d_
- dřevní hmota bude převzata vlastníkem pozemku, popř. bude odkoupena zhotovitelem stavby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</si>
  <si>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</si>
  <si>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11204</t>
  </si>
  <si>
    <t>KÁCENÍ STROMŮ D KMENE DO 0,3M S ODSTRANĚNÍM PAŘEZŮ</t>
  </si>
  <si>
    <t>- vzrostlé břízy obvodu kmene 80 cm v blízkosti stávající opěrné zdi_x000d_
_x000d_
- kácení stromů, včetně veškeré manipulace, odvozu a uložení na předepsané místo (zahrnuje všechny související práce a kompletní provedení)_x000d_
- včetně odstranění pařezů, odvozu a likvidace _x000d_
- dřevní hmota bude převzata vlastníkem pozemku, popř. bude odkoupena zhotovitelem stavby</t>
  </si>
  <si>
    <t>2 = 2,000000 =&gt; A</t>
  </si>
  <si>
    <t>12373</t>
  </si>
  <si>
    <t>ODKOP PRO SPOD STAVBU SILNIC A ŽELEZNIC TŘ. I</t>
  </si>
  <si>
    <t>- výkop pro opěrnou zeď a odstranění zpevnění pracovní plošiny_x000d_
_x000d_
- včetně naložení, odvozu a uložení na skládku_x000d_
- poplatek za uložení na skládce (skládkovné) v položce 014102.1</t>
  </si>
  <si>
    <t>výkop pro opěrnou zeď_x000d_
82*(8,2+5,8+7,6+6,2)/4 = 569,900000 =&gt; A _x000d_
odstranění pracovní plošiny_x000d_
85*8,5*0,3 = 216,750000 =&gt; B _x000d_
20*3*0,3 = 18,000000 =&gt; C _x000d_
Celkem: A+B+C = 804,650000 =&gt; D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</si>
  <si>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</si>
  <si>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uložení výkopku na skládky a meziskládky</t>
  </si>
  <si>
    <t>z položky 12573: 804,650 = 804,650000 =&gt; A</t>
  </si>
  <si>
    <t>plocha dle ACAD_x000d_
720+200 = 920,000000 =&gt; A</t>
  </si>
  <si>
    <t>920 = 920,000000 =&gt; A</t>
  </si>
  <si>
    <t>21152</t>
  </si>
  <si>
    <t>SANAČNÍ ŽEBRA Z KAMENIVA DRCENÉHO ŠD</t>
  </si>
  <si>
    <t>obsyp podélné drenáže ŠD 8/16mm_x000d_
- včetně dodání, dopravy a nákupu materiálu</t>
  </si>
  <si>
    <t>80*0,15 = 12,000000 =&gt; A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</si>
  <si>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</si>
  <si>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podélná drenáž - filtrační geotextilie
- geotextilie netkané (polypropylenová vlákna) se základní ÚV stabilizací 100 g/m2</t>
  </si>
  <si>
    <t>80*2 = 160,000000 =&gt; A</t>
  </si>
  <si>
    <t>21452</t>
  </si>
  <si>
    <t>SANAČNÍ VRSTVY Z KAMENIVA DRCENÉHO</t>
  </si>
  <si>
    <t xml:space="preserve">zpevnění vrtné plošiny_x000d_
- zhutněná pojízdná vrstva (id=0.90) ze štěrkodrti šdb  0/63mm tl. 150mm _x000d_
- sanační vrstva z hrubého kameniva 32/125mm zahutněná do podloží tl. 150mm (po zhutnění)</t>
  </si>
  <si>
    <t>85*8,5*0,3 = 216,750000 =&gt; A _x000d_
20*3*0,3 = 18,000000 =&gt; B _x000d_
Celkem: A+B = 234,750000 =&gt; C</t>
  </si>
  <si>
    <t>21461F</t>
  </si>
  <si>
    <t>SEPARAČNÍ GEOTEXTILIE DO 600G/M2</t>
  </si>
  <si>
    <t>zpevnění vrtné plošiny_x000d_
- separační vrstva z geotextílie 600 g/m2</t>
  </si>
  <si>
    <t>85*8,5 = 722,500000 =&gt; A _x000d_
20*3 = 60,000000 =&gt; B _x000d_
Celkem: A+B = 782,500000 =&gt; C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</si>
  <si>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</si>
  <si>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224325</t>
  </si>
  <si>
    <t>PILOTY ZE ŽELEZOBETONU C30/37</t>
  </si>
  <si>
    <t>- železobetonová pilota ∅880 mm dl. 13,5m z betonu C30/37 XA2</t>
  </si>
  <si>
    <t>5*8*13,5*3,14*0,44*0,44 = 328,268160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</si>
  <si>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</si>
  <si>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</si>
  <si>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</si>
  <si>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- železobetonová pilota ∅880mm dl. 14,0m z betonu C30/37 XA2_x000d_
- výztuž pilot z oceli 10505, B500B_x000d_
- 90 kg/m3</t>
  </si>
  <si>
    <t>328,268*0,09 = 29,544120 =&gt; A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</si>
  <si>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</si>
  <si>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26134</t>
  </si>
  <si>
    <t>VRTY PRO KOTVENÍ, INJEKTÁŽ A MIKROPILOTY NA POVRCHU TŘ. III D DO 200MM</t>
  </si>
  <si>
    <t>- šikmé pažené vrty pro kotvy průměru 17 (142) mm</t>
  </si>
  <si>
    <t>5*4*28 = 560,000000 =&gt; A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</si>
  <si>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</si>
  <si>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264341</t>
  </si>
  <si>
    <t>VRTY PRO PILOTY TŘ. III D DO 1000MM</t>
  </si>
  <si>
    <t>- vrty pro piloty ∅880mm dl. 13,50m</t>
  </si>
  <si>
    <t>5*8*13,5 = 540,000000 =&gt; A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</si>
  <si>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</si>
  <si>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285378</t>
  </si>
  <si>
    <t>KOTVENÍ NA POVRCHU Z PŘEDPÍNACÍ VÝZTUŽE DL. DO 10M</t>
  </si>
  <si>
    <t>- trvalá lanová kotva 4xLp15,5 (1860 MPa) celkové dl. 28,0 m a kořenem dl. 18,0 m</t>
  </si>
  <si>
    <t>5*4 = 20,000000 =&gt; A</t>
  </si>
  <si>
    <t>Položka zahrnuje:
- dodávku předepsané kotvy, případně její protikorozní úpravu, její osazení do vrtu, zainjektování a napnutí, případně opěrné desky
Položka nezahrnuje:
- vrty</t>
  </si>
  <si>
    <t>285379</t>
  </si>
  <si>
    <t>PŘÍPLATEK ZA DALŠÍ 1M KOTVENÍ NA POVRCHU Z PŘEDPÍNACÍ VÝZTUŽE</t>
  </si>
  <si>
    <t>5*4*18 = 360,000000 =&gt; A</t>
  </si>
  <si>
    <t>Položka zahrnuje:
- příplatek k ceně kotvy za další 1m přes 10m
- zahrnuje dodávku 1m předepsané kotvy, případně její protikorozní úpravu, její osazení do vrtu, zainjektování a napnutí</t>
  </si>
  <si>
    <t>3 - Svislé konstrukce</t>
  </si>
  <si>
    <t>327325</t>
  </si>
  <si>
    <t>ZDI OPĚRNÉ, ZÁRUBNÍ, NÁBŘEŽNÍ ZE ŽELEZOVÉHO BETONU DO C30/37 (B37)</t>
  </si>
  <si>
    <t>- kotevní věnec z betonu C30/37 XF4</t>
  </si>
  <si>
    <t>80*1,35 = 108,000000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</si>
  <si>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</si>
  <si>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327365</t>
  </si>
  <si>
    <t>VÝZTUŽ ZDÍ OPĚRNÝCH, ZÁRUBNÍCH, NÁBŘEŽNÍCH Z OCELI 10505</t>
  </si>
  <si>
    <t>- kotevní věnec_x000d_
- 95 kg/m3</t>
  </si>
  <si>
    <t>108*0,095 = 10,260000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</si>
  <si>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</si>
  <si>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- podkladní beton kotevního věnce tl. do 150 mm_x000d_
- C12/15 XC0</t>
  </si>
  <si>
    <t>81*2,4*0,15 = 29,160000 =&gt; A</t>
  </si>
  <si>
    <t>457312</t>
  </si>
  <si>
    <t>VYROVNÁVACÍ A SPÁDOVÝ PROSTÝ BETON C12/15</t>
  </si>
  <si>
    <t>- drenáž - spádový beton C12/15</t>
  </si>
  <si>
    <t>81*0,5 = 40,500000 =&gt; A</t>
  </si>
  <si>
    <t>458573</t>
  </si>
  <si>
    <t>VÝPLŇ ZA OPĚRAMI A ZDMI Z KAMENIVA TĚŽENÉHO, INDEX ZHUTNĚNÍ ID DO 0,9</t>
  </si>
  <si>
    <t>zásyp opěrné zdi - doplnění násypového svahu zemního tělesa_x000d_
- po vrstvách 250mm hutněný zásyp (Id=0.90, D=100% PS)_x000d_
- z nesoudržného, nenamrzavého materiálu - štěrkodrti ŠDA 0/63mm (ČSN 736133)</t>
  </si>
  <si>
    <t>82*1,8 = 147,600000 =&gt; A</t>
  </si>
  <si>
    <t>7 - Přidružená stavební výroba</t>
  </si>
  <si>
    <t>711111</t>
  </si>
  <si>
    <t>IZOLACE BĚŽNÝCH KONSTRUKCÍ PROTI ZEMNÍ VLHKOSTI ASFALTOVÝMI NÁTĚRY</t>
  </si>
  <si>
    <t>izolace rubu kotevního věnce _x000d_
- penetrační a 2x asfaltový nátěr</t>
  </si>
  <si>
    <t>80*1,2 = 96,000000 =&gt; A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</si>
  <si>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</si>
  <si>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</si>
  <si>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</si>
  <si>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ochranná izolace rubu kotevního věnce
- netkaná geotextilie 400g/m²</t>
  </si>
  <si>
    <t>Položka zahrnuje:
- dodání předepsaného ochranného materiálu
- zřízení ochrany izolace
Položka nezahrnuje:
- x</t>
  </si>
  <si>
    <t>87527</t>
  </si>
  <si>
    <t>POTRUBÍ DREN Z TRUB PLAST (I FLEXIBIL) DN DO 100MM</t>
  </si>
  <si>
    <t>- vyústění drenáže DN100</t>
  </si>
  <si>
    <t>2*5*1,5 = 15,000000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</si>
  <si>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</si>
  <si>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875272</t>
  </si>
  <si>
    <t>POTRUBÍ DREN Z TRUB PLAST (I FLEXIBIL) DN DO 100MM DĚROVANÝCH</t>
  </si>
  <si>
    <t>- drenáž za rubem kotevního věnce DN100 mm</t>
  </si>
  <si>
    <t>80 = 80,000000 =&gt; A</t>
  </si>
  <si>
    <t>87633</t>
  </si>
  <si>
    <t>CHRÁNIČKY Z TRUB PLASTOVÝCH DN DO 150MM</t>
  </si>
  <si>
    <t>- prostupy pro vyústění drenáže PVC DN120mm</t>
  </si>
  <si>
    <t>2*5*1,2 = 12,000000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</si>
  <si>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</si>
  <si>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87634</t>
  </si>
  <si>
    <t>CHRÁNIČKY Z TRUB PLASTOVÝCH DN DO 200MM</t>
  </si>
  <si>
    <t>- prostupy pro případně doplněné kotvy PVC DN 200mm</t>
  </si>
  <si>
    <t>5*3*1,5 = 22,500000 =&gt; A</t>
  </si>
  <si>
    <t>96616</t>
  </si>
  <si>
    <t>BOURÁNÍ KONSTRUKCÍ ZE ŽELEZOBETONU</t>
  </si>
  <si>
    <t>- bourání stávající opěrné zdi z ŽB_x000d_
_x000d_
- včetně naložení, odvozu a uložení na skládku_x000d_
- poplatek za uložení na skládce (skládkovné) v položce 014102.1</t>
  </si>
  <si>
    <t>14*2,4*0,8 = 26,880000 =&gt; A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</si>
  <si>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</si>
  <si>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SO901.1 - Dopravní značení - schéma C3</t>
  </si>
  <si>
    <t>914172</t>
  </si>
  <si>
    <t>DOPRAVNÍ ZNAČKY ZÁKLADNÍ VELIKOSTI HLINÍKOVÉ FÓLIE TŘ 2 - MONTÁŽ S PŘEMÍSTĚNÍM</t>
  </si>
  <si>
    <t>dočasné dopravní značení</t>
  </si>
  <si>
    <t>5*2 = 10,000000 =&gt; A</t>
  </si>
  <si>
    <t>Položka zahrnuje:
- dopravu demontované značky z dočasné skládky
- osazení a montáž značky na místě určeném projektem
- nutnou opravu poškozených částí
Položka nezahrnuje:
- dodávku značky</t>
  </si>
  <si>
    <t>914173</t>
  </si>
  <si>
    <t>DOPRAVNÍ ZNAČKY ZÁKLADNÍ VELIKOSTI HLINÍKOVÉ FÓLIE TŘ 2 - DEMONTÁŽ</t>
  </si>
  <si>
    <t>10 = 10,000000 =&gt; A</t>
  </si>
  <si>
    <t>Položka zahrnuje:
- odstranění, demontáž a odklizení materiálu s odvozem na předepsané místo
Položka nezahrnuje:
- x</t>
  </si>
  <si>
    <t>914179</t>
  </si>
  <si>
    <t>DOPRAV ZNAČKY ZÁKL VEL HLINÍK FÓLIE TŘ 2 - NÁJEMNÉ</t>
  </si>
  <si>
    <t>KSDEN</t>
  </si>
  <si>
    <t>předpokládaná délka trvání DIO 3 měsíce (90 dní)_x000d_
10*90 = 900,000000 =&gt; A</t>
  </si>
  <si>
    <t>Položka zahrnuje:
- sazbu za pronájem dopravních značek a zařízení
Položka nezahrnuje:
- x
Způsob měření:
- počet jednotek je určen jako součin počtu značek a počtu dní použití</t>
  </si>
  <si>
    <t>914942</t>
  </si>
  <si>
    <t>SLOUPKY A STOJKY DZ Z HLINÍK TRUBEK DO PATKY MONT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</si>
  <si>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</si>
  <si>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914943</t>
  </si>
  <si>
    <t>SLOUPKY A STOJKY DZ Z HLINÍK TRUBEK DO PATKY DEMONTÁŽ</t>
  </si>
  <si>
    <t>914949</t>
  </si>
  <si>
    <t>SLOUPKY A STOJKY DZ Z HLINÍK TRUBEK DO PATKY NÁJEMNÉ</t>
  </si>
  <si>
    <t>Položka zahrnuje:
- sazbu za pronájem dopravních značek a zařízení
Položka nezahrnuje:
- x
Způsob měření:
- očet měrných jednotek se určí jako součin počtu sloupků a počtu dní použití</t>
  </si>
  <si>
    <t>916112</t>
  </si>
  <si>
    <t>DOPRAV SVĚTLO VÝSTRAŽ SAMOSTATNÉ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</si>
  <si>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</si>
  <si>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916113</t>
  </si>
  <si>
    <t>DOPRAV SVĚTLO VÝSTRAŽ SAMOSTATNÉ - DEMONTÁŽ</t>
  </si>
  <si>
    <t>916119</t>
  </si>
  <si>
    <t>DOPRAV SVĚTLO VÝSTRAŽ SAMOSTATNÉ - NÁJEMNÉ</t>
  </si>
  <si>
    <t>předpokládaná délka trvání DIO 3 měsíce (90 dní)_x000d_
2*90 = 180,000000 =&gt; A</t>
  </si>
  <si>
    <t>Položka zahrnuje:
- sazbu za pronájem zařízení
Položka nezahrnuje:
- x
Způsob měření:
- součin počtu zařízení a počtu dní použití.</t>
  </si>
  <si>
    <t>916122</t>
  </si>
  <si>
    <t>DOPRAV SVĚTLO VÝSTRAŽ SOUPRAVA 3KS - MONTÁŽ S PŘESUNEM</t>
  </si>
  <si>
    <t>3x světla na Z4</t>
  </si>
  <si>
    <t>916123</t>
  </si>
  <si>
    <t>DOPRAV SVĚTLO VÝSTRAŽ SOUPRAVA 3KS - DEMONTÁŽ</t>
  </si>
  <si>
    <t>916129</t>
  </si>
  <si>
    <t>DOPRAV SVĚTLO VÝSTRAŽ SOUPRAVA 3KS - NÁJEMNÉ</t>
  </si>
  <si>
    <t>předpokládaná délka trvání DIO 3 měsíce (90 dní)_x000d_
1*90 = 90,000000 =&gt; A</t>
  </si>
  <si>
    <t>916332</t>
  </si>
  <si>
    <t>SMĚROVACÍ DESKY Z4 JEDNOSTR S FÓLIÍ TŘ 1 - MONTÁŽ S PŘESUNEM</t>
  </si>
  <si>
    <t>dočasné dopravní značení
- samostatné směrovací desky Z4 v délce stavby á 10 m</t>
  </si>
  <si>
    <t>10+3+3 = 16,000000 =&gt; A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</si>
  <si>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</si>
  <si>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916333</t>
  </si>
  <si>
    <t>SMĚROVACÍ DESKY Z4 JEDNOSTR S FÓLIÍ TŘ 1 - DEMONTÁŽ</t>
  </si>
  <si>
    <t>16 = 16,000000 =&gt; A</t>
  </si>
  <si>
    <t>916339</t>
  </si>
  <si>
    <t>SMĚROVACÍ DESKY Z4 - NÁJEMNÉ</t>
  </si>
  <si>
    <t>předpokládaná délka trvání DIO 3 měsíce (90 dní)_x000d_
16*90 = 1440,000000 =&gt; A</t>
  </si>
  <si>
    <t>916712</t>
  </si>
  <si>
    <t>UPEVŇOVACÍ KONSTR - PODKLADNÍ DESKA POD 28KG - MONTÁŽ S PŘESUNEM</t>
  </si>
  <si>
    <t>- dočasné dopravní značky
- samostatné směrovací desky Z4</t>
  </si>
  <si>
    <t>10 = 10,000000 =&gt; A _x000d_
16 = 16,000000 =&gt; B _x000d_
Celkem: A+B = 26,000000 =&gt; C</t>
  </si>
  <si>
    <t>916713</t>
  </si>
  <si>
    <t>UPEVŇOVACÍ KONSTR - PODKLADNÍ DESKA POD 28KG - DEMONTÁŽ</t>
  </si>
  <si>
    <t>26 = 26,000000 =&gt; A</t>
  </si>
  <si>
    <t>916719</t>
  </si>
  <si>
    <t>UPEVŇOVACÍ KONSTR - PODKLAD DESKA POD 28KG - NÁJEMNÉ</t>
  </si>
  <si>
    <t>předpokládaná délka trvání DIO 3 měsíce (90 dní)_x000d_
10*90 = 900,000000 =&gt; A _x000d_
16*90 = 1440,000000 =&gt; B _x000d_
Celkem: A+B = 2340,000000 =&gt; C</t>
  </si>
  <si>
    <t>Položka zahrnuje:
- sazbu za pronájem zařízení
Položka nezahrnuje:
- x
Způsob měření:
- počet měrných jednotek se určí jako součin počtu zařízení a počtu dní použití.</t>
  </si>
  <si>
    <t>SO901.2 - Dopravní značení - schéma C4</t>
  </si>
  <si>
    <t>911CA2</t>
  </si>
  <si>
    <t>SVODIDLO BETON, ÚROVEŇ ZADRŽ N2 VÝŠ 0,8M - MONTÁŽ S PŘESUNEM (BEZ DODÁVKY)</t>
  </si>
  <si>
    <t>- dočasná silniční betonová svodidla výšky 0,5 m v v místě výkopu pro potrubí propustku</t>
  </si>
  <si>
    <t>12 = 12,000000 =&gt; A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</si>
  <si>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</si>
  <si>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911CA3</t>
  </si>
  <si>
    <t>SVODIDLO BETON, ÚROVEŇ ZADRŽ N2 VÝŠ 0,8M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</si>
  <si>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</si>
  <si>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911CA9</t>
  </si>
  <si>
    <t>SVODIDLO BETON, ÚROVEŇ ZADRŽ N2 VÝŠ 0,8M - NÁJEM</t>
  </si>
  <si>
    <t>MDEN</t>
  </si>
  <si>
    <t>předpokládaná délka trvání DIO 1 měsíc (30 dní)_x000d_
12*30 = 360,000000 =&gt; A</t>
  </si>
  <si>
    <t>Položka zahrnuje:
- denní sazbu za pronájem zařízení
Položka nezahrnuje:
- x
Způsob měření:
- počet měrných jednotek se určí jako součin délky zařízení v předepsané výšce a počtu dnů použití</t>
  </si>
  <si>
    <t>6*2 = 12,000000 =&gt; A</t>
  </si>
  <si>
    <t>2*6 = 12,000000 =&gt; A</t>
  </si>
  <si>
    <t>předpokládaná délka trvání DIO 1 měsíc (30 dní)_x000d_
2*30 = 60,000000 =&gt; A</t>
  </si>
  <si>
    <t>916132</t>
  </si>
  <si>
    <t>DOPRAV SVĚTLO VÝSTRAŽ SOUPRAVA 5KS - MONTÁŽ S PŘESUNEM</t>
  </si>
  <si>
    <t>916133</t>
  </si>
  <si>
    <t>DOPRAV SVĚTLO VÝSTRAŽ SOUPRAVA 5KS - DEMONTÁŽ</t>
  </si>
  <si>
    <t>916139</t>
  </si>
  <si>
    <t>DOPRAVNÍ SVĚTLO VÝSTRAŽNÉ SOUPRAVA 5 KUSŮ - NÁJEMNÉ</t>
  </si>
  <si>
    <t>předpokládaná délka trvání DIO 1 měsíc (30 dní)_x000d_
1*30 = 30,000000 =&gt; A</t>
  </si>
  <si>
    <t>dočasné dopravní značení
- samostatné směrovací desky Z4</t>
  </si>
  <si>
    <t>5+3+3 = 11,000000 =&gt; A</t>
  </si>
  <si>
    <t>11 = 11,000000 =&gt; A</t>
  </si>
  <si>
    <t>předpokládaná délka trvání DIO 1 měsíc (30 dní)_x000d_
11*30 = 330,000000 =&gt; A</t>
  </si>
  <si>
    <t>12 = 12,000000 =&gt; A _x000d_
11 = 11,000000 =&gt; B _x000d_
Celkem: A+B = 23,000000 =&gt; C</t>
  </si>
  <si>
    <t>23 = 23,000000 =&gt; A</t>
  </si>
  <si>
    <t>předpokládaná délka trvání DIO 1 měsíc (30 dní)_x000d_
12*30 = 360,000000 =&gt; A _x000d_
11*30 = 330,000000 =&gt; B _x000d_
Celkem: A+B = 690,000000 =&gt; C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</si>
</sst>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4" fillId="2" borderId="11" xfId="0" applyFont="1" applyFill="1" applyBorder="1" applyAlignment="1" applyProtection="1">
      <alignment horizontal="left"/>
    </xf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Protection="1"/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SUM(D20,D21,D22,D23)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SUM(F20,F21,F22,F23)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21</v>
      </c>
      <c r="C21" s="24" t="s">
        <v>22</v>
      </c>
      <c r="D21" s="25">
        <f>'1 - SO101'!J10</f>
        <v>0</v>
      </c>
      <c r="E21" s="26"/>
      <c r="F21" s="25">
        <f>('1 - SO101'!J11)</f>
        <v>0</v>
      </c>
      <c r="G21" s="12"/>
      <c r="H21" s="2"/>
      <c r="I21" s="2"/>
      <c r="S21" s="27">
        <f>ROUND('1 - SO101'!S11,4)</f>
        <v>0</v>
      </c>
    </row>
    <row r="22">
      <c r="A22" s="9"/>
      <c r="B22" s="23" t="s">
        <v>23</v>
      </c>
      <c r="C22" s="24" t="s">
        <v>24</v>
      </c>
      <c r="D22" s="25">
        <f>'2 - SO201'!J10</f>
        <v>0</v>
      </c>
      <c r="E22" s="26"/>
      <c r="F22" s="25">
        <f>('2 - SO201'!J11)</f>
        <v>0</v>
      </c>
      <c r="G22" s="12"/>
      <c r="H22" s="2"/>
      <c r="I22" s="2"/>
      <c r="S22" s="27">
        <f>ROUND('2 - SO201'!S11,4)</f>
        <v>0</v>
      </c>
    </row>
    <row r="23">
      <c r="A23" s="9"/>
      <c r="B23" s="24" t="s">
        <v>25</v>
      </c>
      <c r="C23" s="24" t="s">
        <v>26</v>
      </c>
      <c r="D23" s="25">
        <f>SUM(D24,D25)</f>
        <v>0</v>
      </c>
      <c r="E23" s="26"/>
      <c r="F23" s="25">
        <f>SUM(F24,F25)</f>
        <v>0</v>
      </c>
      <c r="G23" s="12"/>
      <c r="H23" s="2"/>
      <c r="I23" s="2"/>
    </row>
    <row r="24" thickBot="1" ht="13.95">
      <c r="A24" s="9"/>
      <c r="B24" s="28" t="s">
        <v>27</v>
      </c>
      <c r="C24" s="29" t="s">
        <v>28</v>
      </c>
      <c r="D24" s="30">
        <f>'3 - SO901.1'!J10</f>
        <v>0</v>
      </c>
      <c r="E24" s="31"/>
      <c r="F24" s="30">
        <f>('3 - SO901.1'!J11)</f>
        <v>0</v>
      </c>
      <c r="G24" s="12"/>
      <c r="H24" s="2"/>
      <c r="I24" s="2"/>
      <c r="S24" s="27">
        <f>ROUND('3 - SO901.1'!S11,4)</f>
        <v>0</v>
      </c>
    </row>
    <row r="25" thickTop="1" thickBot="1" ht="14.7">
      <c r="A25" s="9"/>
      <c r="B25" s="32" t="s">
        <v>29</v>
      </c>
      <c r="C25" s="33" t="s">
        <v>30</v>
      </c>
      <c r="D25" s="34">
        <f>'4 - SO901.2'!J10</f>
        <v>0</v>
      </c>
      <c r="E25" s="31"/>
      <c r="F25" s="34">
        <f>('4 - SO901.2'!J11)</f>
        <v>0</v>
      </c>
      <c r="G25" s="12"/>
      <c r="H25" s="2"/>
      <c r="I25" s="2"/>
      <c r="S25" s="27">
        <f>ROUND('4 - SO901.2'!S11,4)</f>
        <v>0</v>
      </c>
    </row>
    <row r="26">
      <c r="A26" s="13"/>
      <c r="B26" s="4"/>
      <c r="C26" s="4"/>
      <c r="D26" s="4"/>
      <c r="E26" s="4"/>
      <c r="F26" s="4"/>
      <c r="G26" s="14"/>
      <c r="H26" s="2"/>
      <c r="I26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01'!A11" display="'SO101"/>
    <hyperlink ref="B22" location="'2 - SO201'!A11" display="'SO201"/>
    <hyperlink ref="B24" location="'3 - SO901.1'!A11" display="   └ SO901.1 ꜛ"/>
    <hyperlink ref="B25" location="'4 - SO901.2'!A11" display="   └ SO901.2 ꜛ"/>
  </hyperlink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32</v>
      </c>
      <c r="B10" s="1"/>
      <c r="C10" s="16"/>
      <c r="D10" s="1"/>
      <c r="E10" s="1"/>
      <c r="F10" s="1"/>
      <c r="G10" s="17"/>
      <c r="H10" s="1"/>
      <c r="I10" s="38" t="s">
        <v>33</v>
      </c>
      <c r="J10" s="39">
        <f>H62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34</v>
      </c>
      <c r="B11" s="1"/>
      <c r="C11" s="1"/>
      <c r="D11" s="1"/>
      <c r="E11" s="1"/>
      <c r="F11" s="1"/>
      <c r="G11" s="38"/>
      <c r="H11" s="1"/>
      <c r="I11" s="38" t="s">
        <v>35</v>
      </c>
      <c r="J11" s="39">
        <f>L62</f>
        <v>0</v>
      </c>
      <c r="K11" s="1"/>
      <c r="L11" s="1"/>
      <c r="M11" s="12"/>
      <c r="N11" s="2"/>
      <c r="O11" s="2"/>
      <c r="P11" s="2"/>
      <c r="Q11" s="40">
        <f>IF(SUM(K20)&gt;0,ROUND(SUM(S20)/SUM(K20)-1,8),0)</f>
        <v>0</v>
      </c>
      <c r="R11" s="27">
        <f>AVERAGE(J61)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8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5" t="s">
        <v>36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1" t="s">
        <v>37</v>
      </c>
      <c r="C19" s="41"/>
      <c r="D19" s="41"/>
      <c r="E19" s="41" t="s">
        <v>38</v>
      </c>
      <c r="F19" s="41"/>
      <c r="G19" s="42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3">
        <v>0</v>
      </c>
      <c r="C20" s="1"/>
      <c r="D20" s="1"/>
      <c r="E20" s="44" t="s">
        <v>39</v>
      </c>
      <c r="F20" s="1"/>
      <c r="G20" s="1"/>
      <c r="H20" s="1"/>
      <c r="I20" s="1"/>
      <c r="J20" s="1"/>
      <c r="K20" s="45">
        <f>H62</f>
        <v>0</v>
      </c>
      <c r="L20" s="45">
        <f>L62</f>
        <v>0</v>
      </c>
      <c r="M20" s="12"/>
      <c r="N20" s="2"/>
      <c r="O20" s="2"/>
      <c r="P20" s="2"/>
      <c r="Q20" s="2"/>
      <c r="S20" s="27">
        <f>S61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5" t="s">
        <v>40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1" t="s">
        <v>41</v>
      </c>
      <c r="C24" s="41" t="s">
        <v>37</v>
      </c>
      <c r="D24" s="41" t="s">
        <v>42</v>
      </c>
      <c r="E24" s="41" t="s">
        <v>38</v>
      </c>
      <c r="F24" s="41" t="s">
        <v>43</v>
      </c>
      <c r="G24" s="42" t="s">
        <v>44</v>
      </c>
      <c r="H24" s="22" t="s">
        <v>45</v>
      </c>
      <c r="I24" s="22" t="s">
        <v>46</v>
      </c>
      <c r="J24" s="22" t="s">
        <v>17</v>
      </c>
      <c r="K24" s="42" t="s">
        <v>47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6" t="s">
        <v>48</v>
      </c>
      <c r="C25" s="1"/>
      <c r="D25" s="1"/>
      <c r="E25" s="1"/>
      <c r="F25" s="1"/>
      <c r="G25" s="1"/>
      <c r="H25" s="47"/>
      <c r="I25" s="1"/>
      <c r="J25" s="47"/>
      <c r="K25" s="1"/>
      <c r="L25" s="1"/>
      <c r="M25" s="12"/>
      <c r="N25" s="2"/>
      <c r="O25" s="2"/>
      <c r="P25" s="2"/>
      <c r="Q25" s="2"/>
    </row>
    <row r="26" ht="12.75">
      <c r="A26" s="9"/>
      <c r="B26" s="48">
        <v>1</v>
      </c>
      <c r="C26" s="49" t="s">
        <v>49</v>
      </c>
      <c r="D26" s="49" t="s">
        <v>7</v>
      </c>
      <c r="E26" s="49" t="s">
        <v>50</v>
      </c>
      <c r="F26" s="49" t="s">
        <v>7</v>
      </c>
      <c r="G26" s="50" t="s">
        <v>51</v>
      </c>
      <c r="H26" s="51">
        <v>1</v>
      </c>
      <c r="I26" s="25">
        <f>ROUND(0,2)</f>
        <v>0</v>
      </c>
      <c r="J26" s="52">
        <f>ROUND(I26*H26,2)</f>
        <v>0</v>
      </c>
      <c r="K26" s="53">
        <v>0.20999999999999999</v>
      </c>
      <c r="L26" s="54">
        <f>IF(ISNUMBER(K26),ROUND(J26*(K26+1),2),0)</f>
        <v>0</v>
      </c>
      <c r="M26" s="12"/>
      <c r="N26" s="2"/>
      <c r="O26" s="2"/>
      <c r="P26" s="2"/>
      <c r="Q26" s="40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5" t="s">
        <v>52</v>
      </c>
      <c r="C27" s="1"/>
      <c r="D27" s="1"/>
      <c r="E27" s="56" t="s">
        <v>53</v>
      </c>
      <c r="F27" s="1"/>
      <c r="G27" s="1"/>
      <c r="H27" s="47"/>
      <c r="I27" s="1"/>
      <c r="J27" s="47"/>
      <c r="K27" s="1"/>
      <c r="L27" s="1"/>
      <c r="M27" s="12"/>
      <c r="N27" s="2"/>
      <c r="O27" s="2"/>
      <c r="P27" s="2"/>
      <c r="Q27" s="2"/>
    </row>
    <row r="28" ht="12.75">
      <c r="A28" s="9"/>
      <c r="B28" s="55" t="s">
        <v>54</v>
      </c>
      <c r="C28" s="1"/>
      <c r="D28" s="1"/>
      <c r="E28" s="56" t="s">
        <v>55</v>
      </c>
      <c r="F28" s="1"/>
      <c r="G28" s="1"/>
      <c r="H28" s="47"/>
      <c r="I28" s="1"/>
      <c r="J28" s="47"/>
      <c r="K28" s="1"/>
      <c r="L28" s="1"/>
      <c r="M28" s="12"/>
      <c r="N28" s="2"/>
      <c r="O28" s="2"/>
      <c r="P28" s="2"/>
      <c r="Q28" s="2"/>
    </row>
    <row r="29" ht="12.75">
      <c r="A29" s="9"/>
      <c r="B29" s="55" t="s">
        <v>56</v>
      </c>
      <c r="C29" s="1"/>
      <c r="D29" s="1"/>
      <c r="E29" s="56" t="s">
        <v>57</v>
      </c>
      <c r="F29" s="1"/>
      <c r="G29" s="1"/>
      <c r="H29" s="47"/>
      <c r="I29" s="1"/>
      <c r="J29" s="47"/>
      <c r="K29" s="1"/>
      <c r="L29" s="1"/>
      <c r="M29" s="12"/>
      <c r="N29" s="2"/>
      <c r="O29" s="2"/>
      <c r="P29" s="2"/>
      <c r="Q29" s="2"/>
    </row>
    <row r="30" thickBot="1" ht="12.75">
      <c r="A30" s="9"/>
      <c r="B30" s="57" t="s">
        <v>58</v>
      </c>
      <c r="C30" s="31"/>
      <c r="D30" s="31"/>
      <c r="E30" s="58" t="s">
        <v>59</v>
      </c>
      <c r="F30" s="31"/>
      <c r="G30" s="31"/>
      <c r="H30" s="59"/>
      <c r="I30" s="31"/>
      <c r="J30" s="59"/>
      <c r="K30" s="31"/>
      <c r="L30" s="31"/>
      <c r="M30" s="12"/>
      <c r="N30" s="2"/>
      <c r="O30" s="2"/>
      <c r="P30" s="2"/>
      <c r="Q30" s="2"/>
    </row>
    <row r="31" thickTop="1" ht="12.75">
      <c r="A31" s="9"/>
      <c r="B31" s="48">
        <v>2</v>
      </c>
      <c r="C31" s="49" t="s">
        <v>60</v>
      </c>
      <c r="D31" s="49" t="s">
        <v>7</v>
      </c>
      <c r="E31" s="49" t="s">
        <v>61</v>
      </c>
      <c r="F31" s="49" t="s">
        <v>7</v>
      </c>
      <c r="G31" s="50" t="s">
        <v>51</v>
      </c>
      <c r="H31" s="60">
        <v>1</v>
      </c>
      <c r="I31" s="61">
        <f>ROUND(0,2)</f>
        <v>0</v>
      </c>
      <c r="J31" s="62">
        <f>ROUND(I31*H31,2)</f>
        <v>0</v>
      </c>
      <c r="K31" s="63">
        <v>0.20999999999999999</v>
      </c>
      <c r="L31" s="64">
        <f>IF(ISNUMBER(K31),ROUND(J31*(K31+1),2),0)</f>
        <v>0</v>
      </c>
      <c r="M31" s="12"/>
      <c r="N31" s="2"/>
      <c r="O31" s="2"/>
      <c r="P31" s="2"/>
      <c r="Q31" s="40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5" t="s">
        <v>52</v>
      </c>
      <c r="C32" s="1"/>
      <c r="D32" s="1"/>
      <c r="E32" s="56" t="s">
        <v>62</v>
      </c>
      <c r="F32" s="1"/>
      <c r="G32" s="1"/>
      <c r="H32" s="47"/>
      <c r="I32" s="1"/>
      <c r="J32" s="47"/>
      <c r="K32" s="1"/>
      <c r="L32" s="1"/>
      <c r="M32" s="12"/>
      <c r="N32" s="2"/>
      <c r="O32" s="2"/>
      <c r="P32" s="2"/>
      <c r="Q32" s="2"/>
    </row>
    <row r="33" ht="12.75">
      <c r="A33" s="9"/>
      <c r="B33" s="55" t="s">
        <v>54</v>
      </c>
      <c r="C33" s="1"/>
      <c r="D33" s="1"/>
      <c r="E33" s="56" t="s">
        <v>55</v>
      </c>
      <c r="F33" s="1"/>
      <c r="G33" s="1"/>
      <c r="H33" s="47"/>
      <c r="I33" s="1"/>
      <c r="J33" s="47"/>
      <c r="K33" s="1"/>
      <c r="L33" s="1"/>
      <c r="M33" s="12"/>
      <c r="N33" s="2"/>
      <c r="O33" s="2"/>
      <c r="P33" s="2"/>
      <c r="Q33" s="2"/>
    </row>
    <row r="34" ht="12.75">
      <c r="A34" s="9"/>
      <c r="B34" s="55" t="s">
        <v>56</v>
      </c>
      <c r="C34" s="1"/>
      <c r="D34" s="1"/>
      <c r="E34" s="56" t="s">
        <v>57</v>
      </c>
      <c r="F34" s="1"/>
      <c r="G34" s="1"/>
      <c r="H34" s="47"/>
      <c r="I34" s="1"/>
      <c r="J34" s="47"/>
      <c r="K34" s="1"/>
      <c r="L34" s="1"/>
      <c r="M34" s="12"/>
      <c r="N34" s="2"/>
      <c r="O34" s="2"/>
      <c r="P34" s="2"/>
      <c r="Q34" s="2"/>
    </row>
    <row r="35" thickBot="1" ht="12.75">
      <c r="A35" s="9"/>
      <c r="B35" s="57" t="s">
        <v>58</v>
      </c>
      <c r="C35" s="31"/>
      <c r="D35" s="31"/>
      <c r="E35" s="58" t="s">
        <v>59</v>
      </c>
      <c r="F35" s="31"/>
      <c r="G35" s="31"/>
      <c r="H35" s="59"/>
      <c r="I35" s="31"/>
      <c r="J35" s="59"/>
      <c r="K35" s="31"/>
      <c r="L35" s="31"/>
      <c r="M35" s="12"/>
      <c r="N35" s="2"/>
      <c r="O35" s="2"/>
      <c r="P35" s="2"/>
      <c r="Q35" s="2"/>
    </row>
    <row r="36" thickTop="1" ht="12.75">
      <c r="A36" s="9"/>
      <c r="B36" s="48">
        <v>3</v>
      </c>
      <c r="C36" s="49" t="s">
        <v>63</v>
      </c>
      <c r="D36" s="49" t="s">
        <v>7</v>
      </c>
      <c r="E36" s="49" t="s">
        <v>64</v>
      </c>
      <c r="F36" s="49" t="s">
        <v>7</v>
      </c>
      <c r="G36" s="50" t="s">
        <v>51</v>
      </c>
      <c r="H36" s="60">
        <v>1</v>
      </c>
      <c r="I36" s="61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0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55" t="s">
        <v>52</v>
      </c>
      <c r="C37" s="1"/>
      <c r="D37" s="1"/>
      <c r="E37" s="56" t="s">
        <v>65</v>
      </c>
      <c r="F37" s="1"/>
      <c r="G37" s="1"/>
      <c r="H37" s="47"/>
      <c r="I37" s="1"/>
      <c r="J37" s="47"/>
      <c r="K37" s="1"/>
      <c r="L37" s="1"/>
      <c r="M37" s="12"/>
      <c r="N37" s="2"/>
      <c r="O37" s="2"/>
      <c r="P37" s="2"/>
      <c r="Q37" s="2"/>
    </row>
    <row r="38" ht="12.75">
      <c r="A38" s="9"/>
      <c r="B38" s="55" t="s">
        <v>54</v>
      </c>
      <c r="C38" s="1"/>
      <c r="D38" s="1"/>
      <c r="E38" s="56" t="s">
        <v>55</v>
      </c>
      <c r="F38" s="1"/>
      <c r="G38" s="1"/>
      <c r="H38" s="47"/>
      <c r="I38" s="1"/>
      <c r="J38" s="47"/>
      <c r="K38" s="1"/>
      <c r="L38" s="1"/>
      <c r="M38" s="12"/>
      <c r="N38" s="2"/>
      <c r="O38" s="2"/>
      <c r="P38" s="2"/>
      <c r="Q38" s="2"/>
    </row>
    <row r="39" ht="12.75">
      <c r="A39" s="9"/>
      <c r="B39" s="55" t="s">
        <v>56</v>
      </c>
      <c r="C39" s="1"/>
      <c r="D39" s="1"/>
      <c r="E39" s="56" t="s">
        <v>57</v>
      </c>
      <c r="F39" s="1"/>
      <c r="G39" s="1"/>
      <c r="H39" s="47"/>
      <c r="I39" s="1"/>
      <c r="J39" s="47"/>
      <c r="K39" s="1"/>
      <c r="L39" s="1"/>
      <c r="M39" s="12"/>
      <c r="N39" s="2"/>
      <c r="O39" s="2"/>
      <c r="P39" s="2"/>
      <c r="Q39" s="2"/>
    </row>
    <row r="40" thickBot="1" ht="12.75">
      <c r="A40" s="9"/>
      <c r="B40" s="57" t="s">
        <v>58</v>
      </c>
      <c r="C40" s="31"/>
      <c r="D40" s="31"/>
      <c r="E40" s="58" t="s">
        <v>59</v>
      </c>
      <c r="F40" s="31"/>
      <c r="G40" s="31"/>
      <c r="H40" s="59"/>
      <c r="I40" s="31"/>
      <c r="J40" s="59"/>
      <c r="K40" s="31"/>
      <c r="L40" s="31"/>
      <c r="M40" s="12"/>
      <c r="N40" s="2"/>
      <c r="O40" s="2"/>
      <c r="P40" s="2"/>
      <c r="Q40" s="2"/>
    </row>
    <row r="41" thickTop="1" ht="12.75">
      <c r="A41" s="9"/>
      <c r="B41" s="48">
        <v>4</v>
      </c>
      <c r="C41" s="49" t="s">
        <v>66</v>
      </c>
      <c r="D41" s="49" t="s">
        <v>7</v>
      </c>
      <c r="E41" s="49" t="s">
        <v>67</v>
      </c>
      <c r="F41" s="49" t="s">
        <v>7</v>
      </c>
      <c r="G41" s="50" t="s">
        <v>51</v>
      </c>
      <c r="H41" s="60">
        <v>1</v>
      </c>
      <c r="I41" s="61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0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5" t="s">
        <v>52</v>
      </c>
      <c r="C42" s="1"/>
      <c r="D42" s="1"/>
      <c r="E42" s="56" t="s">
        <v>68</v>
      </c>
      <c r="F42" s="1"/>
      <c r="G42" s="1"/>
      <c r="H42" s="47"/>
      <c r="I42" s="1"/>
      <c r="J42" s="47"/>
      <c r="K42" s="1"/>
      <c r="L42" s="1"/>
      <c r="M42" s="12"/>
      <c r="N42" s="2"/>
      <c r="O42" s="2"/>
      <c r="P42" s="2"/>
      <c r="Q42" s="2"/>
    </row>
    <row r="43" ht="12.75">
      <c r="A43" s="9"/>
      <c r="B43" s="55" t="s">
        <v>54</v>
      </c>
      <c r="C43" s="1"/>
      <c r="D43" s="1"/>
      <c r="E43" s="56" t="s">
        <v>55</v>
      </c>
      <c r="F43" s="1"/>
      <c r="G43" s="1"/>
      <c r="H43" s="47"/>
      <c r="I43" s="1"/>
      <c r="J43" s="47"/>
      <c r="K43" s="1"/>
      <c r="L43" s="1"/>
      <c r="M43" s="12"/>
      <c r="N43" s="2"/>
      <c r="O43" s="2"/>
      <c r="P43" s="2"/>
      <c r="Q43" s="2"/>
    </row>
    <row r="44" ht="12.75">
      <c r="A44" s="9"/>
      <c r="B44" s="55" t="s">
        <v>56</v>
      </c>
      <c r="C44" s="1"/>
      <c r="D44" s="1"/>
      <c r="E44" s="56" t="s">
        <v>57</v>
      </c>
      <c r="F44" s="1"/>
      <c r="G44" s="1"/>
      <c r="H44" s="47"/>
      <c r="I44" s="1"/>
      <c r="J44" s="47"/>
      <c r="K44" s="1"/>
      <c r="L44" s="1"/>
      <c r="M44" s="12"/>
      <c r="N44" s="2"/>
      <c r="O44" s="2"/>
      <c r="P44" s="2"/>
      <c r="Q44" s="2"/>
    </row>
    <row r="45" thickBot="1" ht="12.75">
      <c r="A45" s="9"/>
      <c r="B45" s="57" t="s">
        <v>58</v>
      </c>
      <c r="C45" s="31"/>
      <c r="D45" s="31"/>
      <c r="E45" s="58" t="s">
        <v>59</v>
      </c>
      <c r="F45" s="31"/>
      <c r="G45" s="31"/>
      <c r="H45" s="59"/>
      <c r="I45" s="31"/>
      <c r="J45" s="59"/>
      <c r="K45" s="31"/>
      <c r="L45" s="31"/>
      <c r="M45" s="12"/>
      <c r="N45" s="2"/>
      <c r="O45" s="2"/>
      <c r="P45" s="2"/>
      <c r="Q45" s="2"/>
    </row>
    <row r="46" thickTop="1" ht="12.75">
      <c r="A46" s="9"/>
      <c r="B46" s="48">
        <v>5</v>
      </c>
      <c r="C46" s="49" t="s">
        <v>69</v>
      </c>
      <c r="D46" s="49" t="s">
        <v>7</v>
      </c>
      <c r="E46" s="49" t="s">
        <v>70</v>
      </c>
      <c r="F46" s="49" t="s">
        <v>7</v>
      </c>
      <c r="G46" s="50" t="s">
        <v>51</v>
      </c>
      <c r="H46" s="60">
        <v>1</v>
      </c>
      <c r="I46" s="61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0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5" t="s">
        <v>52</v>
      </c>
      <c r="C47" s="1"/>
      <c r="D47" s="1"/>
      <c r="E47" s="56" t="s">
        <v>71</v>
      </c>
      <c r="F47" s="1"/>
      <c r="G47" s="1"/>
      <c r="H47" s="47"/>
      <c r="I47" s="1"/>
      <c r="J47" s="47"/>
      <c r="K47" s="1"/>
      <c r="L47" s="1"/>
      <c r="M47" s="12"/>
      <c r="N47" s="2"/>
      <c r="O47" s="2"/>
      <c r="P47" s="2"/>
      <c r="Q47" s="2"/>
    </row>
    <row r="48" ht="12.75">
      <c r="A48" s="9"/>
      <c r="B48" s="55" t="s">
        <v>54</v>
      </c>
      <c r="C48" s="1"/>
      <c r="D48" s="1"/>
      <c r="E48" s="56" t="s">
        <v>55</v>
      </c>
      <c r="F48" s="1"/>
      <c r="G48" s="1"/>
      <c r="H48" s="47"/>
      <c r="I48" s="1"/>
      <c r="J48" s="47"/>
      <c r="K48" s="1"/>
      <c r="L48" s="1"/>
      <c r="M48" s="12"/>
      <c r="N48" s="2"/>
      <c r="O48" s="2"/>
      <c r="P48" s="2"/>
      <c r="Q48" s="2"/>
    </row>
    <row r="49" ht="12.75">
      <c r="A49" s="9"/>
      <c r="B49" s="55" t="s">
        <v>56</v>
      </c>
      <c r="C49" s="1"/>
      <c r="D49" s="1"/>
      <c r="E49" s="56" t="s">
        <v>72</v>
      </c>
      <c r="F49" s="1"/>
      <c r="G49" s="1"/>
      <c r="H49" s="47"/>
      <c r="I49" s="1"/>
      <c r="J49" s="47"/>
      <c r="K49" s="1"/>
      <c r="L49" s="1"/>
      <c r="M49" s="12"/>
      <c r="N49" s="2"/>
      <c r="O49" s="2"/>
      <c r="P49" s="2"/>
      <c r="Q49" s="2"/>
    </row>
    <row r="50" thickBot="1" ht="12.75">
      <c r="A50" s="9"/>
      <c r="B50" s="57" t="s">
        <v>58</v>
      </c>
      <c r="C50" s="31"/>
      <c r="D50" s="31"/>
      <c r="E50" s="58" t="s">
        <v>59</v>
      </c>
      <c r="F50" s="31"/>
      <c r="G50" s="31"/>
      <c r="H50" s="59"/>
      <c r="I50" s="31"/>
      <c r="J50" s="59"/>
      <c r="K50" s="31"/>
      <c r="L50" s="31"/>
      <c r="M50" s="12"/>
      <c r="N50" s="2"/>
      <c r="O50" s="2"/>
      <c r="P50" s="2"/>
      <c r="Q50" s="2"/>
    </row>
    <row r="51" thickTop="1" ht="12.75">
      <c r="A51" s="9"/>
      <c r="B51" s="48">
        <v>6</v>
      </c>
      <c r="C51" s="49" t="s">
        <v>73</v>
      </c>
      <c r="D51" s="49" t="s">
        <v>7</v>
      </c>
      <c r="E51" s="49" t="s">
        <v>74</v>
      </c>
      <c r="F51" s="49" t="s">
        <v>7</v>
      </c>
      <c r="G51" s="50" t="s">
        <v>51</v>
      </c>
      <c r="H51" s="60">
        <v>1</v>
      </c>
      <c r="I51" s="61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0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5" t="s">
        <v>52</v>
      </c>
      <c r="C52" s="1"/>
      <c r="D52" s="1"/>
      <c r="E52" s="56" t="s">
        <v>75</v>
      </c>
      <c r="F52" s="1"/>
      <c r="G52" s="1"/>
      <c r="H52" s="47"/>
      <c r="I52" s="1"/>
      <c r="J52" s="47"/>
      <c r="K52" s="1"/>
      <c r="L52" s="1"/>
      <c r="M52" s="12"/>
      <c r="N52" s="2"/>
      <c r="O52" s="2"/>
      <c r="P52" s="2"/>
      <c r="Q52" s="2"/>
    </row>
    <row r="53" ht="12.75">
      <c r="A53" s="9"/>
      <c r="B53" s="55" t="s">
        <v>54</v>
      </c>
      <c r="C53" s="1"/>
      <c r="D53" s="1"/>
      <c r="E53" s="56" t="s">
        <v>55</v>
      </c>
      <c r="F53" s="1"/>
      <c r="G53" s="1"/>
      <c r="H53" s="47"/>
      <c r="I53" s="1"/>
      <c r="J53" s="47"/>
      <c r="K53" s="1"/>
      <c r="L53" s="1"/>
      <c r="M53" s="12"/>
      <c r="N53" s="2"/>
      <c r="O53" s="2"/>
      <c r="P53" s="2"/>
      <c r="Q53" s="2"/>
    </row>
    <row r="54" ht="12.75">
      <c r="A54" s="9"/>
      <c r="B54" s="55" t="s">
        <v>56</v>
      </c>
      <c r="C54" s="1"/>
      <c r="D54" s="1"/>
      <c r="E54" s="56" t="s">
        <v>57</v>
      </c>
      <c r="F54" s="1"/>
      <c r="G54" s="1"/>
      <c r="H54" s="47"/>
      <c r="I54" s="1"/>
      <c r="J54" s="47"/>
      <c r="K54" s="1"/>
      <c r="L54" s="1"/>
      <c r="M54" s="12"/>
      <c r="N54" s="2"/>
      <c r="O54" s="2"/>
      <c r="P54" s="2"/>
      <c r="Q54" s="2"/>
    </row>
    <row r="55" thickBot="1" ht="12.75">
      <c r="A55" s="9"/>
      <c r="B55" s="57" t="s">
        <v>58</v>
      </c>
      <c r="C55" s="31"/>
      <c r="D55" s="31"/>
      <c r="E55" s="58" t="s">
        <v>59</v>
      </c>
      <c r="F55" s="31"/>
      <c r="G55" s="31"/>
      <c r="H55" s="59"/>
      <c r="I55" s="31"/>
      <c r="J55" s="59"/>
      <c r="K55" s="31"/>
      <c r="L55" s="31"/>
      <c r="M55" s="12"/>
      <c r="N55" s="2"/>
      <c r="O55" s="2"/>
      <c r="P55" s="2"/>
      <c r="Q55" s="2"/>
    </row>
    <row r="56" thickTop="1" ht="12.75">
      <c r="A56" s="9"/>
      <c r="B56" s="48">
        <v>7</v>
      </c>
      <c r="C56" s="49" t="s">
        <v>76</v>
      </c>
      <c r="D56" s="49" t="s">
        <v>7</v>
      </c>
      <c r="E56" s="49" t="s">
        <v>77</v>
      </c>
      <c r="F56" s="49" t="s">
        <v>7</v>
      </c>
      <c r="G56" s="50" t="s">
        <v>78</v>
      </c>
      <c r="H56" s="60">
        <v>1</v>
      </c>
      <c r="I56" s="61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0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5" t="s">
        <v>52</v>
      </c>
      <c r="C57" s="1"/>
      <c r="D57" s="1"/>
      <c r="E57" s="56" t="s">
        <v>79</v>
      </c>
      <c r="F57" s="1"/>
      <c r="G57" s="1"/>
      <c r="H57" s="47"/>
      <c r="I57" s="1"/>
      <c r="J57" s="47"/>
      <c r="K57" s="1"/>
      <c r="L57" s="1"/>
      <c r="M57" s="12"/>
      <c r="N57" s="2"/>
      <c r="O57" s="2"/>
      <c r="P57" s="2"/>
      <c r="Q57" s="2"/>
    </row>
    <row r="58" ht="12.75">
      <c r="A58" s="9"/>
      <c r="B58" s="55" t="s">
        <v>54</v>
      </c>
      <c r="C58" s="1"/>
      <c r="D58" s="1"/>
      <c r="E58" s="56" t="s">
        <v>55</v>
      </c>
      <c r="F58" s="1"/>
      <c r="G58" s="1"/>
      <c r="H58" s="47"/>
      <c r="I58" s="1"/>
      <c r="J58" s="47"/>
      <c r="K58" s="1"/>
      <c r="L58" s="1"/>
      <c r="M58" s="12"/>
      <c r="N58" s="2"/>
      <c r="O58" s="2"/>
      <c r="P58" s="2"/>
      <c r="Q58" s="2"/>
    </row>
    <row r="59" ht="12.75">
      <c r="A59" s="9"/>
      <c r="B59" s="55" t="s">
        <v>56</v>
      </c>
      <c r="C59" s="1"/>
      <c r="D59" s="1"/>
      <c r="E59" s="56" t="s">
        <v>80</v>
      </c>
      <c r="F59" s="1"/>
      <c r="G59" s="1"/>
      <c r="H59" s="47"/>
      <c r="I59" s="1"/>
      <c r="J59" s="47"/>
      <c r="K59" s="1"/>
      <c r="L59" s="1"/>
      <c r="M59" s="12"/>
      <c r="N59" s="2"/>
      <c r="O59" s="2"/>
      <c r="P59" s="2"/>
      <c r="Q59" s="2"/>
    </row>
    <row r="60" thickBot="1" ht="12.75">
      <c r="A60" s="9"/>
      <c r="B60" s="57" t="s">
        <v>58</v>
      </c>
      <c r="C60" s="31"/>
      <c r="D60" s="31"/>
      <c r="E60" s="58" t="s">
        <v>59</v>
      </c>
      <c r="F60" s="31"/>
      <c r="G60" s="31"/>
      <c r="H60" s="59"/>
      <c r="I60" s="31"/>
      <c r="J60" s="59"/>
      <c r="K60" s="31"/>
      <c r="L60" s="31"/>
      <c r="M60" s="12"/>
      <c r="N60" s="2"/>
      <c r="O60" s="2"/>
      <c r="P60" s="2"/>
      <c r="Q60" s="2"/>
    </row>
    <row r="61" thickTop="1" thickBot="1" ht="25" customHeight="1">
      <c r="A61" s="9"/>
      <c r="B61" s="1"/>
      <c r="C61" s="65">
        <v>0</v>
      </c>
      <c r="D61" s="1"/>
      <c r="E61" s="65" t="s">
        <v>39</v>
      </c>
      <c r="F61" s="1"/>
      <c r="G61" s="66" t="s">
        <v>81</v>
      </c>
      <c r="H61" s="67">
        <f>J26+J31+J36+J41+J46+J51+J56</f>
        <v>0</v>
      </c>
      <c r="I61" s="66" t="s">
        <v>82</v>
      </c>
      <c r="J61" s="68">
        <f>(L61-H61)</f>
        <v>0</v>
      </c>
      <c r="K61" s="66" t="s">
        <v>83</v>
      </c>
      <c r="L61" s="69">
        <f>L26+L31+L36+L41+L46+L51+L56</f>
        <v>0</v>
      </c>
      <c r="M61" s="12"/>
      <c r="N61" s="2"/>
      <c r="O61" s="2"/>
      <c r="P61" s="2"/>
      <c r="Q61" s="40">
        <f>0+Q26+Q31+Q36+Q41+Q46+Q51+Q56</f>
        <v>0</v>
      </c>
      <c r="R61" s="27">
        <f>0+R26+R31+R36+R41+R46+R51+R56</f>
        <v>0</v>
      </c>
      <c r="S61" s="70">
        <f>Q61*(1+J61)+R61</f>
        <v>0</v>
      </c>
    </row>
    <row r="62" thickTop="1" thickBot="1" ht="25" customHeight="1">
      <c r="A62" s="9"/>
      <c r="B62" s="71"/>
      <c r="C62" s="71"/>
      <c r="D62" s="71"/>
      <c r="E62" s="71"/>
      <c r="F62" s="71"/>
      <c r="G62" s="72" t="s">
        <v>84</v>
      </c>
      <c r="H62" s="73">
        <f>J26+J31+J36+J41+J46+J51+J56</f>
        <v>0</v>
      </c>
      <c r="I62" s="72" t="s">
        <v>85</v>
      </c>
      <c r="J62" s="74">
        <f>0+J61</f>
        <v>0</v>
      </c>
      <c r="K62" s="72" t="s">
        <v>86</v>
      </c>
      <c r="L62" s="75">
        <f>L26+L31+L36+L41+L46+L51+L56</f>
        <v>0</v>
      </c>
      <c r="M62" s="12"/>
      <c r="N62" s="2"/>
      <c r="O62" s="2"/>
      <c r="P62" s="2"/>
      <c r="Q62" s="2"/>
    </row>
    <row r="63" ht="12.75">
      <c r="A63" s="13"/>
      <c r="B63" s="4"/>
      <c r="C63" s="4"/>
      <c r="D63" s="4"/>
      <c r="E63" s="4"/>
      <c r="F63" s="4"/>
      <c r="G63" s="4"/>
      <c r="H63" s="76"/>
      <c r="I63" s="4"/>
      <c r="J63" s="76"/>
      <c r="K63" s="4"/>
      <c r="L63" s="4"/>
      <c r="M63" s="14"/>
      <c r="N63" s="2"/>
      <c r="O63" s="2"/>
      <c r="P63" s="2"/>
      <c r="Q63" s="2"/>
    </row>
    <row r="64" ht="12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32</v>
      </c>
      <c r="B10" s="1"/>
      <c r="C10" s="16"/>
      <c r="D10" s="1"/>
      <c r="E10" s="1"/>
      <c r="F10" s="1"/>
      <c r="G10" s="17"/>
      <c r="H10" s="1"/>
      <c r="I10" s="38" t="s">
        <v>33</v>
      </c>
      <c r="J10" s="39">
        <f>H53+H126+H139+H162+H200+H218+H251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87</v>
      </c>
      <c r="B11" s="1"/>
      <c r="C11" s="1"/>
      <c r="D11" s="1"/>
      <c r="E11" s="1"/>
      <c r="F11" s="1"/>
      <c r="G11" s="38"/>
      <c r="H11" s="1"/>
      <c r="I11" s="38" t="s">
        <v>35</v>
      </c>
      <c r="J11" s="39">
        <f>L53+L126+L139+L162+L200+L218+L251</f>
        <v>0</v>
      </c>
      <c r="K11" s="1"/>
      <c r="L11" s="1"/>
      <c r="M11" s="12"/>
      <c r="N11" s="2"/>
      <c r="O11" s="2"/>
      <c r="P11" s="2"/>
      <c r="Q11" s="40">
        <f>IF(SUM(K20:K26)&gt;0,ROUND(SUM(S20:S26)/SUM(K20:K26)-1,8),0)</f>
        <v>0</v>
      </c>
      <c r="R11" s="27">
        <f>AVERAGE(J52,J125,J138,J161,J199,J217,J250)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8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5" t="s">
        <v>36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1" t="s">
        <v>37</v>
      </c>
      <c r="C19" s="41"/>
      <c r="D19" s="41"/>
      <c r="E19" s="41" t="s">
        <v>38</v>
      </c>
      <c r="F19" s="41"/>
      <c r="G19" s="42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3">
        <v>0</v>
      </c>
      <c r="C20" s="1"/>
      <c r="D20" s="1"/>
      <c r="E20" s="44" t="s">
        <v>39</v>
      </c>
      <c r="F20" s="1"/>
      <c r="G20" s="1"/>
      <c r="H20" s="1"/>
      <c r="I20" s="1"/>
      <c r="J20" s="1"/>
      <c r="K20" s="45">
        <f>H53</f>
        <v>0</v>
      </c>
      <c r="L20" s="45">
        <f>L53</f>
        <v>0</v>
      </c>
      <c r="M20" s="12"/>
      <c r="N20" s="2"/>
      <c r="O20" s="2"/>
      <c r="P20" s="2"/>
      <c r="Q20" s="2"/>
      <c r="S20" s="27">
        <f>S52</f>
        <v>0</v>
      </c>
    </row>
    <row r="21" ht="12.75">
      <c r="A21" s="9"/>
      <c r="B21" s="43">
        <v>1</v>
      </c>
      <c r="C21" s="1"/>
      <c r="D21" s="1"/>
      <c r="E21" s="44" t="s">
        <v>88</v>
      </c>
      <c r="F21" s="1"/>
      <c r="G21" s="1"/>
      <c r="H21" s="1"/>
      <c r="I21" s="1"/>
      <c r="J21" s="1"/>
      <c r="K21" s="45">
        <f>H126</f>
        <v>0</v>
      </c>
      <c r="L21" s="45">
        <f>L126</f>
        <v>0</v>
      </c>
      <c r="M21" s="12"/>
      <c r="N21" s="2"/>
      <c r="O21" s="2"/>
      <c r="P21" s="2"/>
      <c r="Q21" s="2"/>
      <c r="S21" s="27">
        <f>S125</f>
        <v>0</v>
      </c>
    </row>
    <row r="22" ht="12.75">
      <c r="A22" s="9"/>
      <c r="B22" s="43">
        <v>2</v>
      </c>
      <c r="C22" s="1"/>
      <c r="D22" s="1"/>
      <c r="E22" s="44" t="s">
        <v>89</v>
      </c>
      <c r="F22" s="1"/>
      <c r="G22" s="1"/>
      <c r="H22" s="1"/>
      <c r="I22" s="1"/>
      <c r="J22" s="1"/>
      <c r="K22" s="45">
        <f>H139</f>
        <v>0</v>
      </c>
      <c r="L22" s="45">
        <f>L139</f>
        <v>0</v>
      </c>
      <c r="M22" s="12"/>
      <c r="N22" s="2"/>
      <c r="O22" s="2"/>
      <c r="P22" s="2"/>
      <c r="Q22" s="2"/>
      <c r="S22" s="27">
        <f>S138</f>
        <v>0</v>
      </c>
    </row>
    <row r="23" ht="12.75">
      <c r="A23" s="9"/>
      <c r="B23" s="43">
        <v>4</v>
      </c>
      <c r="C23" s="1"/>
      <c r="D23" s="1"/>
      <c r="E23" s="44" t="s">
        <v>90</v>
      </c>
      <c r="F23" s="1"/>
      <c r="G23" s="1"/>
      <c r="H23" s="1"/>
      <c r="I23" s="1"/>
      <c r="J23" s="1"/>
      <c r="K23" s="45">
        <f>H162</f>
        <v>0</v>
      </c>
      <c r="L23" s="45">
        <f>L162</f>
        <v>0</v>
      </c>
      <c r="M23" s="12"/>
      <c r="N23" s="2"/>
      <c r="O23" s="2"/>
      <c r="P23" s="2"/>
      <c r="Q23" s="2"/>
      <c r="S23" s="27">
        <f>S161</f>
        <v>0</v>
      </c>
    </row>
    <row r="24" ht="12.75">
      <c r="A24" s="9"/>
      <c r="B24" s="43">
        <v>5</v>
      </c>
      <c r="C24" s="1"/>
      <c r="D24" s="1"/>
      <c r="E24" s="44" t="s">
        <v>91</v>
      </c>
      <c r="F24" s="1"/>
      <c r="G24" s="1"/>
      <c r="H24" s="1"/>
      <c r="I24" s="1"/>
      <c r="J24" s="1"/>
      <c r="K24" s="45">
        <f>H200</f>
        <v>0</v>
      </c>
      <c r="L24" s="45">
        <f>L200</f>
        <v>0</v>
      </c>
      <c r="M24" s="12"/>
      <c r="N24" s="2"/>
      <c r="O24" s="2"/>
      <c r="P24" s="2"/>
      <c r="Q24" s="2"/>
      <c r="S24" s="27">
        <f>S199</f>
        <v>0</v>
      </c>
    </row>
    <row r="25" ht="12.75">
      <c r="A25" s="9"/>
      <c r="B25" s="43">
        <v>8</v>
      </c>
      <c r="C25" s="1"/>
      <c r="D25" s="1"/>
      <c r="E25" s="44" t="s">
        <v>92</v>
      </c>
      <c r="F25" s="1"/>
      <c r="G25" s="1"/>
      <c r="H25" s="1"/>
      <c r="I25" s="1"/>
      <c r="J25" s="1"/>
      <c r="K25" s="45">
        <f>H218</f>
        <v>0</v>
      </c>
      <c r="L25" s="45">
        <f>L218</f>
        <v>0</v>
      </c>
      <c r="M25" s="77"/>
      <c r="N25" s="2"/>
      <c r="O25" s="2"/>
      <c r="P25" s="2"/>
      <c r="Q25" s="2"/>
      <c r="S25" s="27">
        <f>S217</f>
        <v>0</v>
      </c>
    </row>
    <row r="26" ht="12.75">
      <c r="A26" s="9"/>
      <c r="B26" s="43">
        <v>9</v>
      </c>
      <c r="C26" s="1"/>
      <c r="D26" s="1"/>
      <c r="E26" s="44" t="s">
        <v>93</v>
      </c>
      <c r="F26" s="1"/>
      <c r="G26" s="1"/>
      <c r="H26" s="1"/>
      <c r="I26" s="1"/>
      <c r="J26" s="1"/>
      <c r="K26" s="45">
        <f>H251</f>
        <v>0</v>
      </c>
      <c r="L26" s="45">
        <f>L251</f>
        <v>0</v>
      </c>
      <c r="M26" s="77"/>
      <c r="N26" s="2"/>
      <c r="O26" s="2"/>
      <c r="P26" s="2"/>
      <c r="Q26" s="2"/>
      <c r="S26" s="27">
        <f>S250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8"/>
      <c r="N27" s="2"/>
      <c r="O27" s="2"/>
      <c r="P27" s="2"/>
      <c r="Q27" s="2"/>
    </row>
    <row r="28" ht="14" customHeight="1">
      <c r="A28" s="4"/>
      <c r="B28" s="35" t="s">
        <v>40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9"/>
      <c r="N29" s="2"/>
      <c r="O29" s="2"/>
      <c r="P29" s="2"/>
      <c r="Q29" s="2"/>
    </row>
    <row r="30" ht="18" customHeight="1">
      <c r="A30" s="9"/>
      <c r="B30" s="41" t="s">
        <v>41</v>
      </c>
      <c r="C30" s="41" t="s">
        <v>37</v>
      </c>
      <c r="D30" s="41" t="s">
        <v>42</v>
      </c>
      <c r="E30" s="41" t="s">
        <v>38</v>
      </c>
      <c r="F30" s="41" t="s">
        <v>43</v>
      </c>
      <c r="G30" s="42" t="s">
        <v>44</v>
      </c>
      <c r="H30" s="22" t="s">
        <v>45</v>
      </c>
      <c r="I30" s="22" t="s">
        <v>46</v>
      </c>
      <c r="J30" s="22" t="s">
        <v>17</v>
      </c>
      <c r="K30" s="42" t="s">
        <v>47</v>
      </c>
      <c r="L30" s="22" t="s">
        <v>18</v>
      </c>
      <c r="M30" s="77"/>
      <c r="N30" s="2"/>
      <c r="O30" s="2"/>
      <c r="P30" s="2"/>
      <c r="Q30" s="2"/>
    </row>
    <row r="31" ht="40" customHeight="1">
      <c r="A31" s="9"/>
      <c r="B31" s="46" t="s">
        <v>48</v>
      </c>
      <c r="C31" s="1"/>
      <c r="D31" s="1"/>
      <c r="E31" s="1"/>
      <c r="F31" s="1"/>
      <c r="G31" s="1"/>
      <c r="H31" s="47"/>
      <c r="I31" s="1"/>
      <c r="J31" s="47"/>
      <c r="K31" s="1"/>
      <c r="L31" s="1"/>
      <c r="M31" s="12"/>
      <c r="N31" s="2"/>
      <c r="O31" s="2"/>
      <c r="P31" s="2"/>
      <c r="Q31" s="2"/>
    </row>
    <row r="32" ht="12.75">
      <c r="A32" s="9"/>
      <c r="B32" s="48">
        <v>1</v>
      </c>
      <c r="C32" s="49" t="s">
        <v>94</v>
      </c>
      <c r="D32" s="49">
        <v>1</v>
      </c>
      <c r="E32" s="49" t="s">
        <v>95</v>
      </c>
      <c r="F32" s="49" t="s">
        <v>7</v>
      </c>
      <c r="G32" s="50" t="s">
        <v>96</v>
      </c>
      <c r="H32" s="51">
        <v>276.83999999999997</v>
      </c>
      <c r="I32" s="25">
        <f>ROUND(0,2)</f>
        <v>0</v>
      </c>
      <c r="J32" s="52">
        <f>ROUND(I32*H32,2)</f>
        <v>0</v>
      </c>
      <c r="K32" s="53">
        <v>0.20999999999999999</v>
      </c>
      <c r="L32" s="54">
        <f>IF(ISNUMBER(K32),ROUND(J32*(K32+1),2),0)</f>
        <v>0</v>
      </c>
      <c r="M32" s="12"/>
      <c r="N32" s="2"/>
      <c r="O32" s="2"/>
      <c r="P32" s="2"/>
      <c r="Q32" s="40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5" t="s">
        <v>52</v>
      </c>
      <c r="C33" s="1"/>
      <c r="D33" s="1"/>
      <c r="E33" s="56" t="s">
        <v>97</v>
      </c>
      <c r="F33" s="1"/>
      <c r="G33" s="1"/>
      <c r="H33" s="47"/>
      <c r="I33" s="1"/>
      <c r="J33" s="47"/>
      <c r="K33" s="1"/>
      <c r="L33" s="1"/>
      <c r="M33" s="12"/>
      <c r="N33" s="2"/>
      <c r="O33" s="2"/>
      <c r="P33" s="2"/>
      <c r="Q33" s="2"/>
    </row>
    <row r="34" ht="12.75">
      <c r="A34" s="9"/>
      <c r="B34" s="55" t="s">
        <v>54</v>
      </c>
      <c r="C34" s="1"/>
      <c r="D34" s="1"/>
      <c r="E34" s="56" t="s">
        <v>98</v>
      </c>
      <c r="F34" s="1"/>
      <c r="G34" s="1"/>
      <c r="H34" s="47"/>
      <c r="I34" s="1"/>
      <c r="J34" s="47"/>
      <c r="K34" s="1"/>
      <c r="L34" s="1"/>
      <c r="M34" s="12"/>
      <c r="N34" s="2"/>
      <c r="O34" s="2"/>
      <c r="P34" s="2"/>
      <c r="Q34" s="2"/>
    </row>
    <row r="35" ht="12.75">
      <c r="A35" s="9"/>
      <c r="B35" s="55" t="s">
        <v>56</v>
      </c>
      <c r="C35" s="1"/>
      <c r="D35" s="1"/>
      <c r="E35" s="56" t="s">
        <v>99</v>
      </c>
      <c r="F35" s="1"/>
      <c r="G35" s="1"/>
      <c r="H35" s="47"/>
      <c r="I35" s="1"/>
      <c r="J35" s="47"/>
      <c r="K35" s="1"/>
      <c r="L35" s="1"/>
      <c r="M35" s="12"/>
      <c r="N35" s="2"/>
      <c r="O35" s="2"/>
      <c r="P35" s="2"/>
      <c r="Q35" s="2"/>
    </row>
    <row r="36" thickBot="1" ht="12.75">
      <c r="A36" s="9"/>
      <c r="B36" s="57" t="s">
        <v>58</v>
      </c>
      <c r="C36" s="31"/>
      <c r="D36" s="31"/>
      <c r="E36" s="58" t="s">
        <v>59</v>
      </c>
      <c r="F36" s="31"/>
      <c r="G36" s="31"/>
      <c r="H36" s="59"/>
      <c r="I36" s="31"/>
      <c r="J36" s="59"/>
      <c r="K36" s="31"/>
      <c r="L36" s="31"/>
      <c r="M36" s="12"/>
      <c r="N36" s="2"/>
      <c r="O36" s="2"/>
      <c r="P36" s="2"/>
      <c r="Q36" s="2"/>
    </row>
    <row r="37" thickTop="1" ht="12.75">
      <c r="A37" s="9"/>
      <c r="B37" s="48">
        <v>2</v>
      </c>
      <c r="C37" s="49" t="s">
        <v>94</v>
      </c>
      <c r="D37" s="49">
        <v>2</v>
      </c>
      <c r="E37" s="49" t="s">
        <v>95</v>
      </c>
      <c r="F37" s="49" t="s">
        <v>7</v>
      </c>
      <c r="G37" s="50" t="s">
        <v>96</v>
      </c>
      <c r="H37" s="60">
        <v>10.1</v>
      </c>
      <c r="I37" s="61">
        <f>ROUND(0,2)</f>
        <v>0</v>
      </c>
      <c r="J37" s="62">
        <f>ROUND(I37*H37,2)</f>
        <v>0</v>
      </c>
      <c r="K37" s="63">
        <v>0.20999999999999999</v>
      </c>
      <c r="L37" s="64">
        <f>IF(ISNUMBER(K37),ROUND(J37*(K37+1),2),0)</f>
        <v>0</v>
      </c>
      <c r="M37" s="12"/>
      <c r="N37" s="2"/>
      <c r="O37" s="2"/>
      <c r="P37" s="2"/>
      <c r="Q37" s="40">
        <f>IF(ISNUMBER(K37),IF(H37&gt;0,IF(I37&gt;0,J37,0),0),0)</f>
        <v>0</v>
      </c>
      <c r="R37" s="27">
        <f>IF(ISNUMBER(K37)=FALSE,J37,0)</f>
        <v>0</v>
      </c>
    </row>
    <row r="38" ht="12.75">
      <c r="A38" s="9"/>
      <c r="B38" s="55" t="s">
        <v>52</v>
      </c>
      <c r="C38" s="1"/>
      <c r="D38" s="1"/>
      <c r="E38" s="56" t="s">
        <v>100</v>
      </c>
      <c r="F38" s="1"/>
      <c r="G38" s="1"/>
      <c r="H38" s="47"/>
      <c r="I38" s="1"/>
      <c r="J38" s="47"/>
      <c r="K38" s="1"/>
      <c r="L38" s="1"/>
      <c r="M38" s="12"/>
      <c r="N38" s="2"/>
      <c r="O38" s="2"/>
      <c r="P38" s="2"/>
      <c r="Q38" s="2"/>
    </row>
    <row r="39" ht="12.75">
      <c r="A39" s="9"/>
      <c r="B39" s="55" t="s">
        <v>54</v>
      </c>
      <c r="C39" s="1"/>
      <c r="D39" s="1"/>
      <c r="E39" s="56" t="s">
        <v>101</v>
      </c>
      <c r="F39" s="1"/>
      <c r="G39" s="1"/>
      <c r="H39" s="47"/>
      <c r="I39" s="1"/>
      <c r="J39" s="47"/>
      <c r="K39" s="1"/>
      <c r="L39" s="1"/>
      <c r="M39" s="12"/>
      <c r="N39" s="2"/>
      <c r="O39" s="2"/>
      <c r="P39" s="2"/>
      <c r="Q39" s="2"/>
    </row>
    <row r="40" ht="12.75">
      <c r="A40" s="9"/>
      <c r="B40" s="55" t="s">
        <v>56</v>
      </c>
      <c r="C40" s="1"/>
      <c r="D40" s="1"/>
      <c r="E40" s="56" t="s">
        <v>99</v>
      </c>
      <c r="F40" s="1"/>
      <c r="G40" s="1"/>
      <c r="H40" s="47"/>
      <c r="I40" s="1"/>
      <c r="J40" s="47"/>
      <c r="K40" s="1"/>
      <c r="L40" s="1"/>
      <c r="M40" s="12"/>
      <c r="N40" s="2"/>
      <c r="O40" s="2"/>
      <c r="P40" s="2"/>
      <c r="Q40" s="2"/>
    </row>
    <row r="41" thickBot="1" ht="12.75">
      <c r="A41" s="9"/>
      <c r="B41" s="57" t="s">
        <v>58</v>
      </c>
      <c r="C41" s="31"/>
      <c r="D41" s="31"/>
      <c r="E41" s="58" t="s">
        <v>59</v>
      </c>
      <c r="F41" s="31"/>
      <c r="G41" s="31"/>
      <c r="H41" s="59"/>
      <c r="I41" s="31"/>
      <c r="J41" s="59"/>
      <c r="K41" s="31"/>
      <c r="L41" s="31"/>
      <c r="M41" s="12"/>
      <c r="N41" s="2"/>
      <c r="O41" s="2"/>
      <c r="P41" s="2"/>
      <c r="Q41" s="2"/>
    </row>
    <row r="42" thickTop="1" ht="12.75">
      <c r="A42" s="9"/>
      <c r="B42" s="48">
        <v>3</v>
      </c>
      <c r="C42" s="49" t="s">
        <v>102</v>
      </c>
      <c r="D42" s="49" t="s">
        <v>7</v>
      </c>
      <c r="E42" s="49" t="s">
        <v>103</v>
      </c>
      <c r="F42" s="49" t="s">
        <v>7</v>
      </c>
      <c r="G42" s="50" t="s">
        <v>104</v>
      </c>
      <c r="H42" s="60">
        <v>54</v>
      </c>
      <c r="I42" s="61">
        <f>ROUND(0,2)</f>
        <v>0</v>
      </c>
      <c r="J42" s="62">
        <f>ROUND(I42*H42,2)</f>
        <v>0</v>
      </c>
      <c r="K42" s="63">
        <v>0.20999999999999999</v>
      </c>
      <c r="L42" s="64">
        <f>IF(ISNUMBER(K42),ROUND(J42*(K42+1),2),0)</f>
        <v>0</v>
      </c>
      <c r="M42" s="12"/>
      <c r="N42" s="2"/>
      <c r="O42" s="2"/>
      <c r="P42" s="2"/>
      <c r="Q42" s="40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5" t="s">
        <v>52</v>
      </c>
      <c r="C43" s="1"/>
      <c r="D43" s="1"/>
      <c r="E43" s="56" t="s">
        <v>105</v>
      </c>
      <c r="F43" s="1"/>
      <c r="G43" s="1"/>
      <c r="H43" s="47"/>
      <c r="I43" s="1"/>
      <c r="J43" s="47"/>
      <c r="K43" s="1"/>
      <c r="L43" s="1"/>
      <c r="M43" s="12"/>
      <c r="N43" s="2"/>
      <c r="O43" s="2"/>
      <c r="P43" s="2"/>
      <c r="Q43" s="2"/>
    </row>
    <row r="44" ht="12.75">
      <c r="A44" s="9"/>
      <c r="B44" s="55" t="s">
        <v>54</v>
      </c>
      <c r="C44" s="1"/>
      <c r="D44" s="1"/>
      <c r="E44" s="56" t="s">
        <v>106</v>
      </c>
      <c r="F44" s="1"/>
      <c r="G44" s="1"/>
      <c r="H44" s="47"/>
      <c r="I44" s="1"/>
      <c r="J44" s="47"/>
      <c r="K44" s="1"/>
      <c r="L44" s="1"/>
      <c r="M44" s="12"/>
      <c r="N44" s="2"/>
      <c r="O44" s="2"/>
      <c r="P44" s="2"/>
      <c r="Q44" s="2"/>
    </row>
    <row r="45" ht="12.75">
      <c r="A45" s="9"/>
      <c r="B45" s="55" t="s">
        <v>56</v>
      </c>
      <c r="C45" s="1"/>
      <c r="D45" s="1"/>
      <c r="E45" s="56" t="s">
        <v>107</v>
      </c>
      <c r="F45" s="1"/>
      <c r="G45" s="1"/>
      <c r="H45" s="47"/>
      <c r="I45" s="1"/>
      <c r="J45" s="47"/>
      <c r="K45" s="1"/>
      <c r="L45" s="1"/>
      <c r="M45" s="12"/>
      <c r="N45" s="2"/>
      <c r="O45" s="2"/>
      <c r="P45" s="2"/>
      <c r="Q45" s="2"/>
    </row>
    <row r="46" thickBot="1" ht="12.75">
      <c r="A46" s="9"/>
      <c r="B46" s="57" t="s">
        <v>58</v>
      </c>
      <c r="C46" s="31"/>
      <c r="D46" s="31"/>
      <c r="E46" s="58" t="s">
        <v>59</v>
      </c>
      <c r="F46" s="31"/>
      <c r="G46" s="31"/>
      <c r="H46" s="59"/>
      <c r="I46" s="31"/>
      <c r="J46" s="59"/>
      <c r="K46" s="31"/>
      <c r="L46" s="31"/>
      <c r="M46" s="12"/>
      <c r="N46" s="2"/>
      <c r="O46" s="2"/>
      <c r="P46" s="2"/>
      <c r="Q46" s="2"/>
    </row>
    <row r="47" thickTop="1" ht="12.75">
      <c r="A47" s="9"/>
      <c r="B47" s="48">
        <v>4</v>
      </c>
      <c r="C47" s="49" t="s">
        <v>108</v>
      </c>
      <c r="D47" s="49" t="s">
        <v>7</v>
      </c>
      <c r="E47" s="49" t="s">
        <v>109</v>
      </c>
      <c r="F47" s="49" t="s">
        <v>7</v>
      </c>
      <c r="G47" s="50" t="s">
        <v>96</v>
      </c>
      <c r="H47" s="60">
        <v>5.0499999999999998</v>
      </c>
      <c r="I47" s="61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0">
        <f>IF(ISNUMBER(K47),IF(H47&gt;0,IF(I47&gt;0,J47,0),0),0)</f>
        <v>0</v>
      </c>
      <c r="R47" s="27">
        <f>IF(ISNUMBER(K47)=FALSE,J47,0)</f>
        <v>0</v>
      </c>
    </row>
    <row r="48" ht="12.75">
      <c r="A48" s="9"/>
      <c r="B48" s="55" t="s">
        <v>52</v>
      </c>
      <c r="C48" s="1"/>
      <c r="D48" s="1"/>
      <c r="E48" s="56" t="s">
        <v>110</v>
      </c>
      <c r="F48" s="1"/>
      <c r="G48" s="1"/>
      <c r="H48" s="47"/>
      <c r="I48" s="1"/>
      <c r="J48" s="47"/>
      <c r="K48" s="1"/>
      <c r="L48" s="1"/>
      <c r="M48" s="12"/>
      <c r="N48" s="2"/>
      <c r="O48" s="2"/>
      <c r="P48" s="2"/>
      <c r="Q48" s="2"/>
    </row>
    <row r="49" ht="12.75">
      <c r="A49" s="9"/>
      <c r="B49" s="55" t="s">
        <v>54</v>
      </c>
      <c r="C49" s="1"/>
      <c r="D49" s="1"/>
      <c r="E49" s="56" t="s">
        <v>111</v>
      </c>
      <c r="F49" s="1"/>
      <c r="G49" s="1"/>
      <c r="H49" s="47"/>
      <c r="I49" s="1"/>
      <c r="J49" s="47"/>
      <c r="K49" s="1"/>
      <c r="L49" s="1"/>
      <c r="M49" s="12"/>
      <c r="N49" s="2"/>
      <c r="O49" s="2"/>
      <c r="P49" s="2"/>
      <c r="Q49" s="2"/>
    </row>
    <row r="50" ht="12.75">
      <c r="A50" s="9"/>
      <c r="B50" s="55" t="s">
        <v>56</v>
      </c>
      <c r="C50" s="1"/>
      <c r="D50" s="1"/>
      <c r="E50" s="56" t="s">
        <v>112</v>
      </c>
      <c r="F50" s="1"/>
      <c r="G50" s="1"/>
      <c r="H50" s="47"/>
      <c r="I50" s="1"/>
      <c r="J50" s="47"/>
      <c r="K50" s="1"/>
      <c r="L50" s="1"/>
      <c r="M50" s="12"/>
      <c r="N50" s="2"/>
      <c r="O50" s="2"/>
      <c r="P50" s="2"/>
      <c r="Q50" s="2"/>
    </row>
    <row r="51" thickBot="1" ht="12.75">
      <c r="A51" s="9"/>
      <c r="B51" s="57" t="s">
        <v>58</v>
      </c>
      <c r="C51" s="31"/>
      <c r="D51" s="31"/>
      <c r="E51" s="58" t="s">
        <v>59</v>
      </c>
      <c r="F51" s="31"/>
      <c r="G51" s="31"/>
      <c r="H51" s="59"/>
      <c r="I51" s="31"/>
      <c r="J51" s="59"/>
      <c r="K51" s="31"/>
      <c r="L51" s="31"/>
      <c r="M51" s="12"/>
      <c r="N51" s="2"/>
      <c r="O51" s="2"/>
      <c r="P51" s="2"/>
      <c r="Q51" s="2"/>
    </row>
    <row r="52" thickTop="1" thickBot="1" ht="25" customHeight="1">
      <c r="A52" s="9"/>
      <c r="B52" s="1"/>
      <c r="C52" s="65">
        <v>0</v>
      </c>
      <c r="D52" s="1"/>
      <c r="E52" s="65" t="s">
        <v>39</v>
      </c>
      <c r="F52" s="1"/>
      <c r="G52" s="66" t="s">
        <v>81</v>
      </c>
      <c r="H52" s="67">
        <f>J32+J37+J42+J47</f>
        <v>0</v>
      </c>
      <c r="I52" s="66" t="s">
        <v>82</v>
      </c>
      <c r="J52" s="68">
        <f>(L52-H52)</f>
        <v>0</v>
      </c>
      <c r="K52" s="66" t="s">
        <v>83</v>
      </c>
      <c r="L52" s="69">
        <f>L32+L37+L42+L47</f>
        <v>0</v>
      </c>
      <c r="M52" s="12"/>
      <c r="N52" s="2"/>
      <c r="O52" s="2"/>
      <c r="P52" s="2"/>
      <c r="Q52" s="40">
        <f>0+Q32+Q37+Q42+Q47</f>
        <v>0</v>
      </c>
      <c r="R52" s="27">
        <f>0+R32+R37+R42+R47</f>
        <v>0</v>
      </c>
      <c r="S52" s="70">
        <f>Q52*(1+J52)+R52</f>
        <v>0</v>
      </c>
    </row>
    <row r="53" thickTop="1" thickBot="1" ht="25" customHeight="1">
      <c r="A53" s="9"/>
      <c r="B53" s="71"/>
      <c r="C53" s="71"/>
      <c r="D53" s="71"/>
      <c r="E53" s="71"/>
      <c r="F53" s="71"/>
      <c r="G53" s="72" t="s">
        <v>84</v>
      </c>
      <c r="H53" s="73">
        <f>J32+J37+J42+J47</f>
        <v>0</v>
      </c>
      <c r="I53" s="72" t="s">
        <v>85</v>
      </c>
      <c r="J53" s="74">
        <f>0+J52</f>
        <v>0</v>
      </c>
      <c r="K53" s="72" t="s">
        <v>86</v>
      </c>
      <c r="L53" s="75">
        <f>L32+L37+L42+L47</f>
        <v>0</v>
      </c>
      <c r="M53" s="12"/>
      <c r="N53" s="2"/>
      <c r="O53" s="2"/>
      <c r="P53" s="2"/>
      <c r="Q53" s="2"/>
    </row>
    <row r="54" ht="40" customHeight="1">
      <c r="A54" s="9"/>
      <c r="B54" s="80" t="s">
        <v>113</v>
      </c>
      <c r="C54" s="1"/>
      <c r="D54" s="1"/>
      <c r="E54" s="1"/>
      <c r="F54" s="1"/>
      <c r="G54" s="1"/>
      <c r="H54" s="47"/>
      <c r="I54" s="1"/>
      <c r="J54" s="47"/>
      <c r="K54" s="1"/>
      <c r="L54" s="1"/>
      <c r="M54" s="12"/>
      <c r="N54" s="2"/>
      <c r="O54" s="2"/>
      <c r="P54" s="2"/>
      <c r="Q54" s="2"/>
    </row>
    <row r="55" ht="12.75">
      <c r="A55" s="9"/>
      <c r="B55" s="48">
        <v>5</v>
      </c>
      <c r="C55" s="49" t="s">
        <v>114</v>
      </c>
      <c r="D55" s="49" t="s">
        <v>7</v>
      </c>
      <c r="E55" s="49" t="s">
        <v>115</v>
      </c>
      <c r="F55" s="49" t="s">
        <v>7</v>
      </c>
      <c r="G55" s="50" t="s">
        <v>116</v>
      </c>
      <c r="H55" s="51">
        <v>270</v>
      </c>
      <c r="I55" s="25">
        <f>ROUND(0,2)</f>
        <v>0</v>
      </c>
      <c r="J55" s="52">
        <f>ROUND(I55*H55,2)</f>
        <v>0</v>
      </c>
      <c r="K55" s="53">
        <v>0.20999999999999999</v>
      </c>
      <c r="L55" s="54">
        <f>IF(ISNUMBER(K55),ROUND(J55*(K55+1),2),0)</f>
        <v>0</v>
      </c>
      <c r="M55" s="12"/>
      <c r="N55" s="2"/>
      <c r="O55" s="2"/>
      <c r="P55" s="2"/>
      <c r="Q55" s="40">
        <f>IF(ISNUMBER(K55),IF(H55&gt;0,IF(I55&gt;0,J55,0),0),0)</f>
        <v>0</v>
      </c>
      <c r="R55" s="27">
        <f>IF(ISNUMBER(K55)=FALSE,J55,0)</f>
        <v>0</v>
      </c>
    </row>
    <row r="56" ht="12.75">
      <c r="A56" s="9"/>
      <c r="B56" s="55" t="s">
        <v>52</v>
      </c>
      <c r="C56" s="1"/>
      <c r="D56" s="1"/>
      <c r="E56" s="56" t="s">
        <v>117</v>
      </c>
      <c r="F56" s="1"/>
      <c r="G56" s="1"/>
      <c r="H56" s="47"/>
      <c r="I56" s="1"/>
      <c r="J56" s="47"/>
      <c r="K56" s="1"/>
      <c r="L56" s="1"/>
      <c r="M56" s="12"/>
      <c r="N56" s="2"/>
      <c r="O56" s="2"/>
      <c r="P56" s="2"/>
      <c r="Q56" s="2"/>
    </row>
    <row r="57" ht="12.75">
      <c r="A57" s="9"/>
      <c r="B57" s="55" t="s">
        <v>54</v>
      </c>
      <c r="C57" s="1"/>
      <c r="D57" s="1"/>
      <c r="E57" s="56" t="s">
        <v>118</v>
      </c>
      <c r="F57" s="1"/>
      <c r="G57" s="1"/>
      <c r="H57" s="47"/>
      <c r="I57" s="1"/>
      <c r="J57" s="47"/>
      <c r="K57" s="1"/>
      <c r="L57" s="1"/>
      <c r="M57" s="12"/>
      <c r="N57" s="2"/>
      <c r="O57" s="2"/>
      <c r="P57" s="2"/>
      <c r="Q57" s="2"/>
    </row>
    <row r="58" ht="12.75">
      <c r="A58" s="9"/>
      <c r="B58" s="55" t="s">
        <v>56</v>
      </c>
      <c r="C58" s="1"/>
      <c r="D58" s="1"/>
      <c r="E58" s="56" t="s">
        <v>119</v>
      </c>
      <c r="F58" s="1"/>
      <c r="G58" s="1"/>
      <c r="H58" s="47"/>
      <c r="I58" s="1"/>
      <c r="J58" s="47"/>
      <c r="K58" s="1"/>
      <c r="L58" s="1"/>
      <c r="M58" s="12"/>
      <c r="N58" s="2"/>
      <c r="O58" s="2"/>
      <c r="P58" s="2"/>
      <c r="Q58" s="2"/>
    </row>
    <row r="59" thickBot="1" ht="12.75">
      <c r="A59" s="9"/>
      <c r="B59" s="57" t="s">
        <v>58</v>
      </c>
      <c r="C59" s="31"/>
      <c r="D59" s="31"/>
      <c r="E59" s="58" t="s">
        <v>59</v>
      </c>
      <c r="F59" s="31"/>
      <c r="G59" s="31"/>
      <c r="H59" s="59"/>
      <c r="I59" s="31"/>
      <c r="J59" s="59"/>
      <c r="K59" s="31"/>
      <c r="L59" s="31"/>
      <c r="M59" s="12"/>
      <c r="N59" s="2"/>
      <c r="O59" s="2"/>
      <c r="P59" s="2"/>
      <c r="Q59" s="2"/>
    </row>
    <row r="60" thickTop="1" ht="12.75">
      <c r="A60" s="9"/>
      <c r="B60" s="48">
        <v>6</v>
      </c>
      <c r="C60" s="49" t="s">
        <v>120</v>
      </c>
      <c r="D60" s="49" t="s">
        <v>7</v>
      </c>
      <c r="E60" s="49" t="s">
        <v>121</v>
      </c>
      <c r="F60" s="49" t="s">
        <v>7</v>
      </c>
      <c r="G60" s="50" t="s">
        <v>104</v>
      </c>
      <c r="H60" s="60">
        <v>5.0499999999999998</v>
      </c>
      <c r="I60" s="61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0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5" t="s">
        <v>52</v>
      </c>
      <c r="C61" s="1"/>
      <c r="D61" s="1"/>
      <c r="E61" s="56" t="s">
        <v>122</v>
      </c>
      <c r="F61" s="1"/>
      <c r="G61" s="1"/>
      <c r="H61" s="47"/>
      <c r="I61" s="1"/>
      <c r="J61" s="47"/>
      <c r="K61" s="1"/>
      <c r="L61" s="1"/>
      <c r="M61" s="12"/>
      <c r="N61" s="2"/>
      <c r="O61" s="2"/>
      <c r="P61" s="2"/>
      <c r="Q61" s="2"/>
    </row>
    <row r="62" ht="12.75">
      <c r="A62" s="9"/>
      <c r="B62" s="55" t="s">
        <v>54</v>
      </c>
      <c r="C62" s="1"/>
      <c r="D62" s="1"/>
      <c r="E62" s="56" t="s">
        <v>123</v>
      </c>
      <c r="F62" s="1"/>
      <c r="G62" s="1"/>
      <c r="H62" s="47"/>
      <c r="I62" s="1"/>
      <c r="J62" s="47"/>
      <c r="K62" s="1"/>
      <c r="L62" s="1"/>
      <c r="M62" s="12"/>
      <c r="N62" s="2"/>
      <c r="O62" s="2"/>
      <c r="P62" s="2"/>
      <c r="Q62" s="2"/>
    </row>
    <row r="63" ht="12.75">
      <c r="A63" s="9"/>
      <c r="B63" s="55" t="s">
        <v>56</v>
      </c>
      <c r="C63" s="1"/>
      <c r="D63" s="1"/>
      <c r="E63" s="56" t="s">
        <v>124</v>
      </c>
      <c r="F63" s="1"/>
      <c r="G63" s="1"/>
      <c r="H63" s="47"/>
      <c r="I63" s="1"/>
      <c r="J63" s="47"/>
      <c r="K63" s="1"/>
      <c r="L63" s="1"/>
      <c r="M63" s="12"/>
      <c r="N63" s="2"/>
      <c r="O63" s="2"/>
      <c r="P63" s="2"/>
      <c r="Q63" s="2"/>
    </row>
    <row r="64" thickBot="1" ht="12.75">
      <c r="A64" s="9"/>
      <c r="B64" s="57" t="s">
        <v>58</v>
      </c>
      <c r="C64" s="31"/>
      <c r="D64" s="31"/>
      <c r="E64" s="58" t="s">
        <v>59</v>
      </c>
      <c r="F64" s="31"/>
      <c r="G64" s="31"/>
      <c r="H64" s="59"/>
      <c r="I64" s="31"/>
      <c r="J64" s="59"/>
      <c r="K64" s="31"/>
      <c r="L64" s="31"/>
      <c r="M64" s="12"/>
      <c r="N64" s="2"/>
      <c r="O64" s="2"/>
      <c r="P64" s="2"/>
      <c r="Q64" s="2"/>
    </row>
    <row r="65" thickTop="1" ht="12.75">
      <c r="A65" s="9"/>
      <c r="B65" s="48">
        <v>7</v>
      </c>
      <c r="C65" s="49" t="s">
        <v>125</v>
      </c>
      <c r="D65" s="49" t="s">
        <v>7</v>
      </c>
      <c r="E65" s="49" t="s">
        <v>126</v>
      </c>
      <c r="F65" s="49" t="s">
        <v>7</v>
      </c>
      <c r="G65" s="50" t="s">
        <v>104</v>
      </c>
      <c r="H65" s="60">
        <v>2.02</v>
      </c>
      <c r="I65" s="61">
        <f>ROUND(0,2)</f>
        <v>0</v>
      </c>
      <c r="J65" s="62">
        <f>ROUND(I65*H65,2)</f>
        <v>0</v>
      </c>
      <c r="K65" s="63">
        <v>0.20999999999999999</v>
      </c>
      <c r="L65" s="64">
        <f>IF(ISNUMBER(K65),ROUND(J65*(K65+1),2),0)</f>
        <v>0</v>
      </c>
      <c r="M65" s="12"/>
      <c r="N65" s="2"/>
      <c r="O65" s="2"/>
      <c r="P65" s="2"/>
      <c r="Q65" s="40">
        <f>IF(ISNUMBER(K65),IF(H65&gt;0,IF(I65&gt;0,J65,0),0),0)</f>
        <v>0</v>
      </c>
      <c r="R65" s="27">
        <f>IF(ISNUMBER(K65)=FALSE,J65,0)</f>
        <v>0</v>
      </c>
    </row>
    <row r="66" ht="12.75">
      <c r="A66" s="9"/>
      <c r="B66" s="55" t="s">
        <v>52</v>
      </c>
      <c r="C66" s="1"/>
      <c r="D66" s="1"/>
      <c r="E66" s="56" t="s">
        <v>127</v>
      </c>
      <c r="F66" s="1"/>
      <c r="G66" s="1"/>
      <c r="H66" s="47"/>
      <c r="I66" s="1"/>
      <c r="J66" s="47"/>
      <c r="K66" s="1"/>
      <c r="L66" s="1"/>
      <c r="M66" s="12"/>
      <c r="N66" s="2"/>
      <c r="O66" s="2"/>
      <c r="P66" s="2"/>
      <c r="Q66" s="2"/>
    </row>
    <row r="67" ht="12.75">
      <c r="A67" s="9"/>
      <c r="B67" s="55" t="s">
        <v>54</v>
      </c>
      <c r="C67" s="1"/>
      <c r="D67" s="1"/>
      <c r="E67" s="56" t="s">
        <v>128</v>
      </c>
      <c r="F67" s="1"/>
      <c r="G67" s="1"/>
      <c r="H67" s="47"/>
      <c r="I67" s="1"/>
      <c r="J67" s="47"/>
      <c r="K67" s="1"/>
      <c r="L67" s="1"/>
      <c r="M67" s="12"/>
      <c r="N67" s="2"/>
      <c r="O67" s="2"/>
      <c r="P67" s="2"/>
      <c r="Q67" s="2"/>
    </row>
    <row r="68" ht="12.75">
      <c r="A68" s="9"/>
      <c r="B68" s="55" t="s">
        <v>56</v>
      </c>
      <c r="C68" s="1"/>
      <c r="D68" s="1"/>
      <c r="E68" s="56" t="s">
        <v>124</v>
      </c>
      <c r="F68" s="1"/>
      <c r="G68" s="1"/>
      <c r="H68" s="47"/>
      <c r="I68" s="1"/>
      <c r="J68" s="47"/>
      <c r="K68" s="1"/>
      <c r="L68" s="1"/>
      <c r="M68" s="12"/>
      <c r="N68" s="2"/>
      <c r="O68" s="2"/>
      <c r="P68" s="2"/>
      <c r="Q68" s="2"/>
    </row>
    <row r="69" thickBot="1" ht="12.75">
      <c r="A69" s="9"/>
      <c r="B69" s="57" t="s">
        <v>58</v>
      </c>
      <c r="C69" s="31"/>
      <c r="D69" s="31"/>
      <c r="E69" s="58" t="s">
        <v>59</v>
      </c>
      <c r="F69" s="31"/>
      <c r="G69" s="31"/>
      <c r="H69" s="59"/>
      <c r="I69" s="31"/>
      <c r="J69" s="59"/>
      <c r="K69" s="31"/>
      <c r="L69" s="31"/>
      <c r="M69" s="12"/>
      <c r="N69" s="2"/>
      <c r="O69" s="2"/>
      <c r="P69" s="2"/>
      <c r="Q69" s="2"/>
    </row>
    <row r="70" thickTop="1" ht="12.75">
      <c r="A70" s="9"/>
      <c r="B70" s="48">
        <v>8</v>
      </c>
      <c r="C70" s="49" t="s">
        <v>129</v>
      </c>
      <c r="D70" s="49" t="s">
        <v>7</v>
      </c>
      <c r="E70" s="49" t="s">
        <v>130</v>
      </c>
      <c r="F70" s="49" t="s">
        <v>7</v>
      </c>
      <c r="G70" s="50" t="s">
        <v>104</v>
      </c>
      <c r="H70" s="60">
        <v>2.8279999999999998</v>
      </c>
      <c r="I70" s="61">
        <f>ROUND(0,2)</f>
        <v>0</v>
      </c>
      <c r="J70" s="62">
        <f>ROUND(I70*H70,2)</f>
        <v>0</v>
      </c>
      <c r="K70" s="63">
        <v>0.20999999999999999</v>
      </c>
      <c r="L70" s="64">
        <f>IF(ISNUMBER(K70),ROUND(J70*(K70+1),2),0)</f>
        <v>0</v>
      </c>
      <c r="M70" s="12"/>
      <c r="N70" s="2"/>
      <c r="O70" s="2"/>
      <c r="P70" s="2"/>
      <c r="Q70" s="40">
        <f>IF(ISNUMBER(K70),IF(H70&gt;0,IF(I70&gt;0,J70,0),0),0)</f>
        <v>0</v>
      </c>
      <c r="R70" s="27">
        <f>IF(ISNUMBER(K70)=FALSE,J70,0)</f>
        <v>0</v>
      </c>
    </row>
    <row r="71" ht="12.75">
      <c r="A71" s="9"/>
      <c r="B71" s="55" t="s">
        <v>52</v>
      </c>
      <c r="C71" s="1"/>
      <c r="D71" s="1"/>
      <c r="E71" s="56" t="s">
        <v>131</v>
      </c>
      <c r="F71" s="1"/>
      <c r="G71" s="1"/>
      <c r="H71" s="47"/>
      <c r="I71" s="1"/>
      <c r="J71" s="47"/>
      <c r="K71" s="1"/>
      <c r="L71" s="1"/>
      <c r="M71" s="12"/>
      <c r="N71" s="2"/>
      <c r="O71" s="2"/>
      <c r="P71" s="2"/>
      <c r="Q71" s="2"/>
    </row>
    <row r="72" ht="12.75">
      <c r="A72" s="9"/>
      <c r="B72" s="55" t="s">
        <v>54</v>
      </c>
      <c r="C72" s="1"/>
      <c r="D72" s="1"/>
      <c r="E72" s="56" t="s">
        <v>132</v>
      </c>
      <c r="F72" s="1"/>
      <c r="G72" s="1"/>
      <c r="H72" s="47"/>
      <c r="I72" s="1"/>
      <c r="J72" s="47"/>
      <c r="K72" s="1"/>
      <c r="L72" s="1"/>
      <c r="M72" s="12"/>
      <c r="N72" s="2"/>
      <c r="O72" s="2"/>
      <c r="P72" s="2"/>
      <c r="Q72" s="2"/>
    </row>
    <row r="73" ht="12.75">
      <c r="A73" s="9"/>
      <c r="B73" s="55" t="s">
        <v>56</v>
      </c>
      <c r="C73" s="1"/>
      <c r="D73" s="1"/>
      <c r="E73" s="56" t="s">
        <v>124</v>
      </c>
      <c r="F73" s="1"/>
      <c r="G73" s="1"/>
      <c r="H73" s="47"/>
      <c r="I73" s="1"/>
      <c r="J73" s="47"/>
      <c r="K73" s="1"/>
      <c r="L73" s="1"/>
      <c r="M73" s="12"/>
      <c r="N73" s="2"/>
      <c r="O73" s="2"/>
      <c r="P73" s="2"/>
      <c r="Q73" s="2"/>
    </row>
    <row r="74" thickBot="1" ht="12.75">
      <c r="A74" s="9"/>
      <c r="B74" s="57" t="s">
        <v>58</v>
      </c>
      <c r="C74" s="31"/>
      <c r="D74" s="31"/>
      <c r="E74" s="58" t="s">
        <v>59</v>
      </c>
      <c r="F74" s="31"/>
      <c r="G74" s="31"/>
      <c r="H74" s="59"/>
      <c r="I74" s="31"/>
      <c r="J74" s="59"/>
      <c r="K74" s="31"/>
      <c r="L74" s="31"/>
      <c r="M74" s="12"/>
      <c r="N74" s="2"/>
      <c r="O74" s="2"/>
      <c r="P74" s="2"/>
      <c r="Q74" s="2"/>
    </row>
    <row r="75" thickTop="1" ht="12.75">
      <c r="A75" s="9"/>
      <c r="B75" s="48">
        <v>9</v>
      </c>
      <c r="C75" s="49" t="s">
        <v>133</v>
      </c>
      <c r="D75" s="49" t="s">
        <v>7</v>
      </c>
      <c r="E75" s="49" t="s">
        <v>134</v>
      </c>
      <c r="F75" s="49" t="s">
        <v>7</v>
      </c>
      <c r="G75" s="50" t="s">
        <v>104</v>
      </c>
      <c r="H75" s="60">
        <v>54</v>
      </c>
      <c r="I75" s="61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0">
        <f>IF(ISNUMBER(K75),IF(H75&gt;0,IF(I75&gt;0,J75,0),0),0)</f>
        <v>0</v>
      </c>
      <c r="R75" s="27">
        <f>IF(ISNUMBER(K75)=FALSE,J75,0)</f>
        <v>0</v>
      </c>
    </row>
    <row r="76" ht="12.75">
      <c r="A76" s="9"/>
      <c r="B76" s="55" t="s">
        <v>52</v>
      </c>
      <c r="C76" s="1"/>
      <c r="D76" s="1"/>
      <c r="E76" s="56" t="s">
        <v>135</v>
      </c>
      <c r="F76" s="1"/>
      <c r="G76" s="1"/>
      <c r="H76" s="47"/>
      <c r="I76" s="1"/>
      <c r="J76" s="47"/>
      <c r="K76" s="1"/>
      <c r="L76" s="1"/>
      <c r="M76" s="12"/>
      <c r="N76" s="2"/>
      <c r="O76" s="2"/>
      <c r="P76" s="2"/>
      <c r="Q76" s="2"/>
    </row>
    <row r="77" ht="12.75">
      <c r="A77" s="9"/>
      <c r="B77" s="55" t="s">
        <v>54</v>
      </c>
      <c r="C77" s="1"/>
      <c r="D77" s="1"/>
      <c r="E77" s="56" t="s">
        <v>106</v>
      </c>
      <c r="F77" s="1"/>
      <c r="G77" s="1"/>
      <c r="H77" s="47"/>
      <c r="I77" s="1"/>
      <c r="J77" s="47"/>
      <c r="K77" s="1"/>
      <c r="L77" s="1"/>
      <c r="M77" s="12"/>
      <c r="N77" s="2"/>
      <c r="O77" s="2"/>
      <c r="P77" s="2"/>
      <c r="Q77" s="2"/>
    </row>
    <row r="78" ht="12.75">
      <c r="A78" s="9"/>
      <c r="B78" s="55" t="s">
        <v>56</v>
      </c>
      <c r="C78" s="1"/>
      <c r="D78" s="1"/>
      <c r="E78" s="56" t="s">
        <v>136</v>
      </c>
      <c r="F78" s="1"/>
      <c r="G78" s="1"/>
      <c r="H78" s="47"/>
      <c r="I78" s="1"/>
      <c r="J78" s="47"/>
      <c r="K78" s="1"/>
      <c r="L78" s="1"/>
      <c r="M78" s="12"/>
      <c r="N78" s="2"/>
      <c r="O78" s="2"/>
      <c r="P78" s="2"/>
      <c r="Q78" s="2"/>
    </row>
    <row r="79" thickBot="1" ht="12.75">
      <c r="A79" s="9"/>
      <c r="B79" s="57" t="s">
        <v>58</v>
      </c>
      <c r="C79" s="31"/>
      <c r="D79" s="31"/>
      <c r="E79" s="58" t="s">
        <v>59</v>
      </c>
      <c r="F79" s="31"/>
      <c r="G79" s="31"/>
      <c r="H79" s="59"/>
      <c r="I79" s="31"/>
      <c r="J79" s="59"/>
      <c r="K79" s="31"/>
      <c r="L79" s="31"/>
      <c r="M79" s="12"/>
      <c r="N79" s="2"/>
      <c r="O79" s="2"/>
      <c r="P79" s="2"/>
      <c r="Q79" s="2"/>
    </row>
    <row r="80" thickTop="1" ht="12.75">
      <c r="A80" s="9"/>
      <c r="B80" s="48">
        <v>10</v>
      </c>
      <c r="C80" s="49" t="s">
        <v>137</v>
      </c>
      <c r="D80" s="49" t="s">
        <v>7</v>
      </c>
      <c r="E80" s="49" t="s">
        <v>138</v>
      </c>
      <c r="F80" s="49" t="s">
        <v>7</v>
      </c>
      <c r="G80" s="50" t="s">
        <v>104</v>
      </c>
      <c r="H80" s="60">
        <v>19.5</v>
      </c>
      <c r="I80" s="61">
        <f>ROUND(0,2)</f>
        <v>0</v>
      </c>
      <c r="J80" s="62">
        <f>ROUND(I80*H80,2)</f>
        <v>0</v>
      </c>
      <c r="K80" s="63">
        <v>0.20999999999999999</v>
      </c>
      <c r="L80" s="64">
        <f>IF(ISNUMBER(K80),ROUND(J80*(K80+1),2),0)</f>
        <v>0</v>
      </c>
      <c r="M80" s="12"/>
      <c r="N80" s="2"/>
      <c r="O80" s="2"/>
      <c r="P80" s="2"/>
      <c r="Q80" s="40">
        <f>IF(ISNUMBER(K80),IF(H80&gt;0,IF(I80&gt;0,J80,0),0),0)</f>
        <v>0</v>
      </c>
      <c r="R80" s="27">
        <f>IF(ISNUMBER(K80)=FALSE,J80,0)</f>
        <v>0</v>
      </c>
    </row>
    <row r="81" ht="12.75">
      <c r="A81" s="9"/>
      <c r="B81" s="55" t="s">
        <v>52</v>
      </c>
      <c r="C81" s="1"/>
      <c r="D81" s="1"/>
      <c r="E81" s="56" t="s">
        <v>139</v>
      </c>
      <c r="F81" s="1"/>
      <c r="G81" s="1"/>
      <c r="H81" s="47"/>
      <c r="I81" s="1"/>
      <c r="J81" s="47"/>
      <c r="K81" s="1"/>
      <c r="L81" s="1"/>
      <c r="M81" s="12"/>
      <c r="N81" s="2"/>
      <c r="O81" s="2"/>
      <c r="P81" s="2"/>
      <c r="Q81" s="2"/>
    </row>
    <row r="82" ht="12.75">
      <c r="A82" s="9"/>
      <c r="B82" s="55" t="s">
        <v>54</v>
      </c>
      <c r="C82" s="1"/>
      <c r="D82" s="1"/>
      <c r="E82" s="56" t="s">
        <v>140</v>
      </c>
      <c r="F82" s="1"/>
      <c r="G82" s="1"/>
      <c r="H82" s="47"/>
      <c r="I82" s="1"/>
      <c r="J82" s="47"/>
      <c r="K82" s="1"/>
      <c r="L82" s="1"/>
      <c r="M82" s="12"/>
      <c r="N82" s="2"/>
      <c r="O82" s="2"/>
      <c r="P82" s="2"/>
      <c r="Q82" s="2"/>
    </row>
    <row r="83" ht="12.75">
      <c r="A83" s="9"/>
      <c r="B83" s="55" t="s">
        <v>56</v>
      </c>
      <c r="C83" s="1"/>
      <c r="D83" s="1"/>
      <c r="E83" s="56" t="s">
        <v>141</v>
      </c>
      <c r="F83" s="1"/>
      <c r="G83" s="1"/>
      <c r="H83" s="47"/>
      <c r="I83" s="1"/>
      <c r="J83" s="47"/>
      <c r="K83" s="1"/>
      <c r="L83" s="1"/>
      <c r="M83" s="12"/>
      <c r="N83" s="2"/>
      <c r="O83" s="2"/>
      <c r="P83" s="2"/>
      <c r="Q83" s="2"/>
    </row>
    <row r="84" thickBot="1" ht="12.75">
      <c r="A84" s="9"/>
      <c r="B84" s="57" t="s">
        <v>58</v>
      </c>
      <c r="C84" s="31"/>
      <c r="D84" s="31"/>
      <c r="E84" s="58" t="s">
        <v>59</v>
      </c>
      <c r="F84" s="31"/>
      <c r="G84" s="31"/>
      <c r="H84" s="59"/>
      <c r="I84" s="31"/>
      <c r="J84" s="59"/>
      <c r="K84" s="31"/>
      <c r="L84" s="31"/>
      <c r="M84" s="12"/>
      <c r="N84" s="2"/>
      <c r="O84" s="2"/>
      <c r="P84" s="2"/>
      <c r="Q84" s="2"/>
    </row>
    <row r="85" thickTop="1" ht="12.75">
      <c r="A85" s="9"/>
      <c r="B85" s="48">
        <v>11</v>
      </c>
      <c r="C85" s="49" t="s">
        <v>142</v>
      </c>
      <c r="D85" s="49" t="s">
        <v>7</v>
      </c>
      <c r="E85" s="49" t="s">
        <v>143</v>
      </c>
      <c r="F85" s="49" t="s">
        <v>7</v>
      </c>
      <c r="G85" s="50" t="s">
        <v>104</v>
      </c>
      <c r="H85" s="60">
        <v>134.30000000000001</v>
      </c>
      <c r="I85" s="61">
        <f>ROUND(0,2)</f>
        <v>0</v>
      </c>
      <c r="J85" s="62">
        <f>ROUND(I85*H85,2)</f>
        <v>0</v>
      </c>
      <c r="K85" s="63">
        <v>0.20999999999999999</v>
      </c>
      <c r="L85" s="64">
        <f>IF(ISNUMBER(K85),ROUND(J85*(K85+1),2),0)</f>
        <v>0</v>
      </c>
      <c r="M85" s="12"/>
      <c r="N85" s="2"/>
      <c r="O85" s="2"/>
      <c r="P85" s="2"/>
      <c r="Q85" s="40">
        <f>IF(ISNUMBER(K85),IF(H85&gt;0,IF(I85&gt;0,J85,0),0),0)</f>
        <v>0</v>
      </c>
      <c r="R85" s="27">
        <f>IF(ISNUMBER(K85)=FALSE,J85,0)</f>
        <v>0</v>
      </c>
    </row>
    <row r="86" ht="12.75">
      <c r="A86" s="9"/>
      <c r="B86" s="55" t="s">
        <v>52</v>
      </c>
      <c r="C86" s="1"/>
      <c r="D86" s="1"/>
      <c r="E86" s="56" t="s">
        <v>144</v>
      </c>
      <c r="F86" s="1"/>
      <c r="G86" s="1"/>
      <c r="H86" s="47"/>
      <c r="I86" s="1"/>
      <c r="J86" s="47"/>
      <c r="K86" s="1"/>
      <c r="L86" s="1"/>
      <c r="M86" s="12"/>
      <c r="N86" s="2"/>
      <c r="O86" s="2"/>
      <c r="P86" s="2"/>
      <c r="Q86" s="2"/>
    </row>
    <row r="87" ht="12.75">
      <c r="A87" s="9"/>
      <c r="B87" s="55" t="s">
        <v>54</v>
      </c>
      <c r="C87" s="1"/>
      <c r="D87" s="1"/>
      <c r="E87" s="56" t="s">
        <v>145</v>
      </c>
      <c r="F87" s="1"/>
      <c r="G87" s="1"/>
      <c r="H87" s="47"/>
      <c r="I87" s="1"/>
      <c r="J87" s="47"/>
      <c r="K87" s="1"/>
      <c r="L87" s="1"/>
      <c r="M87" s="12"/>
      <c r="N87" s="2"/>
      <c r="O87" s="2"/>
      <c r="P87" s="2"/>
      <c r="Q87" s="2"/>
    </row>
    <row r="88" ht="12.75">
      <c r="A88" s="9"/>
      <c r="B88" s="55" t="s">
        <v>56</v>
      </c>
      <c r="C88" s="1"/>
      <c r="D88" s="1"/>
      <c r="E88" s="56" t="s">
        <v>141</v>
      </c>
      <c r="F88" s="1"/>
      <c r="G88" s="1"/>
      <c r="H88" s="47"/>
      <c r="I88" s="1"/>
      <c r="J88" s="47"/>
      <c r="K88" s="1"/>
      <c r="L88" s="1"/>
      <c r="M88" s="12"/>
      <c r="N88" s="2"/>
      <c r="O88" s="2"/>
      <c r="P88" s="2"/>
      <c r="Q88" s="2"/>
    </row>
    <row r="89" thickBot="1" ht="12.75">
      <c r="A89" s="9"/>
      <c r="B89" s="57" t="s">
        <v>58</v>
      </c>
      <c r="C89" s="31"/>
      <c r="D89" s="31"/>
      <c r="E89" s="58" t="s">
        <v>59</v>
      </c>
      <c r="F89" s="31"/>
      <c r="G89" s="31"/>
      <c r="H89" s="59"/>
      <c r="I89" s="31"/>
      <c r="J89" s="59"/>
      <c r="K89" s="31"/>
      <c r="L89" s="31"/>
      <c r="M89" s="12"/>
      <c r="N89" s="2"/>
      <c r="O89" s="2"/>
      <c r="P89" s="2"/>
      <c r="Q89" s="2"/>
    </row>
    <row r="90" thickTop="1" ht="12.75">
      <c r="A90" s="9"/>
      <c r="B90" s="48">
        <v>12</v>
      </c>
      <c r="C90" s="49" t="s">
        <v>146</v>
      </c>
      <c r="D90" s="49" t="s">
        <v>7</v>
      </c>
      <c r="E90" s="49" t="s">
        <v>147</v>
      </c>
      <c r="F90" s="49" t="s">
        <v>7</v>
      </c>
      <c r="G90" s="50" t="s">
        <v>104</v>
      </c>
      <c r="H90" s="60">
        <v>153.80000000000001</v>
      </c>
      <c r="I90" s="61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0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5" t="s">
        <v>52</v>
      </c>
      <c r="C91" s="1"/>
      <c r="D91" s="1"/>
      <c r="E91" s="56" t="s">
        <v>148</v>
      </c>
      <c r="F91" s="1"/>
      <c r="G91" s="1"/>
      <c r="H91" s="47"/>
      <c r="I91" s="1"/>
      <c r="J91" s="47"/>
      <c r="K91" s="1"/>
      <c r="L91" s="1"/>
      <c r="M91" s="12"/>
      <c r="N91" s="2"/>
      <c r="O91" s="2"/>
      <c r="P91" s="2"/>
      <c r="Q91" s="2"/>
    </row>
    <row r="92" ht="12.75">
      <c r="A92" s="9"/>
      <c r="B92" s="55" t="s">
        <v>54</v>
      </c>
      <c r="C92" s="1"/>
      <c r="D92" s="1"/>
      <c r="E92" s="56" t="s">
        <v>149</v>
      </c>
      <c r="F92" s="1"/>
      <c r="G92" s="1"/>
      <c r="H92" s="47"/>
      <c r="I92" s="1"/>
      <c r="J92" s="47"/>
      <c r="K92" s="1"/>
      <c r="L92" s="1"/>
      <c r="M92" s="12"/>
      <c r="N92" s="2"/>
      <c r="O92" s="2"/>
      <c r="P92" s="2"/>
      <c r="Q92" s="2"/>
    </row>
    <row r="93" ht="12.75">
      <c r="A93" s="9"/>
      <c r="B93" s="55" t="s">
        <v>56</v>
      </c>
      <c r="C93" s="1"/>
      <c r="D93" s="1"/>
      <c r="E93" s="56" t="s">
        <v>150</v>
      </c>
      <c r="F93" s="1"/>
      <c r="G93" s="1"/>
      <c r="H93" s="47"/>
      <c r="I93" s="1"/>
      <c r="J93" s="47"/>
      <c r="K93" s="1"/>
      <c r="L93" s="1"/>
      <c r="M93" s="12"/>
      <c r="N93" s="2"/>
      <c r="O93" s="2"/>
      <c r="P93" s="2"/>
      <c r="Q93" s="2"/>
    </row>
    <row r="94" thickBot="1" ht="12.75">
      <c r="A94" s="9"/>
      <c r="B94" s="57" t="s">
        <v>58</v>
      </c>
      <c r="C94" s="31"/>
      <c r="D94" s="31"/>
      <c r="E94" s="58" t="s">
        <v>59</v>
      </c>
      <c r="F94" s="31"/>
      <c r="G94" s="31"/>
      <c r="H94" s="59"/>
      <c r="I94" s="31"/>
      <c r="J94" s="59"/>
      <c r="K94" s="31"/>
      <c r="L94" s="31"/>
      <c r="M94" s="12"/>
      <c r="N94" s="2"/>
      <c r="O94" s="2"/>
      <c r="P94" s="2"/>
      <c r="Q94" s="2"/>
    </row>
    <row r="95" thickTop="1" ht="12.75">
      <c r="A95" s="9"/>
      <c r="B95" s="48">
        <v>13</v>
      </c>
      <c r="C95" s="49" t="s">
        <v>151</v>
      </c>
      <c r="D95" s="49" t="s">
        <v>7</v>
      </c>
      <c r="E95" s="49" t="s">
        <v>152</v>
      </c>
      <c r="F95" s="49" t="s">
        <v>7</v>
      </c>
      <c r="G95" s="50" t="s">
        <v>104</v>
      </c>
      <c r="H95" s="60">
        <v>51</v>
      </c>
      <c r="I95" s="61">
        <f>ROUND(0,2)</f>
        <v>0</v>
      </c>
      <c r="J95" s="62">
        <f>ROUND(I95*H95,2)</f>
        <v>0</v>
      </c>
      <c r="K95" s="63">
        <v>0.20999999999999999</v>
      </c>
      <c r="L95" s="64">
        <f>IF(ISNUMBER(K95),ROUND(J95*(K95+1),2),0)</f>
        <v>0</v>
      </c>
      <c r="M95" s="12"/>
      <c r="N95" s="2"/>
      <c r="O95" s="2"/>
      <c r="P95" s="2"/>
      <c r="Q95" s="40">
        <f>IF(ISNUMBER(K95),IF(H95&gt;0,IF(I95&gt;0,J95,0),0),0)</f>
        <v>0</v>
      </c>
      <c r="R95" s="27">
        <f>IF(ISNUMBER(K95)=FALSE,J95,0)</f>
        <v>0</v>
      </c>
    </row>
    <row r="96" ht="12.75">
      <c r="A96" s="9"/>
      <c r="B96" s="55" t="s">
        <v>52</v>
      </c>
      <c r="C96" s="1"/>
      <c r="D96" s="1"/>
      <c r="E96" s="56" t="s">
        <v>153</v>
      </c>
      <c r="F96" s="1"/>
      <c r="G96" s="1"/>
      <c r="H96" s="47"/>
      <c r="I96" s="1"/>
      <c r="J96" s="47"/>
      <c r="K96" s="1"/>
      <c r="L96" s="1"/>
      <c r="M96" s="12"/>
      <c r="N96" s="2"/>
      <c r="O96" s="2"/>
      <c r="P96" s="2"/>
      <c r="Q96" s="2"/>
    </row>
    <row r="97" ht="12.75">
      <c r="A97" s="9"/>
      <c r="B97" s="55" t="s">
        <v>54</v>
      </c>
      <c r="C97" s="1"/>
      <c r="D97" s="1"/>
      <c r="E97" s="56" t="s">
        <v>154</v>
      </c>
      <c r="F97" s="1"/>
      <c r="G97" s="1"/>
      <c r="H97" s="47"/>
      <c r="I97" s="1"/>
      <c r="J97" s="47"/>
      <c r="K97" s="1"/>
      <c r="L97" s="1"/>
      <c r="M97" s="12"/>
      <c r="N97" s="2"/>
      <c r="O97" s="2"/>
      <c r="P97" s="2"/>
      <c r="Q97" s="2"/>
    </row>
    <row r="98" ht="12.75">
      <c r="A98" s="9"/>
      <c r="B98" s="55" t="s">
        <v>56</v>
      </c>
      <c r="C98" s="1"/>
      <c r="D98" s="1"/>
      <c r="E98" s="56" t="s">
        <v>155</v>
      </c>
      <c r="F98" s="1"/>
      <c r="G98" s="1"/>
      <c r="H98" s="47"/>
      <c r="I98" s="1"/>
      <c r="J98" s="47"/>
      <c r="K98" s="1"/>
      <c r="L98" s="1"/>
      <c r="M98" s="12"/>
      <c r="N98" s="2"/>
      <c r="O98" s="2"/>
      <c r="P98" s="2"/>
      <c r="Q98" s="2"/>
    </row>
    <row r="99" thickBot="1" ht="12.75">
      <c r="A99" s="9"/>
      <c r="B99" s="57" t="s">
        <v>58</v>
      </c>
      <c r="C99" s="31"/>
      <c r="D99" s="31"/>
      <c r="E99" s="58" t="s">
        <v>59</v>
      </c>
      <c r="F99" s="31"/>
      <c r="G99" s="31"/>
      <c r="H99" s="59"/>
      <c r="I99" s="31"/>
      <c r="J99" s="59"/>
      <c r="K99" s="31"/>
      <c r="L99" s="31"/>
      <c r="M99" s="12"/>
      <c r="N99" s="2"/>
      <c r="O99" s="2"/>
      <c r="P99" s="2"/>
      <c r="Q99" s="2"/>
    </row>
    <row r="100" thickTop="1" ht="12.75">
      <c r="A100" s="9"/>
      <c r="B100" s="48">
        <v>14</v>
      </c>
      <c r="C100" s="49" t="s">
        <v>156</v>
      </c>
      <c r="D100" s="49" t="s">
        <v>7</v>
      </c>
      <c r="E100" s="49" t="s">
        <v>157</v>
      </c>
      <c r="F100" s="49" t="s">
        <v>7</v>
      </c>
      <c r="G100" s="50" t="s">
        <v>104</v>
      </c>
      <c r="H100" s="60">
        <v>14.031000000000001</v>
      </c>
      <c r="I100" s="61">
        <f>ROUND(0,2)</f>
        <v>0</v>
      </c>
      <c r="J100" s="62">
        <f>ROUND(I100*H100,2)</f>
        <v>0</v>
      </c>
      <c r="K100" s="63">
        <v>0.20999999999999999</v>
      </c>
      <c r="L100" s="64">
        <f>IF(ISNUMBER(K100),ROUND(J100*(K100+1),2),0)</f>
        <v>0</v>
      </c>
      <c r="M100" s="12"/>
      <c r="N100" s="2"/>
      <c r="O100" s="2"/>
      <c r="P100" s="2"/>
      <c r="Q100" s="40">
        <f>IF(ISNUMBER(K100),IF(H100&gt;0,IF(I100&gt;0,J100,0),0),0)</f>
        <v>0</v>
      </c>
      <c r="R100" s="27">
        <f>IF(ISNUMBER(K100)=FALSE,J100,0)</f>
        <v>0</v>
      </c>
    </row>
    <row r="101" ht="12.75">
      <c r="A101" s="9"/>
      <c r="B101" s="55" t="s">
        <v>52</v>
      </c>
      <c r="C101" s="1"/>
      <c r="D101" s="1"/>
      <c r="E101" s="56" t="s">
        <v>158</v>
      </c>
      <c r="F101" s="1"/>
      <c r="G101" s="1"/>
      <c r="H101" s="47"/>
      <c r="I101" s="1"/>
      <c r="J101" s="47"/>
      <c r="K101" s="1"/>
      <c r="L101" s="1"/>
      <c r="M101" s="12"/>
      <c r="N101" s="2"/>
      <c r="O101" s="2"/>
      <c r="P101" s="2"/>
      <c r="Q101" s="2"/>
    </row>
    <row r="102" ht="12.75">
      <c r="A102" s="9"/>
      <c r="B102" s="55" t="s">
        <v>54</v>
      </c>
      <c r="C102" s="1"/>
      <c r="D102" s="1"/>
      <c r="E102" s="56" t="s">
        <v>159</v>
      </c>
      <c r="F102" s="1"/>
      <c r="G102" s="1"/>
      <c r="H102" s="47"/>
      <c r="I102" s="1"/>
      <c r="J102" s="47"/>
      <c r="K102" s="1"/>
      <c r="L102" s="1"/>
      <c r="M102" s="12"/>
      <c r="N102" s="2"/>
      <c r="O102" s="2"/>
      <c r="P102" s="2"/>
      <c r="Q102" s="2"/>
    </row>
    <row r="103" ht="12.75">
      <c r="A103" s="9"/>
      <c r="B103" s="55" t="s">
        <v>56</v>
      </c>
      <c r="C103" s="1"/>
      <c r="D103" s="1"/>
      <c r="E103" s="56" t="s">
        <v>160</v>
      </c>
      <c r="F103" s="1"/>
      <c r="G103" s="1"/>
      <c r="H103" s="47"/>
      <c r="I103" s="1"/>
      <c r="J103" s="47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7" t="s">
        <v>58</v>
      </c>
      <c r="C104" s="31"/>
      <c r="D104" s="31"/>
      <c r="E104" s="58" t="s">
        <v>59</v>
      </c>
      <c r="F104" s="31"/>
      <c r="G104" s="31"/>
      <c r="H104" s="59"/>
      <c r="I104" s="31"/>
      <c r="J104" s="59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48">
        <v>15</v>
      </c>
      <c r="C105" s="49" t="s">
        <v>161</v>
      </c>
      <c r="D105" s="49" t="s">
        <v>7</v>
      </c>
      <c r="E105" s="49" t="s">
        <v>162</v>
      </c>
      <c r="F105" s="49" t="s">
        <v>7</v>
      </c>
      <c r="G105" s="50" t="s">
        <v>116</v>
      </c>
      <c r="H105" s="60">
        <v>21.600000000000001</v>
      </c>
      <c r="I105" s="61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0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5" t="s">
        <v>52</v>
      </c>
      <c r="C106" s="1"/>
      <c r="D106" s="1"/>
      <c r="E106" s="56" t="s">
        <v>163</v>
      </c>
      <c r="F106" s="1"/>
      <c r="G106" s="1"/>
      <c r="H106" s="47"/>
      <c r="I106" s="1"/>
      <c r="J106" s="47"/>
      <c r="K106" s="1"/>
      <c r="L106" s="1"/>
      <c r="M106" s="12"/>
      <c r="N106" s="2"/>
      <c r="O106" s="2"/>
      <c r="P106" s="2"/>
      <c r="Q106" s="2"/>
    </row>
    <row r="107" ht="12.75">
      <c r="A107" s="9"/>
      <c r="B107" s="55" t="s">
        <v>54</v>
      </c>
      <c r="C107" s="1"/>
      <c r="D107" s="1"/>
      <c r="E107" s="56" t="s">
        <v>164</v>
      </c>
      <c r="F107" s="1"/>
      <c r="G107" s="1"/>
      <c r="H107" s="47"/>
      <c r="I107" s="1"/>
      <c r="J107" s="47"/>
      <c r="K107" s="1"/>
      <c r="L107" s="1"/>
      <c r="M107" s="12"/>
      <c r="N107" s="2"/>
      <c r="O107" s="2"/>
      <c r="P107" s="2"/>
      <c r="Q107" s="2"/>
    </row>
    <row r="108" ht="12.75">
      <c r="A108" s="9"/>
      <c r="B108" s="55" t="s">
        <v>56</v>
      </c>
      <c r="C108" s="1"/>
      <c r="D108" s="1"/>
      <c r="E108" s="56" t="s">
        <v>165</v>
      </c>
      <c r="F108" s="1"/>
      <c r="G108" s="1"/>
      <c r="H108" s="47"/>
      <c r="I108" s="1"/>
      <c r="J108" s="47"/>
      <c r="K108" s="1"/>
      <c r="L108" s="1"/>
      <c r="M108" s="12"/>
      <c r="N108" s="2"/>
      <c r="O108" s="2"/>
      <c r="P108" s="2"/>
      <c r="Q108" s="2"/>
    </row>
    <row r="109" thickBot="1" ht="12.75">
      <c r="A109" s="9"/>
      <c r="B109" s="57" t="s">
        <v>58</v>
      </c>
      <c r="C109" s="31"/>
      <c r="D109" s="31"/>
      <c r="E109" s="58" t="s">
        <v>59</v>
      </c>
      <c r="F109" s="31"/>
      <c r="G109" s="31"/>
      <c r="H109" s="59"/>
      <c r="I109" s="31"/>
      <c r="J109" s="59"/>
      <c r="K109" s="31"/>
      <c r="L109" s="31"/>
      <c r="M109" s="12"/>
      <c r="N109" s="2"/>
      <c r="O109" s="2"/>
      <c r="P109" s="2"/>
      <c r="Q109" s="2"/>
    </row>
    <row r="110" thickTop="1" ht="12.75">
      <c r="A110" s="9"/>
      <c r="B110" s="48">
        <v>16</v>
      </c>
      <c r="C110" s="49" t="s">
        <v>166</v>
      </c>
      <c r="D110" s="49" t="s">
        <v>7</v>
      </c>
      <c r="E110" s="49" t="s">
        <v>167</v>
      </c>
      <c r="F110" s="49" t="s">
        <v>7</v>
      </c>
      <c r="G110" s="50" t="s">
        <v>116</v>
      </c>
      <c r="H110" s="60">
        <v>360</v>
      </c>
      <c r="I110" s="61">
        <f>ROUND(0,2)</f>
        <v>0</v>
      </c>
      <c r="J110" s="62">
        <f>ROUND(I110*H110,2)</f>
        <v>0</v>
      </c>
      <c r="K110" s="63">
        <v>0.20999999999999999</v>
      </c>
      <c r="L110" s="64">
        <f>IF(ISNUMBER(K110),ROUND(J110*(K110+1),2),0)</f>
        <v>0</v>
      </c>
      <c r="M110" s="12"/>
      <c r="N110" s="2"/>
      <c r="O110" s="2"/>
      <c r="P110" s="2"/>
      <c r="Q110" s="40">
        <f>IF(ISNUMBER(K110),IF(H110&gt;0,IF(I110&gt;0,J110,0),0),0)</f>
        <v>0</v>
      </c>
      <c r="R110" s="27">
        <f>IF(ISNUMBER(K110)=FALSE,J110,0)</f>
        <v>0</v>
      </c>
    </row>
    <row r="111" ht="12.75">
      <c r="A111" s="9"/>
      <c r="B111" s="55" t="s">
        <v>52</v>
      </c>
      <c r="C111" s="1"/>
      <c r="D111" s="1"/>
      <c r="E111" s="56" t="s">
        <v>7</v>
      </c>
      <c r="F111" s="1"/>
      <c r="G111" s="1"/>
      <c r="H111" s="47"/>
      <c r="I111" s="1"/>
      <c r="J111" s="47"/>
      <c r="K111" s="1"/>
      <c r="L111" s="1"/>
      <c r="M111" s="12"/>
      <c r="N111" s="2"/>
      <c r="O111" s="2"/>
      <c r="P111" s="2"/>
      <c r="Q111" s="2"/>
    </row>
    <row r="112" ht="12.75">
      <c r="A112" s="9"/>
      <c r="B112" s="55" t="s">
        <v>54</v>
      </c>
      <c r="C112" s="1"/>
      <c r="D112" s="1"/>
      <c r="E112" s="56" t="s">
        <v>168</v>
      </c>
      <c r="F112" s="1"/>
      <c r="G112" s="1"/>
      <c r="H112" s="47"/>
      <c r="I112" s="1"/>
      <c r="J112" s="47"/>
      <c r="K112" s="1"/>
      <c r="L112" s="1"/>
      <c r="M112" s="12"/>
      <c r="N112" s="2"/>
      <c r="O112" s="2"/>
      <c r="P112" s="2"/>
      <c r="Q112" s="2"/>
    </row>
    <row r="113" ht="12.75">
      <c r="A113" s="9"/>
      <c r="B113" s="55" t="s">
        <v>56</v>
      </c>
      <c r="C113" s="1"/>
      <c r="D113" s="1"/>
      <c r="E113" s="56" t="s">
        <v>169</v>
      </c>
      <c r="F113" s="1"/>
      <c r="G113" s="1"/>
      <c r="H113" s="47"/>
      <c r="I113" s="1"/>
      <c r="J113" s="47"/>
      <c r="K113" s="1"/>
      <c r="L113" s="1"/>
      <c r="M113" s="12"/>
      <c r="N113" s="2"/>
      <c r="O113" s="2"/>
      <c r="P113" s="2"/>
      <c r="Q113" s="2"/>
    </row>
    <row r="114" thickBot="1" ht="12.75">
      <c r="A114" s="9"/>
      <c r="B114" s="57" t="s">
        <v>58</v>
      </c>
      <c r="C114" s="31"/>
      <c r="D114" s="31"/>
      <c r="E114" s="58" t="s">
        <v>59</v>
      </c>
      <c r="F114" s="31"/>
      <c r="G114" s="31"/>
      <c r="H114" s="59"/>
      <c r="I114" s="31"/>
      <c r="J114" s="59"/>
      <c r="K114" s="31"/>
      <c r="L114" s="31"/>
      <c r="M114" s="12"/>
      <c r="N114" s="2"/>
      <c r="O114" s="2"/>
      <c r="P114" s="2"/>
      <c r="Q114" s="2"/>
    </row>
    <row r="115" thickTop="1" ht="12.75">
      <c r="A115" s="9"/>
      <c r="B115" s="48">
        <v>17</v>
      </c>
      <c r="C115" s="49" t="s">
        <v>170</v>
      </c>
      <c r="D115" s="49" t="s">
        <v>7</v>
      </c>
      <c r="E115" s="49" t="s">
        <v>171</v>
      </c>
      <c r="F115" s="49" t="s">
        <v>7</v>
      </c>
      <c r="G115" s="50" t="s">
        <v>116</v>
      </c>
      <c r="H115" s="60">
        <v>360</v>
      </c>
      <c r="I115" s="61">
        <f>ROUND(0,2)</f>
        <v>0</v>
      </c>
      <c r="J115" s="62">
        <f>ROUND(I115*H115,2)</f>
        <v>0</v>
      </c>
      <c r="K115" s="63">
        <v>0.20999999999999999</v>
      </c>
      <c r="L115" s="64">
        <f>IF(ISNUMBER(K115),ROUND(J115*(K115+1),2),0)</f>
        <v>0</v>
      </c>
      <c r="M115" s="12"/>
      <c r="N115" s="2"/>
      <c r="O115" s="2"/>
      <c r="P115" s="2"/>
      <c r="Q115" s="40">
        <f>IF(ISNUMBER(K115),IF(H115&gt;0,IF(I115&gt;0,J115,0),0),0)</f>
        <v>0</v>
      </c>
      <c r="R115" s="27">
        <f>IF(ISNUMBER(K115)=FALSE,J115,0)</f>
        <v>0</v>
      </c>
    </row>
    <row r="116" ht="12.75">
      <c r="A116" s="9"/>
      <c r="B116" s="55" t="s">
        <v>52</v>
      </c>
      <c r="C116" s="1"/>
      <c r="D116" s="1"/>
      <c r="E116" s="56" t="s">
        <v>172</v>
      </c>
      <c r="F116" s="1"/>
      <c r="G116" s="1"/>
      <c r="H116" s="47"/>
      <c r="I116" s="1"/>
      <c r="J116" s="47"/>
      <c r="K116" s="1"/>
      <c r="L116" s="1"/>
      <c r="M116" s="12"/>
      <c r="N116" s="2"/>
      <c r="O116" s="2"/>
      <c r="P116" s="2"/>
      <c r="Q116" s="2"/>
    </row>
    <row r="117" ht="12.75">
      <c r="A117" s="9"/>
      <c r="B117" s="55" t="s">
        <v>54</v>
      </c>
      <c r="C117" s="1"/>
      <c r="D117" s="1"/>
      <c r="E117" s="56" t="s">
        <v>173</v>
      </c>
      <c r="F117" s="1"/>
      <c r="G117" s="1"/>
      <c r="H117" s="47"/>
      <c r="I117" s="1"/>
      <c r="J117" s="47"/>
      <c r="K117" s="1"/>
      <c r="L117" s="1"/>
      <c r="M117" s="12"/>
      <c r="N117" s="2"/>
      <c r="O117" s="2"/>
      <c r="P117" s="2"/>
      <c r="Q117" s="2"/>
    </row>
    <row r="118" ht="12.75">
      <c r="A118" s="9"/>
      <c r="B118" s="55" t="s">
        <v>56</v>
      </c>
      <c r="C118" s="1"/>
      <c r="D118" s="1"/>
      <c r="E118" s="56" t="s">
        <v>174</v>
      </c>
      <c r="F118" s="1"/>
      <c r="G118" s="1"/>
      <c r="H118" s="47"/>
      <c r="I118" s="1"/>
      <c r="J118" s="47"/>
      <c r="K118" s="1"/>
      <c r="L118" s="1"/>
      <c r="M118" s="12"/>
      <c r="N118" s="2"/>
      <c r="O118" s="2"/>
      <c r="P118" s="2"/>
      <c r="Q118" s="2"/>
    </row>
    <row r="119" thickBot="1" ht="12.75">
      <c r="A119" s="9"/>
      <c r="B119" s="57" t="s">
        <v>58</v>
      </c>
      <c r="C119" s="31"/>
      <c r="D119" s="31"/>
      <c r="E119" s="58" t="s">
        <v>59</v>
      </c>
      <c r="F119" s="31"/>
      <c r="G119" s="31"/>
      <c r="H119" s="59"/>
      <c r="I119" s="31"/>
      <c r="J119" s="59"/>
      <c r="K119" s="31"/>
      <c r="L119" s="31"/>
      <c r="M119" s="12"/>
      <c r="N119" s="2"/>
      <c r="O119" s="2"/>
      <c r="P119" s="2"/>
      <c r="Q119" s="2"/>
    </row>
    <row r="120" thickTop="1" ht="12.75">
      <c r="A120" s="9"/>
      <c r="B120" s="48">
        <v>18</v>
      </c>
      <c r="C120" s="49" t="s">
        <v>175</v>
      </c>
      <c r="D120" s="49" t="s">
        <v>7</v>
      </c>
      <c r="E120" s="49" t="s">
        <v>176</v>
      </c>
      <c r="F120" s="49" t="s">
        <v>7</v>
      </c>
      <c r="G120" s="50" t="s">
        <v>116</v>
      </c>
      <c r="H120" s="60">
        <v>360</v>
      </c>
      <c r="I120" s="61">
        <f>ROUND(0,2)</f>
        <v>0</v>
      </c>
      <c r="J120" s="62">
        <f>ROUND(I120*H120,2)</f>
        <v>0</v>
      </c>
      <c r="K120" s="63">
        <v>0.20999999999999999</v>
      </c>
      <c r="L120" s="64">
        <f>IF(ISNUMBER(K120),ROUND(J120*(K120+1),2),0)</f>
        <v>0</v>
      </c>
      <c r="M120" s="12"/>
      <c r="N120" s="2"/>
      <c r="O120" s="2"/>
      <c r="P120" s="2"/>
      <c r="Q120" s="40">
        <f>IF(ISNUMBER(K120),IF(H120&gt;0,IF(I120&gt;0,J120,0),0),0)</f>
        <v>0</v>
      </c>
      <c r="R120" s="27">
        <f>IF(ISNUMBER(K120)=FALSE,J120,0)</f>
        <v>0</v>
      </c>
    </row>
    <row r="121" ht="12.75">
      <c r="A121" s="9"/>
      <c r="B121" s="55" t="s">
        <v>52</v>
      </c>
      <c r="C121" s="1"/>
      <c r="D121" s="1"/>
      <c r="E121" s="56" t="s">
        <v>177</v>
      </c>
      <c r="F121" s="1"/>
      <c r="G121" s="1"/>
      <c r="H121" s="47"/>
      <c r="I121" s="1"/>
      <c r="J121" s="47"/>
      <c r="K121" s="1"/>
      <c r="L121" s="1"/>
      <c r="M121" s="12"/>
      <c r="N121" s="2"/>
      <c r="O121" s="2"/>
      <c r="P121" s="2"/>
      <c r="Q121" s="2"/>
    </row>
    <row r="122" ht="12.75">
      <c r="A122" s="9"/>
      <c r="B122" s="55" t="s">
        <v>54</v>
      </c>
      <c r="C122" s="1"/>
      <c r="D122" s="1"/>
      <c r="E122" s="56" t="s">
        <v>173</v>
      </c>
      <c r="F122" s="1"/>
      <c r="G122" s="1"/>
      <c r="H122" s="47"/>
      <c r="I122" s="1"/>
      <c r="J122" s="47"/>
      <c r="K122" s="1"/>
      <c r="L122" s="1"/>
      <c r="M122" s="12"/>
      <c r="N122" s="2"/>
      <c r="O122" s="2"/>
      <c r="P122" s="2"/>
      <c r="Q122" s="2"/>
    </row>
    <row r="123" ht="12.75">
      <c r="A123" s="9"/>
      <c r="B123" s="55" t="s">
        <v>56</v>
      </c>
      <c r="C123" s="1"/>
      <c r="D123" s="1"/>
      <c r="E123" s="56" t="s">
        <v>178</v>
      </c>
      <c r="F123" s="1"/>
      <c r="G123" s="1"/>
      <c r="H123" s="47"/>
      <c r="I123" s="1"/>
      <c r="J123" s="47"/>
      <c r="K123" s="1"/>
      <c r="L123" s="1"/>
      <c r="M123" s="12"/>
      <c r="N123" s="2"/>
      <c r="O123" s="2"/>
      <c r="P123" s="2"/>
      <c r="Q123" s="2"/>
    </row>
    <row r="124" thickBot="1" ht="12.75">
      <c r="A124" s="9"/>
      <c r="B124" s="57" t="s">
        <v>58</v>
      </c>
      <c r="C124" s="31"/>
      <c r="D124" s="31"/>
      <c r="E124" s="58" t="s">
        <v>59</v>
      </c>
      <c r="F124" s="31"/>
      <c r="G124" s="31"/>
      <c r="H124" s="59"/>
      <c r="I124" s="31"/>
      <c r="J124" s="59"/>
      <c r="K124" s="31"/>
      <c r="L124" s="31"/>
      <c r="M124" s="12"/>
      <c r="N124" s="2"/>
      <c r="O124" s="2"/>
      <c r="P124" s="2"/>
      <c r="Q124" s="2"/>
    </row>
    <row r="125" thickTop="1" thickBot="1" ht="25" customHeight="1">
      <c r="A125" s="9"/>
      <c r="B125" s="1"/>
      <c r="C125" s="65">
        <v>1</v>
      </c>
      <c r="D125" s="1"/>
      <c r="E125" s="65" t="s">
        <v>88</v>
      </c>
      <c r="F125" s="1"/>
      <c r="G125" s="66" t="s">
        <v>81</v>
      </c>
      <c r="H125" s="67">
        <f>J55+J60+J65+J70+J75+J80+J85+J90+J95+J100+J105+J110+J115+J120</f>
        <v>0</v>
      </c>
      <c r="I125" s="66" t="s">
        <v>82</v>
      </c>
      <c r="J125" s="68">
        <f>(L125-H125)</f>
        <v>0</v>
      </c>
      <c r="K125" s="66" t="s">
        <v>83</v>
      </c>
      <c r="L125" s="69">
        <f>L55+L60+L65+L70+L75+L80+L85+L90+L95+L100+L105+L110+L115+L120</f>
        <v>0</v>
      </c>
      <c r="M125" s="12"/>
      <c r="N125" s="2"/>
      <c r="O125" s="2"/>
      <c r="P125" s="2"/>
      <c r="Q125" s="40">
        <f>0+Q55+Q60+Q65+Q70+Q75+Q80+Q85+Q90+Q95+Q100+Q105+Q110+Q115+Q120</f>
        <v>0</v>
      </c>
      <c r="R125" s="27">
        <f>0+R55+R60+R65+R70+R75+R80+R85+R90+R95+R100+R105+R110+R115+R120</f>
        <v>0</v>
      </c>
      <c r="S125" s="70">
        <f>Q125*(1+J125)+R125</f>
        <v>0</v>
      </c>
    </row>
    <row r="126" thickTop="1" thickBot="1" ht="25" customHeight="1">
      <c r="A126" s="9"/>
      <c r="B126" s="71"/>
      <c r="C126" s="71"/>
      <c r="D126" s="71"/>
      <c r="E126" s="71"/>
      <c r="F126" s="71"/>
      <c r="G126" s="72" t="s">
        <v>84</v>
      </c>
      <c r="H126" s="73">
        <f>J55+J60+J65+J70+J75+J80+J85+J90+J95+J100+J105+J110+J115+J120</f>
        <v>0</v>
      </c>
      <c r="I126" s="72" t="s">
        <v>85</v>
      </c>
      <c r="J126" s="74">
        <f>0+J125</f>
        <v>0</v>
      </c>
      <c r="K126" s="72" t="s">
        <v>86</v>
      </c>
      <c r="L126" s="75">
        <f>L55+L60+L65+L70+L75+L80+L85+L90+L95+L100+L105+L110+L115+L120</f>
        <v>0</v>
      </c>
      <c r="M126" s="12"/>
      <c r="N126" s="2"/>
      <c r="O126" s="2"/>
      <c r="P126" s="2"/>
      <c r="Q126" s="2"/>
    </row>
    <row r="127" ht="40" customHeight="1">
      <c r="A127" s="9"/>
      <c r="B127" s="80" t="s">
        <v>179</v>
      </c>
      <c r="C127" s="1"/>
      <c r="D127" s="1"/>
      <c r="E127" s="1"/>
      <c r="F127" s="1"/>
      <c r="G127" s="1"/>
      <c r="H127" s="47"/>
      <c r="I127" s="1"/>
      <c r="J127" s="47"/>
      <c r="K127" s="1"/>
      <c r="L127" s="1"/>
      <c r="M127" s="12"/>
      <c r="N127" s="2"/>
      <c r="O127" s="2"/>
      <c r="P127" s="2"/>
      <c r="Q127" s="2"/>
    </row>
    <row r="128" ht="12.75">
      <c r="A128" s="9"/>
      <c r="B128" s="48">
        <v>19</v>
      </c>
      <c r="C128" s="49" t="s">
        <v>180</v>
      </c>
      <c r="D128" s="49" t="s">
        <v>7</v>
      </c>
      <c r="E128" s="49" t="s">
        <v>181</v>
      </c>
      <c r="F128" s="49" t="s">
        <v>7</v>
      </c>
      <c r="G128" s="50" t="s">
        <v>116</v>
      </c>
      <c r="H128" s="51">
        <v>170</v>
      </c>
      <c r="I128" s="25">
        <f>ROUND(0,2)</f>
        <v>0</v>
      </c>
      <c r="J128" s="52">
        <f>ROUND(I128*H128,2)</f>
        <v>0</v>
      </c>
      <c r="K128" s="53">
        <v>0.20999999999999999</v>
      </c>
      <c r="L128" s="54">
        <f>IF(ISNUMBER(K128),ROUND(J128*(K128+1),2),0)</f>
        <v>0</v>
      </c>
      <c r="M128" s="12"/>
      <c r="N128" s="2"/>
      <c r="O128" s="2"/>
      <c r="P128" s="2"/>
      <c r="Q128" s="40">
        <f>IF(ISNUMBER(K128),IF(H128&gt;0,IF(I128&gt;0,J128,0),0),0)</f>
        <v>0</v>
      </c>
      <c r="R128" s="27">
        <f>IF(ISNUMBER(K128)=FALSE,J128,0)</f>
        <v>0</v>
      </c>
    </row>
    <row r="129" ht="12.75">
      <c r="A129" s="9"/>
      <c r="B129" s="55" t="s">
        <v>52</v>
      </c>
      <c r="C129" s="1"/>
      <c r="D129" s="1"/>
      <c r="E129" s="56" t="s">
        <v>182</v>
      </c>
      <c r="F129" s="1"/>
      <c r="G129" s="1"/>
      <c r="H129" s="47"/>
      <c r="I129" s="1"/>
      <c r="J129" s="47"/>
      <c r="K129" s="1"/>
      <c r="L129" s="1"/>
      <c r="M129" s="12"/>
      <c r="N129" s="2"/>
      <c r="O129" s="2"/>
      <c r="P129" s="2"/>
      <c r="Q129" s="2"/>
    </row>
    <row r="130" ht="12.75">
      <c r="A130" s="9"/>
      <c r="B130" s="55" t="s">
        <v>54</v>
      </c>
      <c r="C130" s="1"/>
      <c r="D130" s="1"/>
      <c r="E130" s="56" t="s">
        <v>183</v>
      </c>
      <c r="F130" s="1"/>
      <c r="G130" s="1"/>
      <c r="H130" s="47"/>
      <c r="I130" s="1"/>
      <c r="J130" s="47"/>
      <c r="K130" s="1"/>
      <c r="L130" s="1"/>
      <c r="M130" s="12"/>
      <c r="N130" s="2"/>
      <c r="O130" s="2"/>
      <c r="P130" s="2"/>
      <c r="Q130" s="2"/>
    </row>
    <row r="131" ht="12.75">
      <c r="A131" s="9"/>
      <c r="B131" s="55" t="s">
        <v>56</v>
      </c>
      <c r="C131" s="1"/>
      <c r="D131" s="1"/>
      <c r="E131" s="56" t="s">
        <v>184</v>
      </c>
      <c r="F131" s="1"/>
      <c r="G131" s="1"/>
      <c r="H131" s="47"/>
      <c r="I131" s="1"/>
      <c r="J131" s="47"/>
      <c r="K131" s="1"/>
      <c r="L131" s="1"/>
      <c r="M131" s="12"/>
      <c r="N131" s="2"/>
      <c r="O131" s="2"/>
      <c r="P131" s="2"/>
      <c r="Q131" s="2"/>
    </row>
    <row r="132" thickBot="1" ht="12.75">
      <c r="A132" s="9"/>
      <c r="B132" s="57" t="s">
        <v>58</v>
      </c>
      <c r="C132" s="31"/>
      <c r="D132" s="31"/>
      <c r="E132" s="58" t="s">
        <v>59</v>
      </c>
      <c r="F132" s="31"/>
      <c r="G132" s="31"/>
      <c r="H132" s="59"/>
      <c r="I132" s="31"/>
      <c r="J132" s="59"/>
      <c r="K132" s="31"/>
      <c r="L132" s="31"/>
      <c r="M132" s="12"/>
      <c r="N132" s="2"/>
      <c r="O132" s="2"/>
      <c r="P132" s="2"/>
      <c r="Q132" s="2"/>
    </row>
    <row r="133" thickTop="1" ht="12.75">
      <c r="A133" s="9"/>
      <c r="B133" s="48">
        <v>20</v>
      </c>
      <c r="C133" s="49" t="s">
        <v>185</v>
      </c>
      <c r="D133" s="49" t="s">
        <v>7</v>
      </c>
      <c r="E133" s="49" t="s">
        <v>186</v>
      </c>
      <c r="F133" s="49" t="s">
        <v>7</v>
      </c>
      <c r="G133" s="50" t="s">
        <v>187</v>
      </c>
      <c r="H133" s="60">
        <v>85</v>
      </c>
      <c r="I133" s="61">
        <f>ROUND(0,2)</f>
        <v>0</v>
      </c>
      <c r="J133" s="62">
        <f>ROUND(I133*H133,2)</f>
        <v>0</v>
      </c>
      <c r="K133" s="63">
        <v>0.20999999999999999</v>
      </c>
      <c r="L133" s="64">
        <f>IF(ISNUMBER(K133),ROUND(J133*(K133+1),2),0)</f>
        <v>0</v>
      </c>
      <c r="M133" s="12"/>
      <c r="N133" s="2"/>
      <c r="O133" s="2"/>
      <c r="P133" s="2"/>
      <c r="Q133" s="40">
        <f>IF(ISNUMBER(K133),IF(H133&gt;0,IF(I133&gt;0,J133,0),0),0)</f>
        <v>0</v>
      </c>
      <c r="R133" s="27">
        <f>IF(ISNUMBER(K133)=FALSE,J133,0)</f>
        <v>0</v>
      </c>
    </row>
    <row r="134" ht="12.75">
      <c r="A134" s="9"/>
      <c r="B134" s="55" t="s">
        <v>52</v>
      </c>
      <c r="C134" s="1"/>
      <c r="D134" s="1"/>
      <c r="E134" s="56" t="s">
        <v>188</v>
      </c>
      <c r="F134" s="1"/>
      <c r="G134" s="1"/>
      <c r="H134" s="47"/>
      <c r="I134" s="1"/>
      <c r="J134" s="47"/>
      <c r="K134" s="1"/>
      <c r="L134" s="1"/>
      <c r="M134" s="12"/>
      <c r="N134" s="2"/>
      <c r="O134" s="2"/>
      <c r="P134" s="2"/>
      <c r="Q134" s="2"/>
    </row>
    <row r="135" ht="12.75">
      <c r="A135" s="9"/>
      <c r="B135" s="55" t="s">
        <v>54</v>
      </c>
      <c r="C135" s="1"/>
      <c r="D135" s="1"/>
      <c r="E135" s="56" t="s">
        <v>189</v>
      </c>
      <c r="F135" s="1"/>
      <c r="G135" s="1"/>
      <c r="H135" s="47"/>
      <c r="I135" s="1"/>
      <c r="J135" s="47"/>
      <c r="K135" s="1"/>
      <c r="L135" s="1"/>
      <c r="M135" s="12"/>
      <c r="N135" s="2"/>
      <c r="O135" s="2"/>
      <c r="P135" s="2"/>
      <c r="Q135" s="2"/>
    </row>
    <row r="136" ht="12.75">
      <c r="A136" s="9"/>
      <c r="B136" s="55" t="s">
        <v>56</v>
      </c>
      <c r="C136" s="1"/>
      <c r="D136" s="1"/>
      <c r="E136" s="56" t="s">
        <v>190</v>
      </c>
      <c r="F136" s="1"/>
      <c r="G136" s="1"/>
      <c r="H136" s="47"/>
      <c r="I136" s="1"/>
      <c r="J136" s="47"/>
      <c r="K136" s="1"/>
      <c r="L136" s="1"/>
      <c r="M136" s="12"/>
      <c r="N136" s="2"/>
      <c r="O136" s="2"/>
      <c r="P136" s="2"/>
      <c r="Q136" s="2"/>
    </row>
    <row r="137" thickBot="1" ht="12.75">
      <c r="A137" s="9"/>
      <c r="B137" s="57" t="s">
        <v>58</v>
      </c>
      <c r="C137" s="31"/>
      <c r="D137" s="31"/>
      <c r="E137" s="58" t="s">
        <v>59</v>
      </c>
      <c r="F137" s="31"/>
      <c r="G137" s="31"/>
      <c r="H137" s="59"/>
      <c r="I137" s="31"/>
      <c r="J137" s="59"/>
      <c r="K137" s="31"/>
      <c r="L137" s="31"/>
      <c r="M137" s="12"/>
      <c r="N137" s="2"/>
      <c r="O137" s="2"/>
      <c r="P137" s="2"/>
      <c r="Q137" s="2"/>
    </row>
    <row r="138" thickTop="1" thickBot="1" ht="25" customHeight="1">
      <c r="A138" s="9"/>
      <c r="B138" s="1"/>
      <c r="C138" s="65">
        <v>2</v>
      </c>
      <c r="D138" s="1"/>
      <c r="E138" s="65" t="s">
        <v>89</v>
      </c>
      <c r="F138" s="1"/>
      <c r="G138" s="66" t="s">
        <v>81</v>
      </c>
      <c r="H138" s="67">
        <f>J128+J133</f>
        <v>0</v>
      </c>
      <c r="I138" s="66" t="s">
        <v>82</v>
      </c>
      <c r="J138" s="68">
        <f>(L138-H138)</f>
        <v>0</v>
      </c>
      <c r="K138" s="66" t="s">
        <v>83</v>
      </c>
      <c r="L138" s="69">
        <f>L128+L133</f>
        <v>0</v>
      </c>
      <c r="M138" s="12"/>
      <c r="N138" s="2"/>
      <c r="O138" s="2"/>
      <c r="P138" s="2"/>
      <c r="Q138" s="40">
        <f>0+Q128+Q133</f>
        <v>0</v>
      </c>
      <c r="R138" s="27">
        <f>0+R128+R133</f>
        <v>0</v>
      </c>
      <c r="S138" s="70">
        <f>Q138*(1+J138)+R138</f>
        <v>0</v>
      </c>
    </row>
    <row r="139" thickTop="1" thickBot="1" ht="25" customHeight="1">
      <c r="A139" s="9"/>
      <c r="B139" s="71"/>
      <c r="C139" s="71"/>
      <c r="D139" s="71"/>
      <c r="E139" s="71"/>
      <c r="F139" s="71"/>
      <c r="G139" s="72" t="s">
        <v>84</v>
      </c>
      <c r="H139" s="73">
        <f>J128+J133</f>
        <v>0</v>
      </c>
      <c r="I139" s="72" t="s">
        <v>85</v>
      </c>
      <c r="J139" s="74">
        <f>0+J138</f>
        <v>0</v>
      </c>
      <c r="K139" s="72" t="s">
        <v>86</v>
      </c>
      <c r="L139" s="75">
        <f>L128+L133</f>
        <v>0</v>
      </c>
      <c r="M139" s="12"/>
      <c r="N139" s="2"/>
      <c r="O139" s="2"/>
      <c r="P139" s="2"/>
      <c r="Q139" s="2"/>
    </row>
    <row r="140" ht="40" customHeight="1">
      <c r="A140" s="9"/>
      <c r="B140" s="80" t="s">
        <v>191</v>
      </c>
      <c r="C140" s="1"/>
      <c r="D140" s="1"/>
      <c r="E140" s="1"/>
      <c r="F140" s="1"/>
      <c r="G140" s="1"/>
      <c r="H140" s="47"/>
      <c r="I140" s="1"/>
      <c r="J140" s="47"/>
      <c r="K140" s="1"/>
      <c r="L140" s="1"/>
      <c r="M140" s="12"/>
      <c r="N140" s="2"/>
      <c r="O140" s="2"/>
      <c r="P140" s="2"/>
      <c r="Q140" s="2"/>
    </row>
    <row r="141" ht="12.75">
      <c r="A141" s="9"/>
      <c r="B141" s="48">
        <v>21</v>
      </c>
      <c r="C141" s="49" t="s">
        <v>192</v>
      </c>
      <c r="D141" s="49" t="s">
        <v>7</v>
      </c>
      <c r="E141" s="49" t="s">
        <v>193</v>
      </c>
      <c r="F141" s="49" t="s">
        <v>7</v>
      </c>
      <c r="G141" s="50" t="s">
        <v>104</v>
      </c>
      <c r="H141" s="51">
        <v>5.758</v>
      </c>
      <c r="I141" s="25">
        <f>ROUND(0,2)</f>
        <v>0</v>
      </c>
      <c r="J141" s="52">
        <f>ROUND(I141*H141,2)</f>
        <v>0</v>
      </c>
      <c r="K141" s="53">
        <v>0.20999999999999999</v>
      </c>
      <c r="L141" s="54">
        <f>IF(ISNUMBER(K141),ROUND(J141*(K141+1),2),0)</f>
        <v>0</v>
      </c>
      <c r="M141" s="12"/>
      <c r="N141" s="2"/>
      <c r="O141" s="2"/>
      <c r="P141" s="2"/>
      <c r="Q141" s="40">
        <f>IF(ISNUMBER(K141),IF(H141&gt;0,IF(I141&gt;0,J141,0),0),0)</f>
        <v>0</v>
      </c>
      <c r="R141" s="27">
        <f>IF(ISNUMBER(K141)=FALSE,J141,0)</f>
        <v>0</v>
      </c>
    </row>
    <row r="142" ht="12.75">
      <c r="A142" s="9"/>
      <c r="B142" s="55" t="s">
        <v>52</v>
      </c>
      <c r="C142" s="1"/>
      <c r="D142" s="1"/>
      <c r="E142" s="56" t="s">
        <v>194</v>
      </c>
      <c r="F142" s="1"/>
      <c r="G142" s="1"/>
      <c r="H142" s="47"/>
      <c r="I142" s="1"/>
      <c r="J142" s="47"/>
      <c r="K142" s="1"/>
      <c r="L142" s="1"/>
      <c r="M142" s="12"/>
      <c r="N142" s="2"/>
      <c r="O142" s="2"/>
      <c r="P142" s="2"/>
      <c r="Q142" s="2"/>
    </row>
    <row r="143" ht="12.75">
      <c r="A143" s="9"/>
      <c r="B143" s="55" t="s">
        <v>54</v>
      </c>
      <c r="C143" s="1"/>
      <c r="D143" s="1"/>
      <c r="E143" s="56" t="s">
        <v>195</v>
      </c>
      <c r="F143" s="1"/>
      <c r="G143" s="1"/>
      <c r="H143" s="47"/>
      <c r="I143" s="1"/>
      <c r="J143" s="47"/>
      <c r="K143" s="1"/>
      <c r="L143" s="1"/>
      <c r="M143" s="12"/>
      <c r="N143" s="2"/>
      <c r="O143" s="2"/>
      <c r="P143" s="2"/>
      <c r="Q143" s="2"/>
    </row>
    <row r="144" ht="12.75">
      <c r="A144" s="9"/>
      <c r="B144" s="55" t="s">
        <v>56</v>
      </c>
      <c r="C144" s="1"/>
      <c r="D144" s="1"/>
      <c r="E144" s="56" t="s">
        <v>196</v>
      </c>
      <c r="F144" s="1"/>
      <c r="G144" s="1"/>
      <c r="H144" s="47"/>
      <c r="I144" s="1"/>
      <c r="J144" s="47"/>
      <c r="K144" s="1"/>
      <c r="L144" s="1"/>
      <c r="M144" s="12"/>
      <c r="N144" s="2"/>
      <c r="O144" s="2"/>
      <c r="P144" s="2"/>
      <c r="Q144" s="2"/>
    </row>
    <row r="145" thickBot="1" ht="12.75">
      <c r="A145" s="9"/>
      <c r="B145" s="57" t="s">
        <v>58</v>
      </c>
      <c r="C145" s="31"/>
      <c r="D145" s="31"/>
      <c r="E145" s="58" t="s">
        <v>59</v>
      </c>
      <c r="F145" s="31"/>
      <c r="G145" s="31"/>
      <c r="H145" s="59"/>
      <c r="I145" s="31"/>
      <c r="J145" s="59"/>
      <c r="K145" s="31"/>
      <c r="L145" s="31"/>
      <c r="M145" s="12"/>
      <c r="N145" s="2"/>
      <c r="O145" s="2"/>
      <c r="P145" s="2"/>
      <c r="Q145" s="2"/>
    </row>
    <row r="146" thickTop="1" ht="12.75">
      <c r="A146" s="9"/>
      <c r="B146" s="48">
        <v>22</v>
      </c>
      <c r="C146" s="49" t="s">
        <v>197</v>
      </c>
      <c r="D146" s="49" t="s">
        <v>7</v>
      </c>
      <c r="E146" s="49" t="s">
        <v>198</v>
      </c>
      <c r="F146" s="49" t="s">
        <v>7</v>
      </c>
      <c r="G146" s="50" t="s">
        <v>104</v>
      </c>
      <c r="H146" s="60">
        <v>1.3400000000000001</v>
      </c>
      <c r="I146" s="61">
        <f>ROUND(0,2)</f>
        <v>0</v>
      </c>
      <c r="J146" s="62">
        <f>ROUND(I146*H146,2)</f>
        <v>0</v>
      </c>
      <c r="K146" s="63">
        <v>0.20999999999999999</v>
      </c>
      <c r="L146" s="64">
        <f>IF(ISNUMBER(K146),ROUND(J146*(K146+1),2),0)</f>
        <v>0</v>
      </c>
      <c r="M146" s="12"/>
      <c r="N146" s="2"/>
      <c r="O146" s="2"/>
      <c r="P146" s="2"/>
      <c r="Q146" s="40">
        <f>IF(ISNUMBER(K146),IF(H146&gt;0,IF(I146&gt;0,J146,0),0),0)</f>
        <v>0</v>
      </c>
      <c r="R146" s="27">
        <f>IF(ISNUMBER(K146)=FALSE,J146,0)</f>
        <v>0</v>
      </c>
    </row>
    <row r="147" ht="12.75">
      <c r="A147" s="9"/>
      <c r="B147" s="55" t="s">
        <v>52</v>
      </c>
      <c r="C147" s="1"/>
      <c r="D147" s="1"/>
      <c r="E147" s="56" t="s">
        <v>199</v>
      </c>
      <c r="F147" s="1"/>
      <c r="G147" s="1"/>
      <c r="H147" s="47"/>
      <c r="I147" s="1"/>
      <c r="J147" s="47"/>
      <c r="K147" s="1"/>
      <c r="L147" s="1"/>
      <c r="M147" s="12"/>
      <c r="N147" s="2"/>
      <c r="O147" s="2"/>
      <c r="P147" s="2"/>
      <c r="Q147" s="2"/>
    </row>
    <row r="148" ht="12.75">
      <c r="A148" s="9"/>
      <c r="B148" s="55" t="s">
        <v>54</v>
      </c>
      <c r="C148" s="1"/>
      <c r="D148" s="1"/>
      <c r="E148" s="56" t="s">
        <v>200</v>
      </c>
      <c r="F148" s="1"/>
      <c r="G148" s="1"/>
      <c r="H148" s="47"/>
      <c r="I148" s="1"/>
      <c r="J148" s="47"/>
      <c r="K148" s="1"/>
      <c r="L148" s="1"/>
      <c r="M148" s="12"/>
      <c r="N148" s="2"/>
      <c r="O148" s="2"/>
      <c r="P148" s="2"/>
      <c r="Q148" s="2"/>
    </row>
    <row r="149" ht="12.75">
      <c r="A149" s="9"/>
      <c r="B149" s="55" t="s">
        <v>56</v>
      </c>
      <c r="C149" s="1"/>
      <c r="D149" s="1"/>
      <c r="E149" s="56" t="s">
        <v>196</v>
      </c>
      <c r="F149" s="1"/>
      <c r="G149" s="1"/>
      <c r="H149" s="47"/>
      <c r="I149" s="1"/>
      <c r="J149" s="47"/>
      <c r="K149" s="1"/>
      <c r="L149" s="1"/>
      <c r="M149" s="12"/>
      <c r="N149" s="2"/>
      <c r="O149" s="2"/>
      <c r="P149" s="2"/>
      <c r="Q149" s="2"/>
    </row>
    <row r="150" thickBot="1" ht="12.75">
      <c r="A150" s="9"/>
      <c r="B150" s="57" t="s">
        <v>58</v>
      </c>
      <c r="C150" s="31"/>
      <c r="D150" s="31"/>
      <c r="E150" s="58" t="s">
        <v>59</v>
      </c>
      <c r="F150" s="31"/>
      <c r="G150" s="31"/>
      <c r="H150" s="59"/>
      <c r="I150" s="31"/>
      <c r="J150" s="59"/>
      <c r="K150" s="31"/>
      <c r="L150" s="31"/>
      <c r="M150" s="12"/>
      <c r="N150" s="2"/>
      <c r="O150" s="2"/>
      <c r="P150" s="2"/>
      <c r="Q150" s="2"/>
    </row>
    <row r="151" thickTop="1" ht="12.75">
      <c r="A151" s="9"/>
      <c r="B151" s="48">
        <v>23</v>
      </c>
      <c r="C151" s="49" t="s">
        <v>201</v>
      </c>
      <c r="D151" s="49" t="s">
        <v>7</v>
      </c>
      <c r="E151" s="49" t="s">
        <v>202</v>
      </c>
      <c r="F151" s="49" t="s">
        <v>7</v>
      </c>
      <c r="G151" s="50" t="s">
        <v>104</v>
      </c>
      <c r="H151" s="60">
        <v>2.8500000000000001</v>
      </c>
      <c r="I151" s="61">
        <f>ROUND(0,2)</f>
        <v>0</v>
      </c>
      <c r="J151" s="62">
        <f>ROUND(I151*H151,2)</f>
        <v>0</v>
      </c>
      <c r="K151" s="63">
        <v>0.20999999999999999</v>
      </c>
      <c r="L151" s="64">
        <f>IF(ISNUMBER(K151),ROUND(J151*(K151+1),2),0)</f>
        <v>0</v>
      </c>
      <c r="M151" s="12"/>
      <c r="N151" s="2"/>
      <c r="O151" s="2"/>
      <c r="P151" s="2"/>
      <c r="Q151" s="40">
        <f>IF(ISNUMBER(K151),IF(H151&gt;0,IF(I151&gt;0,J151,0),0),0)</f>
        <v>0</v>
      </c>
      <c r="R151" s="27">
        <f>IF(ISNUMBER(K151)=FALSE,J151,0)</f>
        <v>0</v>
      </c>
    </row>
    <row r="152" ht="12.75">
      <c r="A152" s="9"/>
      <c r="B152" s="55" t="s">
        <v>52</v>
      </c>
      <c r="C152" s="1"/>
      <c r="D152" s="1"/>
      <c r="E152" s="56" t="s">
        <v>203</v>
      </c>
      <c r="F152" s="1"/>
      <c r="G152" s="1"/>
      <c r="H152" s="47"/>
      <c r="I152" s="1"/>
      <c r="J152" s="47"/>
      <c r="K152" s="1"/>
      <c r="L152" s="1"/>
      <c r="M152" s="12"/>
      <c r="N152" s="2"/>
      <c r="O152" s="2"/>
      <c r="P152" s="2"/>
      <c r="Q152" s="2"/>
    </row>
    <row r="153" ht="12.75">
      <c r="A153" s="9"/>
      <c r="B153" s="55" t="s">
        <v>54</v>
      </c>
      <c r="C153" s="1"/>
      <c r="D153" s="1"/>
      <c r="E153" s="56" t="s">
        <v>204</v>
      </c>
      <c r="F153" s="1"/>
      <c r="G153" s="1"/>
      <c r="H153" s="47"/>
      <c r="I153" s="1"/>
      <c r="J153" s="47"/>
      <c r="K153" s="1"/>
      <c r="L153" s="1"/>
      <c r="M153" s="12"/>
      <c r="N153" s="2"/>
      <c r="O153" s="2"/>
      <c r="P153" s="2"/>
      <c r="Q153" s="2"/>
    </row>
    <row r="154" ht="12.75">
      <c r="A154" s="9"/>
      <c r="B154" s="55" t="s">
        <v>56</v>
      </c>
      <c r="C154" s="1"/>
      <c r="D154" s="1"/>
      <c r="E154" s="56" t="s">
        <v>205</v>
      </c>
      <c r="F154" s="1"/>
      <c r="G154" s="1"/>
      <c r="H154" s="47"/>
      <c r="I154" s="1"/>
      <c r="J154" s="47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7" t="s">
        <v>58</v>
      </c>
      <c r="C155" s="31"/>
      <c r="D155" s="31"/>
      <c r="E155" s="58" t="s">
        <v>59</v>
      </c>
      <c r="F155" s="31"/>
      <c r="G155" s="31"/>
      <c r="H155" s="59"/>
      <c r="I155" s="31"/>
      <c r="J155" s="59"/>
      <c r="K155" s="31"/>
      <c r="L155" s="31"/>
      <c r="M155" s="12"/>
      <c r="N155" s="2"/>
      <c r="O155" s="2"/>
      <c r="P155" s="2"/>
      <c r="Q155" s="2"/>
    </row>
    <row r="156" thickTop="1" ht="12.75">
      <c r="A156" s="9"/>
      <c r="B156" s="48">
        <v>24</v>
      </c>
      <c r="C156" s="49" t="s">
        <v>206</v>
      </c>
      <c r="D156" s="49" t="s">
        <v>7</v>
      </c>
      <c r="E156" s="49" t="s">
        <v>207</v>
      </c>
      <c r="F156" s="49" t="s">
        <v>7</v>
      </c>
      <c r="G156" s="50" t="s">
        <v>104</v>
      </c>
      <c r="H156" s="60">
        <v>1.3200000000000001</v>
      </c>
      <c r="I156" s="61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0">
        <f>IF(ISNUMBER(K156),IF(H156&gt;0,IF(I156&gt;0,J156,0),0),0)</f>
        <v>0</v>
      </c>
      <c r="R156" s="27">
        <f>IF(ISNUMBER(K156)=FALSE,J156,0)</f>
        <v>0</v>
      </c>
    </row>
    <row r="157" ht="12.75">
      <c r="A157" s="9"/>
      <c r="B157" s="55" t="s">
        <v>52</v>
      </c>
      <c r="C157" s="1"/>
      <c r="D157" s="1"/>
      <c r="E157" s="56" t="s">
        <v>208</v>
      </c>
      <c r="F157" s="1"/>
      <c r="G157" s="1"/>
      <c r="H157" s="47"/>
      <c r="I157" s="1"/>
      <c r="J157" s="47"/>
      <c r="K157" s="1"/>
      <c r="L157" s="1"/>
      <c r="M157" s="12"/>
      <c r="N157" s="2"/>
      <c r="O157" s="2"/>
      <c r="P157" s="2"/>
      <c r="Q157" s="2"/>
    </row>
    <row r="158" ht="12.75">
      <c r="A158" s="9"/>
      <c r="B158" s="55" t="s">
        <v>54</v>
      </c>
      <c r="C158" s="1"/>
      <c r="D158" s="1"/>
      <c r="E158" s="56" t="s">
        <v>209</v>
      </c>
      <c r="F158" s="1"/>
      <c r="G158" s="1"/>
      <c r="H158" s="47"/>
      <c r="I158" s="1"/>
      <c r="J158" s="47"/>
      <c r="K158" s="1"/>
      <c r="L158" s="1"/>
      <c r="M158" s="12"/>
      <c r="N158" s="2"/>
      <c r="O158" s="2"/>
      <c r="P158" s="2"/>
      <c r="Q158" s="2"/>
    </row>
    <row r="159" ht="12.75">
      <c r="A159" s="9"/>
      <c r="B159" s="55" t="s">
        <v>56</v>
      </c>
      <c r="C159" s="1"/>
      <c r="D159" s="1"/>
      <c r="E159" s="56" t="s">
        <v>210</v>
      </c>
      <c r="F159" s="1"/>
      <c r="G159" s="1"/>
      <c r="H159" s="47"/>
      <c r="I159" s="1"/>
      <c r="J159" s="47"/>
      <c r="K159" s="1"/>
      <c r="L159" s="1"/>
      <c r="M159" s="12"/>
      <c r="N159" s="2"/>
      <c r="O159" s="2"/>
      <c r="P159" s="2"/>
      <c r="Q159" s="2"/>
    </row>
    <row r="160" thickBot="1" ht="12.75">
      <c r="A160" s="9"/>
      <c r="B160" s="57" t="s">
        <v>58</v>
      </c>
      <c r="C160" s="31"/>
      <c r="D160" s="31"/>
      <c r="E160" s="58" t="s">
        <v>59</v>
      </c>
      <c r="F160" s="31"/>
      <c r="G160" s="31"/>
      <c r="H160" s="59"/>
      <c r="I160" s="31"/>
      <c r="J160" s="59"/>
      <c r="K160" s="31"/>
      <c r="L160" s="31"/>
      <c r="M160" s="12"/>
      <c r="N160" s="2"/>
      <c r="O160" s="2"/>
      <c r="P160" s="2"/>
      <c r="Q160" s="2"/>
    </row>
    <row r="161" thickTop="1" thickBot="1" ht="25" customHeight="1">
      <c r="A161" s="9"/>
      <c r="B161" s="1"/>
      <c r="C161" s="65">
        <v>4</v>
      </c>
      <c r="D161" s="1"/>
      <c r="E161" s="65" t="s">
        <v>90</v>
      </c>
      <c r="F161" s="1"/>
      <c r="G161" s="66" t="s">
        <v>81</v>
      </c>
      <c r="H161" s="67">
        <f>J141+J146+J151+J156</f>
        <v>0</v>
      </c>
      <c r="I161" s="66" t="s">
        <v>82</v>
      </c>
      <c r="J161" s="68">
        <f>(L161-H161)</f>
        <v>0</v>
      </c>
      <c r="K161" s="66" t="s">
        <v>83</v>
      </c>
      <c r="L161" s="69">
        <f>L141+L146+L151+L156</f>
        <v>0</v>
      </c>
      <c r="M161" s="12"/>
      <c r="N161" s="2"/>
      <c r="O161" s="2"/>
      <c r="P161" s="2"/>
      <c r="Q161" s="40">
        <f>0+Q141+Q146+Q151+Q156</f>
        <v>0</v>
      </c>
      <c r="R161" s="27">
        <f>0+R141+R146+R151+R156</f>
        <v>0</v>
      </c>
      <c r="S161" s="70">
        <f>Q161*(1+J161)+R161</f>
        <v>0</v>
      </c>
    </row>
    <row r="162" thickTop="1" thickBot="1" ht="25" customHeight="1">
      <c r="A162" s="9"/>
      <c r="B162" s="71"/>
      <c r="C162" s="71"/>
      <c r="D162" s="71"/>
      <c r="E162" s="71"/>
      <c r="F162" s="71"/>
      <c r="G162" s="72" t="s">
        <v>84</v>
      </c>
      <c r="H162" s="73">
        <f>J141+J146+J151+J156</f>
        <v>0</v>
      </c>
      <c r="I162" s="72" t="s">
        <v>85</v>
      </c>
      <c r="J162" s="74">
        <f>0+J161</f>
        <v>0</v>
      </c>
      <c r="K162" s="72" t="s">
        <v>86</v>
      </c>
      <c r="L162" s="75">
        <f>L141+L146+L151+L156</f>
        <v>0</v>
      </c>
      <c r="M162" s="12"/>
      <c r="N162" s="2"/>
      <c r="O162" s="2"/>
      <c r="P162" s="2"/>
      <c r="Q162" s="2"/>
    </row>
    <row r="163" ht="40" customHeight="1">
      <c r="A163" s="9"/>
      <c r="B163" s="80" t="s">
        <v>211</v>
      </c>
      <c r="C163" s="1"/>
      <c r="D163" s="1"/>
      <c r="E163" s="1"/>
      <c r="F163" s="1"/>
      <c r="G163" s="1"/>
      <c r="H163" s="47"/>
      <c r="I163" s="1"/>
      <c r="J163" s="47"/>
      <c r="K163" s="1"/>
      <c r="L163" s="1"/>
      <c r="M163" s="12"/>
      <c r="N163" s="2"/>
      <c r="O163" s="2"/>
      <c r="P163" s="2"/>
      <c r="Q163" s="2"/>
    </row>
    <row r="164" ht="12.75">
      <c r="A164" s="9"/>
      <c r="B164" s="48">
        <v>25</v>
      </c>
      <c r="C164" s="49" t="s">
        <v>212</v>
      </c>
      <c r="D164" s="49" t="s">
        <v>7</v>
      </c>
      <c r="E164" s="49" t="s">
        <v>213</v>
      </c>
      <c r="F164" s="49" t="s">
        <v>7</v>
      </c>
      <c r="G164" s="50" t="s">
        <v>116</v>
      </c>
      <c r="H164" s="51">
        <v>25.600000000000001</v>
      </c>
      <c r="I164" s="25">
        <f>ROUND(0,2)</f>
        <v>0</v>
      </c>
      <c r="J164" s="52">
        <f>ROUND(I164*H164,2)</f>
        <v>0</v>
      </c>
      <c r="K164" s="53">
        <v>0.20999999999999999</v>
      </c>
      <c r="L164" s="54">
        <f>IF(ISNUMBER(K164),ROUND(J164*(K164+1),2),0)</f>
        <v>0</v>
      </c>
      <c r="M164" s="12"/>
      <c r="N164" s="2"/>
      <c r="O164" s="2"/>
      <c r="P164" s="2"/>
      <c r="Q164" s="40">
        <f>IF(ISNUMBER(K164),IF(H164&gt;0,IF(I164&gt;0,J164,0),0),0)</f>
        <v>0</v>
      </c>
      <c r="R164" s="27">
        <f>IF(ISNUMBER(K164)=FALSE,J164,0)</f>
        <v>0</v>
      </c>
    </row>
    <row r="165" ht="12.75">
      <c r="A165" s="9"/>
      <c r="B165" s="55" t="s">
        <v>52</v>
      </c>
      <c r="C165" s="1"/>
      <c r="D165" s="1"/>
      <c r="E165" s="56" t="s">
        <v>214</v>
      </c>
      <c r="F165" s="1"/>
      <c r="G165" s="1"/>
      <c r="H165" s="47"/>
      <c r="I165" s="1"/>
      <c r="J165" s="47"/>
      <c r="K165" s="1"/>
      <c r="L165" s="1"/>
      <c r="M165" s="12"/>
      <c r="N165" s="2"/>
      <c r="O165" s="2"/>
      <c r="P165" s="2"/>
      <c r="Q165" s="2"/>
    </row>
    <row r="166" ht="12.75">
      <c r="A166" s="9"/>
      <c r="B166" s="55" t="s">
        <v>54</v>
      </c>
      <c r="C166" s="1"/>
      <c r="D166" s="1"/>
      <c r="E166" s="56" t="s">
        <v>215</v>
      </c>
      <c r="F166" s="1"/>
      <c r="G166" s="1"/>
      <c r="H166" s="47"/>
      <c r="I166" s="1"/>
      <c r="J166" s="47"/>
      <c r="K166" s="1"/>
      <c r="L166" s="1"/>
      <c r="M166" s="12"/>
      <c r="N166" s="2"/>
      <c r="O166" s="2"/>
      <c r="P166" s="2"/>
      <c r="Q166" s="2"/>
    </row>
    <row r="167" ht="12.75">
      <c r="A167" s="9"/>
      <c r="B167" s="55" t="s">
        <v>56</v>
      </c>
      <c r="C167" s="1"/>
      <c r="D167" s="1"/>
      <c r="E167" s="56" t="s">
        <v>216</v>
      </c>
      <c r="F167" s="1"/>
      <c r="G167" s="1"/>
      <c r="H167" s="47"/>
      <c r="I167" s="1"/>
      <c r="J167" s="47"/>
      <c r="K167" s="1"/>
      <c r="L167" s="1"/>
      <c r="M167" s="12"/>
      <c r="N167" s="2"/>
      <c r="O167" s="2"/>
      <c r="P167" s="2"/>
      <c r="Q167" s="2"/>
    </row>
    <row r="168" thickBot="1" ht="12.75">
      <c r="A168" s="9"/>
      <c r="B168" s="57" t="s">
        <v>58</v>
      </c>
      <c r="C168" s="31"/>
      <c r="D168" s="31"/>
      <c r="E168" s="58" t="s">
        <v>59</v>
      </c>
      <c r="F168" s="31"/>
      <c r="G168" s="31"/>
      <c r="H168" s="59"/>
      <c r="I168" s="31"/>
      <c r="J168" s="59"/>
      <c r="K168" s="31"/>
      <c r="L168" s="31"/>
      <c r="M168" s="12"/>
      <c r="N168" s="2"/>
      <c r="O168" s="2"/>
      <c r="P168" s="2"/>
      <c r="Q168" s="2"/>
    </row>
    <row r="169" thickTop="1" ht="12.75">
      <c r="A169" s="9"/>
      <c r="B169" s="48">
        <v>26</v>
      </c>
      <c r="C169" s="49" t="s">
        <v>217</v>
      </c>
      <c r="D169" s="49" t="s">
        <v>7</v>
      </c>
      <c r="E169" s="49" t="s">
        <v>218</v>
      </c>
      <c r="F169" s="49" t="s">
        <v>7</v>
      </c>
      <c r="G169" s="50" t="s">
        <v>116</v>
      </c>
      <c r="H169" s="60">
        <v>25.600000000000001</v>
      </c>
      <c r="I169" s="61">
        <f>ROUND(0,2)</f>
        <v>0</v>
      </c>
      <c r="J169" s="62">
        <f>ROUND(I169*H169,2)</f>
        <v>0</v>
      </c>
      <c r="K169" s="63">
        <v>0.20999999999999999</v>
      </c>
      <c r="L169" s="64">
        <f>IF(ISNUMBER(K169),ROUND(J169*(K169+1),2),0)</f>
        <v>0</v>
      </c>
      <c r="M169" s="12"/>
      <c r="N169" s="2"/>
      <c r="O169" s="2"/>
      <c r="P169" s="2"/>
      <c r="Q169" s="40">
        <f>IF(ISNUMBER(K169),IF(H169&gt;0,IF(I169&gt;0,J169,0),0),0)</f>
        <v>0</v>
      </c>
      <c r="R169" s="27">
        <f>IF(ISNUMBER(K169)=FALSE,J169,0)</f>
        <v>0</v>
      </c>
    </row>
    <row r="170" ht="12.75">
      <c r="A170" s="9"/>
      <c r="B170" s="55" t="s">
        <v>52</v>
      </c>
      <c r="C170" s="1"/>
      <c r="D170" s="1"/>
      <c r="E170" s="56" t="s">
        <v>219</v>
      </c>
      <c r="F170" s="1"/>
      <c r="G170" s="1"/>
      <c r="H170" s="47"/>
      <c r="I170" s="1"/>
      <c r="J170" s="47"/>
      <c r="K170" s="1"/>
      <c r="L170" s="1"/>
      <c r="M170" s="12"/>
      <c r="N170" s="2"/>
      <c r="O170" s="2"/>
      <c r="P170" s="2"/>
      <c r="Q170" s="2"/>
    </row>
    <row r="171" ht="12.75">
      <c r="A171" s="9"/>
      <c r="B171" s="55" t="s">
        <v>54</v>
      </c>
      <c r="C171" s="1"/>
      <c r="D171" s="1"/>
      <c r="E171" s="56" t="s">
        <v>215</v>
      </c>
      <c r="F171" s="1"/>
      <c r="G171" s="1"/>
      <c r="H171" s="47"/>
      <c r="I171" s="1"/>
      <c r="J171" s="47"/>
      <c r="K171" s="1"/>
      <c r="L171" s="1"/>
      <c r="M171" s="12"/>
      <c r="N171" s="2"/>
      <c r="O171" s="2"/>
      <c r="P171" s="2"/>
      <c r="Q171" s="2"/>
    </row>
    <row r="172" ht="12.75">
      <c r="A172" s="9"/>
      <c r="B172" s="55" t="s">
        <v>56</v>
      </c>
      <c r="C172" s="1"/>
      <c r="D172" s="1"/>
      <c r="E172" s="56" t="s">
        <v>220</v>
      </c>
      <c r="F172" s="1"/>
      <c r="G172" s="1"/>
      <c r="H172" s="47"/>
      <c r="I172" s="1"/>
      <c r="J172" s="47"/>
      <c r="K172" s="1"/>
      <c r="L172" s="1"/>
      <c r="M172" s="12"/>
      <c r="N172" s="2"/>
      <c r="O172" s="2"/>
      <c r="P172" s="2"/>
      <c r="Q172" s="2"/>
    </row>
    <row r="173" thickBot="1" ht="12.75">
      <c r="A173" s="9"/>
      <c r="B173" s="57" t="s">
        <v>58</v>
      </c>
      <c r="C173" s="31"/>
      <c r="D173" s="31"/>
      <c r="E173" s="58" t="s">
        <v>59</v>
      </c>
      <c r="F173" s="31"/>
      <c r="G173" s="31"/>
      <c r="H173" s="59"/>
      <c r="I173" s="31"/>
      <c r="J173" s="59"/>
      <c r="K173" s="31"/>
      <c r="L173" s="31"/>
      <c r="M173" s="12"/>
      <c r="N173" s="2"/>
      <c r="O173" s="2"/>
      <c r="P173" s="2"/>
      <c r="Q173" s="2"/>
    </row>
    <row r="174" thickTop="1" ht="12.75">
      <c r="A174" s="9"/>
      <c r="B174" s="48">
        <v>27</v>
      </c>
      <c r="C174" s="49" t="s">
        <v>221</v>
      </c>
      <c r="D174" s="49" t="s">
        <v>7</v>
      </c>
      <c r="E174" s="49" t="s">
        <v>222</v>
      </c>
      <c r="F174" s="49" t="s">
        <v>7</v>
      </c>
      <c r="G174" s="50" t="s">
        <v>116</v>
      </c>
      <c r="H174" s="60">
        <v>30.899999999999999</v>
      </c>
      <c r="I174" s="61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0">
        <f>IF(ISNUMBER(K174),IF(H174&gt;0,IF(I174&gt;0,J174,0),0),0)</f>
        <v>0</v>
      </c>
      <c r="R174" s="27">
        <f>IF(ISNUMBER(K174)=FALSE,J174,0)</f>
        <v>0</v>
      </c>
    </row>
    <row r="175" ht="12.75">
      <c r="A175" s="9"/>
      <c r="B175" s="55" t="s">
        <v>52</v>
      </c>
      <c r="C175" s="1"/>
      <c r="D175" s="1"/>
      <c r="E175" s="56" t="s">
        <v>223</v>
      </c>
      <c r="F175" s="1"/>
      <c r="G175" s="1"/>
      <c r="H175" s="47"/>
      <c r="I175" s="1"/>
      <c r="J175" s="47"/>
      <c r="K175" s="1"/>
      <c r="L175" s="1"/>
      <c r="M175" s="12"/>
      <c r="N175" s="2"/>
      <c r="O175" s="2"/>
      <c r="P175" s="2"/>
      <c r="Q175" s="2"/>
    </row>
    <row r="176" ht="12.75">
      <c r="A176" s="9"/>
      <c r="B176" s="55" t="s">
        <v>54</v>
      </c>
      <c r="C176" s="1"/>
      <c r="D176" s="1"/>
      <c r="E176" s="56" t="s">
        <v>224</v>
      </c>
      <c r="F176" s="1"/>
      <c r="G176" s="1"/>
      <c r="H176" s="47"/>
      <c r="I176" s="1"/>
      <c r="J176" s="47"/>
      <c r="K176" s="1"/>
      <c r="L176" s="1"/>
      <c r="M176" s="12"/>
      <c r="N176" s="2"/>
      <c r="O176" s="2"/>
      <c r="P176" s="2"/>
      <c r="Q176" s="2"/>
    </row>
    <row r="177" ht="12.75">
      <c r="A177" s="9"/>
      <c r="B177" s="55" t="s">
        <v>56</v>
      </c>
      <c r="C177" s="1"/>
      <c r="D177" s="1"/>
      <c r="E177" s="56" t="s">
        <v>225</v>
      </c>
      <c r="F177" s="1"/>
      <c r="G177" s="1"/>
      <c r="H177" s="47"/>
      <c r="I177" s="1"/>
      <c r="J177" s="47"/>
      <c r="K177" s="1"/>
      <c r="L177" s="1"/>
      <c r="M177" s="12"/>
      <c r="N177" s="2"/>
      <c r="O177" s="2"/>
      <c r="P177" s="2"/>
      <c r="Q177" s="2"/>
    </row>
    <row r="178" thickBot="1" ht="12.75">
      <c r="A178" s="9"/>
      <c r="B178" s="57" t="s">
        <v>58</v>
      </c>
      <c r="C178" s="31"/>
      <c r="D178" s="31"/>
      <c r="E178" s="58" t="s">
        <v>59</v>
      </c>
      <c r="F178" s="31"/>
      <c r="G178" s="31"/>
      <c r="H178" s="59"/>
      <c r="I178" s="31"/>
      <c r="J178" s="59"/>
      <c r="K178" s="31"/>
      <c r="L178" s="31"/>
      <c r="M178" s="12"/>
      <c r="N178" s="2"/>
      <c r="O178" s="2"/>
      <c r="P178" s="2"/>
      <c r="Q178" s="2"/>
    </row>
    <row r="179" thickTop="1" ht="12.75">
      <c r="A179" s="9"/>
      <c r="B179" s="48">
        <v>28</v>
      </c>
      <c r="C179" s="49" t="s">
        <v>226</v>
      </c>
      <c r="D179" s="49" t="s">
        <v>7</v>
      </c>
      <c r="E179" s="49" t="s">
        <v>227</v>
      </c>
      <c r="F179" s="49" t="s">
        <v>7</v>
      </c>
      <c r="G179" s="50" t="s">
        <v>116</v>
      </c>
      <c r="H179" s="60">
        <v>40.399999999999999</v>
      </c>
      <c r="I179" s="61">
        <f>ROUND(0,2)</f>
        <v>0</v>
      </c>
      <c r="J179" s="62">
        <f>ROUND(I179*H179,2)</f>
        <v>0</v>
      </c>
      <c r="K179" s="63">
        <v>0.20999999999999999</v>
      </c>
      <c r="L179" s="64">
        <f>IF(ISNUMBER(K179),ROUND(J179*(K179+1),2),0)</f>
        <v>0</v>
      </c>
      <c r="M179" s="12"/>
      <c r="N179" s="2"/>
      <c r="O179" s="2"/>
      <c r="P179" s="2"/>
      <c r="Q179" s="40">
        <f>IF(ISNUMBER(K179),IF(H179&gt;0,IF(I179&gt;0,J179,0),0),0)</f>
        <v>0</v>
      </c>
      <c r="R179" s="27">
        <f>IF(ISNUMBER(K179)=FALSE,J179,0)</f>
        <v>0</v>
      </c>
    </row>
    <row r="180" ht="12.75">
      <c r="A180" s="9"/>
      <c r="B180" s="55" t="s">
        <v>52</v>
      </c>
      <c r="C180" s="1"/>
      <c r="D180" s="1"/>
      <c r="E180" s="56" t="s">
        <v>228</v>
      </c>
      <c r="F180" s="1"/>
      <c r="G180" s="1"/>
      <c r="H180" s="47"/>
      <c r="I180" s="1"/>
      <c r="J180" s="47"/>
      <c r="K180" s="1"/>
      <c r="L180" s="1"/>
      <c r="M180" s="12"/>
      <c r="N180" s="2"/>
      <c r="O180" s="2"/>
      <c r="P180" s="2"/>
      <c r="Q180" s="2"/>
    </row>
    <row r="181" ht="12.75">
      <c r="A181" s="9"/>
      <c r="B181" s="55" t="s">
        <v>54</v>
      </c>
      <c r="C181" s="1"/>
      <c r="D181" s="1"/>
      <c r="E181" s="56" t="s">
        <v>229</v>
      </c>
      <c r="F181" s="1"/>
      <c r="G181" s="1"/>
      <c r="H181" s="47"/>
      <c r="I181" s="1"/>
      <c r="J181" s="47"/>
      <c r="K181" s="1"/>
      <c r="L181" s="1"/>
      <c r="M181" s="12"/>
      <c r="N181" s="2"/>
      <c r="O181" s="2"/>
      <c r="P181" s="2"/>
      <c r="Q181" s="2"/>
    </row>
    <row r="182" ht="12.75">
      <c r="A182" s="9"/>
      <c r="B182" s="55" t="s">
        <v>56</v>
      </c>
      <c r="C182" s="1"/>
      <c r="D182" s="1"/>
      <c r="E182" s="56" t="s">
        <v>225</v>
      </c>
      <c r="F182" s="1"/>
      <c r="G182" s="1"/>
      <c r="H182" s="47"/>
      <c r="I182" s="1"/>
      <c r="J182" s="47"/>
      <c r="K182" s="1"/>
      <c r="L182" s="1"/>
      <c r="M182" s="12"/>
      <c r="N182" s="2"/>
      <c r="O182" s="2"/>
      <c r="P182" s="2"/>
      <c r="Q182" s="2"/>
    </row>
    <row r="183" thickBot="1" ht="12.75">
      <c r="A183" s="9"/>
      <c r="B183" s="57" t="s">
        <v>58</v>
      </c>
      <c r="C183" s="31"/>
      <c r="D183" s="31"/>
      <c r="E183" s="58" t="s">
        <v>59</v>
      </c>
      <c r="F183" s="31"/>
      <c r="G183" s="31"/>
      <c r="H183" s="59"/>
      <c r="I183" s="31"/>
      <c r="J183" s="59"/>
      <c r="K183" s="31"/>
      <c r="L183" s="31"/>
      <c r="M183" s="12"/>
      <c r="N183" s="2"/>
      <c r="O183" s="2"/>
      <c r="P183" s="2"/>
      <c r="Q183" s="2"/>
    </row>
    <row r="184" thickTop="1" ht="12.75">
      <c r="A184" s="9"/>
      <c r="B184" s="48">
        <v>29</v>
      </c>
      <c r="C184" s="49" t="s">
        <v>230</v>
      </c>
      <c r="D184" s="49" t="s">
        <v>7</v>
      </c>
      <c r="E184" s="49" t="s">
        <v>231</v>
      </c>
      <c r="F184" s="49" t="s">
        <v>7</v>
      </c>
      <c r="G184" s="50" t="s">
        <v>116</v>
      </c>
      <c r="H184" s="60">
        <v>40.399999999999999</v>
      </c>
      <c r="I184" s="61">
        <f>ROUND(0,2)</f>
        <v>0</v>
      </c>
      <c r="J184" s="62">
        <f>ROUND(I184*H184,2)</f>
        <v>0</v>
      </c>
      <c r="K184" s="63">
        <v>0.20999999999999999</v>
      </c>
      <c r="L184" s="64">
        <f>IF(ISNUMBER(K184),ROUND(J184*(K184+1),2),0)</f>
        <v>0</v>
      </c>
      <c r="M184" s="12"/>
      <c r="N184" s="2"/>
      <c r="O184" s="2"/>
      <c r="P184" s="2"/>
      <c r="Q184" s="40">
        <f>IF(ISNUMBER(K184),IF(H184&gt;0,IF(I184&gt;0,J184,0),0),0)</f>
        <v>0</v>
      </c>
      <c r="R184" s="27">
        <f>IF(ISNUMBER(K184)=FALSE,J184,0)</f>
        <v>0</v>
      </c>
    </row>
    <row r="185" ht="12.75">
      <c r="A185" s="9"/>
      <c r="B185" s="55" t="s">
        <v>52</v>
      </c>
      <c r="C185" s="1"/>
      <c r="D185" s="1"/>
      <c r="E185" s="56" t="s">
        <v>232</v>
      </c>
      <c r="F185" s="1"/>
      <c r="G185" s="1"/>
      <c r="H185" s="47"/>
      <c r="I185" s="1"/>
      <c r="J185" s="47"/>
      <c r="K185" s="1"/>
      <c r="L185" s="1"/>
      <c r="M185" s="12"/>
      <c r="N185" s="2"/>
      <c r="O185" s="2"/>
      <c r="P185" s="2"/>
      <c r="Q185" s="2"/>
    </row>
    <row r="186" ht="12.75">
      <c r="A186" s="9"/>
      <c r="B186" s="55" t="s">
        <v>54</v>
      </c>
      <c r="C186" s="1"/>
      <c r="D186" s="1"/>
      <c r="E186" s="56" t="s">
        <v>233</v>
      </c>
      <c r="F186" s="1"/>
      <c r="G186" s="1"/>
      <c r="H186" s="47"/>
      <c r="I186" s="1"/>
      <c r="J186" s="47"/>
      <c r="K186" s="1"/>
      <c r="L186" s="1"/>
      <c r="M186" s="12"/>
      <c r="N186" s="2"/>
      <c r="O186" s="2"/>
      <c r="P186" s="2"/>
      <c r="Q186" s="2"/>
    </row>
    <row r="187" ht="12.75">
      <c r="A187" s="9"/>
      <c r="B187" s="55" t="s">
        <v>56</v>
      </c>
      <c r="C187" s="1"/>
      <c r="D187" s="1"/>
      <c r="E187" s="56" t="s">
        <v>234</v>
      </c>
      <c r="F187" s="1"/>
      <c r="G187" s="1"/>
      <c r="H187" s="47"/>
      <c r="I187" s="1"/>
      <c r="J187" s="47"/>
      <c r="K187" s="1"/>
      <c r="L187" s="1"/>
      <c r="M187" s="12"/>
      <c r="N187" s="2"/>
      <c r="O187" s="2"/>
      <c r="P187" s="2"/>
      <c r="Q187" s="2"/>
    </row>
    <row r="188" thickBot="1" ht="12.75">
      <c r="A188" s="9"/>
      <c r="B188" s="57" t="s">
        <v>58</v>
      </c>
      <c r="C188" s="31"/>
      <c r="D188" s="31"/>
      <c r="E188" s="58" t="s">
        <v>59</v>
      </c>
      <c r="F188" s="31"/>
      <c r="G188" s="31"/>
      <c r="H188" s="59"/>
      <c r="I188" s="31"/>
      <c r="J188" s="59"/>
      <c r="K188" s="31"/>
      <c r="L188" s="31"/>
      <c r="M188" s="12"/>
      <c r="N188" s="2"/>
      <c r="O188" s="2"/>
      <c r="P188" s="2"/>
      <c r="Q188" s="2"/>
    </row>
    <row r="189" thickTop="1" ht="12.75">
      <c r="A189" s="9"/>
      <c r="B189" s="48">
        <v>30</v>
      </c>
      <c r="C189" s="49" t="s">
        <v>235</v>
      </c>
      <c r="D189" s="49" t="s">
        <v>7</v>
      </c>
      <c r="E189" s="49" t="s">
        <v>236</v>
      </c>
      <c r="F189" s="49" t="s">
        <v>7</v>
      </c>
      <c r="G189" s="50" t="s">
        <v>116</v>
      </c>
      <c r="H189" s="60">
        <v>30.899999999999999</v>
      </c>
      <c r="I189" s="61">
        <f>ROUND(0,2)</f>
        <v>0</v>
      </c>
      <c r="J189" s="62">
        <f>ROUND(I189*H189,2)</f>
        <v>0</v>
      </c>
      <c r="K189" s="63">
        <v>0.20999999999999999</v>
      </c>
      <c r="L189" s="64">
        <f>IF(ISNUMBER(K189),ROUND(J189*(K189+1),2),0)</f>
        <v>0</v>
      </c>
      <c r="M189" s="12"/>
      <c r="N189" s="2"/>
      <c r="O189" s="2"/>
      <c r="P189" s="2"/>
      <c r="Q189" s="40">
        <f>IF(ISNUMBER(K189),IF(H189&gt;0,IF(I189&gt;0,J189,0),0),0)</f>
        <v>0</v>
      </c>
      <c r="R189" s="27">
        <f>IF(ISNUMBER(K189)=FALSE,J189,0)</f>
        <v>0</v>
      </c>
    </row>
    <row r="190" ht="12.75">
      <c r="A190" s="9"/>
      <c r="B190" s="55" t="s">
        <v>52</v>
      </c>
      <c r="C190" s="1"/>
      <c r="D190" s="1"/>
      <c r="E190" s="56" t="s">
        <v>237</v>
      </c>
      <c r="F190" s="1"/>
      <c r="G190" s="1"/>
      <c r="H190" s="47"/>
      <c r="I190" s="1"/>
      <c r="J190" s="47"/>
      <c r="K190" s="1"/>
      <c r="L190" s="1"/>
      <c r="M190" s="12"/>
      <c r="N190" s="2"/>
      <c r="O190" s="2"/>
      <c r="P190" s="2"/>
      <c r="Q190" s="2"/>
    </row>
    <row r="191" ht="12.75">
      <c r="A191" s="9"/>
      <c r="B191" s="55" t="s">
        <v>54</v>
      </c>
      <c r="C191" s="1"/>
      <c r="D191" s="1"/>
      <c r="E191" s="56" t="s">
        <v>238</v>
      </c>
      <c r="F191" s="1"/>
      <c r="G191" s="1"/>
      <c r="H191" s="47"/>
      <c r="I191" s="1"/>
      <c r="J191" s="47"/>
      <c r="K191" s="1"/>
      <c r="L191" s="1"/>
      <c r="M191" s="12"/>
      <c r="N191" s="2"/>
      <c r="O191" s="2"/>
      <c r="P191" s="2"/>
      <c r="Q191" s="2"/>
    </row>
    <row r="192" ht="12.75">
      <c r="A192" s="9"/>
      <c r="B192" s="55" t="s">
        <v>56</v>
      </c>
      <c r="C192" s="1"/>
      <c r="D192" s="1"/>
      <c r="E192" s="56" t="s">
        <v>234</v>
      </c>
      <c r="F192" s="1"/>
      <c r="G192" s="1"/>
      <c r="H192" s="47"/>
      <c r="I192" s="1"/>
      <c r="J192" s="47"/>
      <c r="K192" s="1"/>
      <c r="L192" s="1"/>
      <c r="M192" s="12"/>
      <c r="N192" s="2"/>
      <c r="O192" s="2"/>
      <c r="P192" s="2"/>
      <c r="Q192" s="2"/>
    </row>
    <row r="193" thickBot="1" ht="12.75">
      <c r="A193" s="9"/>
      <c r="B193" s="57" t="s">
        <v>58</v>
      </c>
      <c r="C193" s="31"/>
      <c r="D193" s="31"/>
      <c r="E193" s="58" t="s">
        <v>59</v>
      </c>
      <c r="F193" s="31"/>
      <c r="G193" s="31"/>
      <c r="H193" s="59"/>
      <c r="I193" s="31"/>
      <c r="J193" s="59"/>
      <c r="K193" s="31"/>
      <c r="L193" s="31"/>
      <c r="M193" s="12"/>
      <c r="N193" s="2"/>
      <c r="O193" s="2"/>
      <c r="P193" s="2"/>
      <c r="Q193" s="2"/>
    </row>
    <row r="194" thickTop="1" ht="12.75">
      <c r="A194" s="9"/>
      <c r="B194" s="48">
        <v>31</v>
      </c>
      <c r="C194" s="49" t="s">
        <v>239</v>
      </c>
      <c r="D194" s="49"/>
      <c r="E194" s="49" t="s">
        <v>240</v>
      </c>
      <c r="F194" s="49" t="s">
        <v>7</v>
      </c>
      <c r="G194" s="50" t="s">
        <v>116</v>
      </c>
      <c r="H194" s="60">
        <v>21.600000000000001</v>
      </c>
      <c r="I194" s="61">
        <f>ROUND(0,2)</f>
        <v>0</v>
      </c>
      <c r="J194" s="62">
        <f>ROUND(I194*H194,2)</f>
        <v>0</v>
      </c>
      <c r="K194" s="63">
        <v>0.20999999999999999</v>
      </c>
      <c r="L194" s="64">
        <f>IF(ISNUMBER(K194),ROUND(J194*(K194+1),2),0)</f>
        <v>0</v>
      </c>
      <c r="M194" s="12"/>
      <c r="N194" s="2"/>
      <c r="O194" s="2"/>
      <c r="P194" s="2"/>
      <c r="Q194" s="40">
        <f>IF(ISNUMBER(K194),IF(H194&gt;0,IF(I194&gt;0,J194,0),0),0)</f>
        <v>0</v>
      </c>
      <c r="R194" s="27">
        <f>IF(ISNUMBER(K194)=FALSE,J194,0)</f>
        <v>0</v>
      </c>
    </row>
    <row r="195" ht="12.75">
      <c r="A195" s="9"/>
      <c r="B195" s="55" t="s">
        <v>52</v>
      </c>
      <c r="C195" s="1"/>
      <c r="D195" s="1"/>
      <c r="E195" s="56" t="s">
        <v>241</v>
      </c>
      <c r="F195" s="1"/>
      <c r="G195" s="1"/>
      <c r="H195" s="47"/>
      <c r="I195" s="1"/>
      <c r="J195" s="47"/>
      <c r="K195" s="1"/>
      <c r="L195" s="1"/>
      <c r="M195" s="12"/>
      <c r="N195" s="2"/>
      <c r="O195" s="2"/>
      <c r="P195" s="2"/>
      <c r="Q195" s="2"/>
    </row>
    <row r="196" ht="12.75">
      <c r="A196" s="9"/>
      <c r="B196" s="55" t="s">
        <v>54</v>
      </c>
      <c r="C196" s="1"/>
      <c r="D196" s="1"/>
      <c r="E196" s="56" t="s">
        <v>242</v>
      </c>
      <c r="F196" s="1"/>
      <c r="G196" s="1"/>
      <c r="H196" s="47"/>
      <c r="I196" s="1"/>
      <c r="J196" s="47"/>
      <c r="K196" s="1"/>
      <c r="L196" s="1"/>
      <c r="M196" s="12"/>
      <c r="N196" s="2"/>
      <c r="O196" s="2"/>
      <c r="P196" s="2"/>
      <c r="Q196" s="2"/>
    </row>
    <row r="197" ht="12.75">
      <c r="A197" s="9"/>
      <c r="B197" s="55" t="s">
        <v>56</v>
      </c>
      <c r="C197" s="1"/>
      <c r="D197" s="1"/>
      <c r="E197" s="56" t="s">
        <v>234</v>
      </c>
      <c r="F197" s="1"/>
      <c r="G197" s="1"/>
      <c r="H197" s="47"/>
      <c r="I197" s="1"/>
      <c r="J197" s="47"/>
      <c r="K197" s="1"/>
      <c r="L197" s="1"/>
      <c r="M197" s="12"/>
      <c r="N197" s="2"/>
      <c r="O197" s="2"/>
      <c r="P197" s="2"/>
      <c r="Q197" s="2"/>
    </row>
    <row r="198" thickBot="1" ht="12.75">
      <c r="A198" s="9"/>
      <c r="B198" s="57" t="s">
        <v>58</v>
      </c>
      <c r="C198" s="31"/>
      <c r="D198" s="31"/>
      <c r="E198" s="58" t="s">
        <v>59</v>
      </c>
      <c r="F198" s="31"/>
      <c r="G198" s="31"/>
      <c r="H198" s="59"/>
      <c r="I198" s="31"/>
      <c r="J198" s="59"/>
      <c r="K198" s="31"/>
      <c r="L198" s="31"/>
      <c r="M198" s="12"/>
      <c r="N198" s="2"/>
      <c r="O198" s="2"/>
      <c r="P198" s="2"/>
      <c r="Q198" s="2"/>
    </row>
    <row r="199" thickTop="1" thickBot="1" ht="25" customHeight="1">
      <c r="A199" s="9"/>
      <c r="B199" s="1"/>
      <c r="C199" s="65">
        <v>5</v>
      </c>
      <c r="D199" s="1"/>
      <c r="E199" s="65" t="s">
        <v>91</v>
      </c>
      <c r="F199" s="1"/>
      <c r="G199" s="66" t="s">
        <v>81</v>
      </c>
      <c r="H199" s="67">
        <f>J164+J169+J174+J179+J184+J189+J194</f>
        <v>0</v>
      </c>
      <c r="I199" s="66" t="s">
        <v>82</v>
      </c>
      <c r="J199" s="68">
        <f>(L199-H199)</f>
        <v>0</v>
      </c>
      <c r="K199" s="66" t="s">
        <v>83</v>
      </c>
      <c r="L199" s="69">
        <f>L164+L169+L174+L179+L184+L189+L194</f>
        <v>0</v>
      </c>
      <c r="M199" s="12"/>
      <c r="N199" s="2"/>
      <c r="O199" s="2"/>
      <c r="P199" s="2"/>
      <c r="Q199" s="40">
        <f>0+Q164+Q169+Q174+Q179+Q184+Q189+Q194</f>
        <v>0</v>
      </c>
      <c r="R199" s="27">
        <f>0+R164+R169+R174+R179+R184+R189+R194</f>
        <v>0</v>
      </c>
      <c r="S199" s="70">
        <f>Q199*(1+J199)+R199</f>
        <v>0</v>
      </c>
    </row>
    <row r="200" thickTop="1" thickBot="1" ht="25" customHeight="1">
      <c r="A200" s="9"/>
      <c r="B200" s="71"/>
      <c r="C200" s="71"/>
      <c r="D200" s="71"/>
      <c r="E200" s="71"/>
      <c r="F200" s="71"/>
      <c r="G200" s="72" t="s">
        <v>84</v>
      </c>
      <c r="H200" s="73">
        <f>J164+J169+J174+J179+J184+J189+J194</f>
        <v>0</v>
      </c>
      <c r="I200" s="72" t="s">
        <v>85</v>
      </c>
      <c r="J200" s="74">
        <f>0+J199</f>
        <v>0</v>
      </c>
      <c r="K200" s="72" t="s">
        <v>86</v>
      </c>
      <c r="L200" s="75">
        <f>L164+L169+L174+L179+L184+L189+L194</f>
        <v>0</v>
      </c>
      <c r="M200" s="12"/>
      <c r="N200" s="2"/>
      <c r="O200" s="2"/>
      <c r="P200" s="2"/>
      <c r="Q200" s="2"/>
    </row>
    <row r="201" ht="40" customHeight="1">
      <c r="A201" s="9"/>
      <c r="B201" s="80" t="s">
        <v>243</v>
      </c>
      <c r="C201" s="1"/>
      <c r="D201" s="1"/>
      <c r="E201" s="1"/>
      <c r="F201" s="1"/>
      <c r="G201" s="1"/>
      <c r="H201" s="47"/>
      <c r="I201" s="1"/>
      <c r="J201" s="47"/>
      <c r="K201" s="1"/>
      <c r="L201" s="1"/>
      <c r="M201" s="12"/>
      <c r="N201" s="2"/>
      <c r="O201" s="2"/>
      <c r="P201" s="2"/>
      <c r="Q201" s="2"/>
    </row>
    <row r="202" ht="12.75">
      <c r="A202" s="9"/>
      <c r="B202" s="48">
        <v>32</v>
      </c>
      <c r="C202" s="49" t="s">
        <v>244</v>
      </c>
      <c r="D202" s="49" t="s">
        <v>7</v>
      </c>
      <c r="E202" s="49" t="s">
        <v>245</v>
      </c>
      <c r="F202" s="49" t="s">
        <v>7</v>
      </c>
      <c r="G202" s="50" t="s">
        <v>78</v>
      </c>
      <c r="H202" s="51">
        <v>7</v>
      </c>
      <c r="I202" s="25">
        <f>ROUND(0,2)</f>
        <v>0</v>
      </c>
      <c r="J202" s="52">
        <f>ROUND(I202*H202,2)</f>
        <v>0</v>
      </c>
      <c r="K202" s="53">
        <v>0.20999999999999999</v>
      </c>
      <c r="L202" s="54">
        <f>IF(ISNUMBER(K202),ROUND(J202*(K202+1),2),0)</f>
        <v>0</v>
      </c>
      <c r="M202" s="12"/>
      <c r="N202" s="2"/>
      <c r="O202" s="2"/>
      <c r="P202" s="2"/>
      <c r="Q202" s="40">
        <f>IF(ISNUMBER(K202),IF(H202&gt;0,IF(I202&gt;0,J202,0),0),0)</f>
        <v>0</v>
      </c>
      <c r="R202" s="27">
        <f>IF(ISNUMBER(K202)=FALSE,J202,0)</f>
        <v>0</v>
      </c>
    </row>
    <row r="203" ht="12.75">
      <c r="A203" s="9"/>
      <c r="B203" s="55" t="s">
        <v>52</v>
      </c>
      <c r="C203" s="1"/>
      <c r="D203" s="1"/>
      <c r="E203" s="56" t="s">
        <v>246</v>
      </c>
      <c r="F203" s="1"/>
      <c r="G203" s="1"/>
      <c r="H203" s="47"/>
      <c r="I203" s="1"/>
      <c r="J203" s="47"/>
      <c r="K203" s="1"/>
      <c r="L203" s="1"/>
      <c r="M203" s="12"/>
      <c r="N203" s="2"/>
      <c r="O203" s="2"/>
      <c r="P203" s="2"/>
      <c r="Q203" s="2"/>
    </row>
    <row r="204" ht="12.75">
      <c r="A204" s="9"/>
      <c r="B204" s="55" t="s">
        <v>54</v>
      </c>
      <c r="C204" s="1"/>
      <c r="D204" s="1"/>
      <c r="E204" s="56" t="s">
        <v>247</v>
      </c>
      <c r="F204" s="1"/>
      <c r="G204" s="1"/>
      <c r="H204" s="47"/>
      <c r="I204" s="1"/>
      <c r="J204" s="47"/>
      <c r="K204" s="1"/>
      <c r="L204" s="1"/>
      <c r="M204" s="12"/>
      <c r="N204" s="2"/>
      <c r="O204" s="2"/>
      <c r="P204" s="2"/>
      <c r="Q204" s="2"/>
    </row>
    <row r="205" ht="12.75">
      <c r="A205" s="9"/>
      <c r="B205" s="55" t="s">
        <v>56</v>
      </c>
      <c r="C205" s="1"/>
      <c r="D205" s="1"/>
      <c r="E205" s="56" t="s">
        <v>248</v>
      </c>
      <c r="F205" s="1"/>
      <c r="G205" s="1"/>
      <c r="H205" s="47"/>
      <c r="I205" s="1"/>
      <c r="J205" s="47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7" t="s">
        <v>58</v>
      </c>
      <c r="C206" s="31"/>
      <c r="D206" s="31"/>
      <c r="E206" s="58" t="s">
        <v>59</v>
      </c>
      <c r="F206" s="31"/>
      <c r="G206" s="31"/>
      <c r="H206" s="59"/>
      <c r="I206" s="31"/>
      <c r="J206" s="59"/>
      <c r="K206" s="31"/>
      <c r="L206" s="31"/>
      <c r="M206" s="12"/>
      <c r="N206" s="2"/>
      <c r="O206" s="2"/>
      <c r="P206" s="2"/>
      <c r="Q206" s="2"/>
    </row>
    <row r="207" thickTop="1" ht="12.75">
      <c r="A207" s="9"/>
      <c r="B207" s="48">
        <v>33</v>
      </c>
      <c r="C207" s="49" t="s">
        <v>249</v>
      </c>
      <c r="D207" s="49" t="s">
        <v>7</v>
      </c>
      <c r="E207" s="49" t="s">
        <v>250</v>
      </c>
      <c r="F207" s="49" t="s">
        <v>7</v>
      </c>
      <c r="G207" s="50" t="s">
        <v>104</v>
      </c>
      <c r="H207" s="60">
        <v>22.800000000000001</v>
      </c>
      <c r="I207" s="61">
        <f>ROUND(0,2)</f>
        <v>0</v>
      </c>
      <c r="J207" s="62">
        <f>ROUND(I207*H207,2)</f>
        <v>0</v>
      </c>
      <c r="K207" s="63">
        <v>0.20999999999999999</v>
      </c>
      <c r="L207" s="64">
        <f>IF(ISNUMBER(K207),ROUND(J207*(K207+1),2),0)</f>
        <v>0</v>
      </c>
      <c r="M207" s="12"/>
      <c r="N207" s="2"/>
      <c r="O207" s="2"/>
      <c r="P207" s="2"/>
      <c r="Q207" s="40">
        <f>IF(ISNUMBER(K207),IF(H207&gt;0,IF(I207&gt;0,J207,0),0),0)</f>
        <v>0</v>
      </c>
      <c r="R207" s="27">
        <f>IF(ISNUMBER(K207)=FALSE,J207,0)</f>
        <v>0</v>
      </c>
    </row>
    <row r="208" ht="12.75">
      <c r="A208" s="9"/>
      <c r="B208" s="55" t="s">
        <v>52</v>
      </c>
      <c r="C208" s="1"/>
      <c r="D208" s="1"/>
      <c r="E208" s="56" t="s">
        <v>251</v>
      </c>
      <c r="F208" s="1"/>
      <c r="G208" s="1"/>
      <c r="H208" s="47"/>
      <c r="I208" s="1"/>
      <c r="J208" s="47"/>
      <c r="K208" s="1"/>
      <c r="L208" s="1"/>
      <c r="M208" s="12"/>
      <c r="N208" s="2"/>
      <c r="O208" s="2"/>
      <c r="P208" s="2"/>
      <c r="Q208" s="2"/>
    </row>
    <row r="209" ht="12.75">
      <c r="A209" s="9"/>
      <c r="B209" s="55" t="s">
        <v>54</v>
      </c>
      <c r="C209" s="1"/>
      <c r="D209" s="1"/>
      <c r="E209" s="56" t="s">
        <v>252</v>
      </c>
      <c r="F209" s="1"/>
      <c r="G209" s="1"/>
      <c r="H209" s="47"/>
      <c r="I209" s="1"/>
      <c r="J209" s="47"/>
      <c r="K209" s="1"/>
      <c r="L209" s="1"/>
      <c r="M209" s="12"/>
      <c r="N209" s="2"/>
      <c r="O209" s="2"/>
      <c r="P209" s="2"/>
      <c r="Q209" s="2"/>
    </row>
    <row r="210" ht="12.75">
      <c r="A210" s="9"/>
      <c r="B210" s="55" t="s">
        <v>56</v>
      </c>
      <c r="C210" s="1"/>
      <c r="D210" s="1"/>
      <c r="E210" s="56" t="s">
        <v>253</v>
      </c>
      <c r="F210" s="1"/>
      <c r="G210" s="1"/>
      <c r="H210" s="47"/>
      <c r="I210" s="1"/>
      <c r="J210" s="47"/>
      <c r="K210" s="1"/>
      <c r="L210" s="1"/>
      <c r="M210" s="12"/>
      <c r="N210" s="2"/>
      <c r="O210" s="2"/>
      <c r="P210" s="2"/>
      <c r="Q210" s="2"/>
    </row>
    <row r="211" thickBot="1" ht="12.75">
      <c r="A211" s="9"/>
      <c r="B211" s="57" t="s">
        <v>58</v>
      </c>
      <c r="C211" s="31"/>
      <c r="D211" s="31"/>
      <c r="E211" s="58" t="s">
        <v>59</v>
      </c>
      <c r="F211" s="31"/>
      <c r="G211" s="31"/>
      <c r="H211" s="59"/>
      <c r="I211" s="31"/>
      <c r="J211" s="59"/>
      <c r="K211" s="31"/>
      <c r="L211" s="31"/>
      <c r="M211" s="12"/>
      <c r="N211" s="2"/>
      <c r="O211" s="2"/>
      <c r="P211" s="2"/>
      <c r="Q211" s="2"/>
    </row>
    <row r="212" thickTop="1" ht="12.75">
      <c r="A212" s="9"/>
      <c r="B212" s="48">
        <v>37</v>
      </c>
      <c r="C212" s="49" t="s">
        <v>254</v>
      </c>
      <c r="D212" s="49" t="s">
        <v>7</v>
      </c>
      <c r="E212" s="49" t="s">
        <v>255</v>
      </c>
      <c r="F212" s="49" t="s">
        <v>7</v>
      </c>
      <c r="G212" s="50" t="s">
        <v>78</v>
      </c>
      <c r="H212" s="60">
        <v>1</v>
      </c>
      <c r="I212" s="61">
        <f>ROUND(0,2)</f>
        <v>0</v>
      </c>
      <c r="J212" s="62">
        <f>ROUND(I212*H212,2)</f>
        <v>0</v>
      </c>
      <c r="K212" s="63">
        <v>0.20999999999999999</v>
      </c>
      <c r="L212" s="64">
        <f>IF(ISNUMBER(K212),ROUND(J212*(K212+1),2),0)</f>
        <v>0</v>
      </c>
      <c r="M212" s="12"/>
      <c r="N212" s="2"/>
      <c r="O212" s="2"/>
      <c r="P212" s="2"/>
      <c r="Q212" s="40">
        <f>IF(ISNUMBER(K212),IF(H212&gt;0,IF(I212&gt;0,J212,0),0),0)</f>
        <v>0</v>
      </c>
      <c r="R212" s="27">
        <f>IF(ISNUMBER(K212)=FALSE,J212,0)</f>
        <v>0</v>
      </c>
    </row>
    <row r="213" ht="12.75">
      <c r="A213" s="9"/>
      <c r="B213" s="55" t="s">
        <v>52</v>
      </c>
      <c r="C213" s="1"/>
      <c r="D213" s="1"/>
      <c r="E213" s="56" t="s">
        <v>256</v>
      </c>
      <c r="F213" s="1"/>
      <c r="G213" s="1"/>
      <c r="H213" s="47"/>
      <c r="I213" s="1"/>
      <c r="J213" s="47"/>
      <c r="K213" s="1"/>
      <c r="L213" s="1"/>
      <c r="M213" s="12"/>
      <c r="N213" s="2"/>
      <c r="O213" s="2"/>
      <c r="P213" s="2"/>
      <c r="Q213" s="2"/>
    </row>
    <row r="214" ht="12.75">
      <c r="A214" s="9"/>
      <c r="B214" s="55" t="s">
        <v>54</v>
      </c>
      <c r="C214" s="1"/>
      <c r="D214" s="1"/>
      <c r="E214" s="56" t="s">
        <v>55</v>
      </c>
      <c r="F214" s="1"/>
      <c r="G214" s="1"/>
      <c r="H214" s="47"/>
      <c r="I214" s="1"/>
      <c r="J214" s="47"/>
      <c r="K214" s="1"/>
      <c r="L214" s="1"/>
      <c r="M214" s="12"/>
      <c r="N214" s="2"/>
      <c r="O214" s="2"/>
      <c r="P214" s="2"/>
      <c r="Q214" s="2"/>
    </row>
    <row r="215" ht="12.75">
      <c r="A215" s="9"/>
      <c r="B215" s="55" t="s">
        <v>56</v>
      </c>
      <c r="C215" s="1"/>
      <c r="D215" s="1"/>
      <c r="E215" s="56" t="s">
        <v>257</v>
      </c>
      <c r="F215" s="1"/>
      <c r="G215" s="1"/>
      <c r="H215" s="47"/>
      <c r="I215" s="1"/>
      <c r="J215" s="47"/>
      <c r="K215" s="1"/>
      <c r="L215" s="1"/>
      <c r="M215" s="12"/>
      <c r="N215" s="2"/>
      <c r="O215" s="2"/>
      <c r="P215" s="2"/>
      <c r="Q215" s="2"/>
    </row>
    <row r="216" thickBot="1" ht="12.75">
      <c r="A216" s="9"/>
      <c r="B216" s="57" t="s">
        <v>58</v>
      </c>
      <c r="C216" s="31"/>
      <c r="D216" s="31"/>
      <c r="E216" s="58" t="s">
        <v>59</v>
      </c>
      <c r="F216" s="31"/>
      <c r="G216" s="31"/>
      <c r="H216" s="59"/>
      <c r="I216" s="31"/>
      <c r="J216" s="59"/>
      <c r="K216" s="31"/>
      <c r="L216" s="31"/>
      <c r="M216" s="12"/>
      <c r="N216" s="2"/>
      <c r="O216" s="2"/>
      <c r="P216" s="2"/>
      <c r="Q216" s="2"/>
    </row>
    <row r="217" thickTop="1" thickBot="1" ht="25" customHeight="1">
      <c r="A217" s="9"/>
      <c r="B217" s="1"/>
      <c r="C217" s="65">
        <v>8</v>
      </c>
      <c r="D217" s="1"/>
      <c r="E217" s="65" t="s">
        <v>92</v>
      </c>
      <c r="F217" s="1"/>
      <c r="G217" s="66" t="s">
        <v>81</v>
      </c>
      <c r="H217" s="67">
        <f>J202+J207+J212</f>
        <v>0</v>
      </c>
      <c r="I217" s="66" t="s">
        <v>82</v>
      </c>
      <c r="J217" s="68">
        <f>(L217-H217)</f>
        <v>0</v>
      </c>
      <c r="K217" s="66" t="s">
        <v>83</v>
      </c>
      <c r="L217" s="69">
        <f>L202+L207+L212</f>
        <v>0</v>
      </c>
      <c r="M217" s="12"/>
      <c r="N217" s="2"/>
      <c r="O217" s="2"/>
      <c r="P217" s="2"/>
      <c r="Q217" s="40">
        <f>0+Q202+Q207+Q212</f>
        <v>0</v>
      </c>
      <c r="R217" s="27">
        <f>0+R202+R207+R212</f>
        <v>0</v>
      </c>
      <c r="S217" s="70">
        <f>Q217*(1+J217)+R217</f>
        <v>0</v>
      </c>
    </row>
    <row r="218" thickTop="1" thickBot="1" ht="25" customHeight="1">
      <c r="A218" s="9"/>
      <c r="B218" s="71"/>
      <c r="C218" s="71"/>
      <c r="D218" s="71"/>
      <c r="E218" s="71"/>
      <c r="F218" s="71"/>
      <c r="G218" s="72" t="s">
        <v>84</v>
      </c>
      <c r="H218" s="73">
        <f>J202+J207+J212</f>
        <v>0</v>
      </c>
      <c r="I218" s="72" t="s">
        <v>85</v>
      </c>
      <c r="J218" s="74">
        <f>0+J217</f>
        <v>0</v>
      </c>
      <c r="K218" s="72" t="s">
        <v>86</v>
      </c>
      <c r="L218" s="75">
        <f>L202+L207+L212</f>
        <v>0</v>
      </c>
      <c r="M218" s="12"/>
      <c r="N218" s="2"/>
      <c r="O218" s="2"/>
      <c r="P218" s="2"/>
      <c r="Q218" s="2"/>
    </row>
    <row r="219" ht="40" customHeight="1">
      <c r="A219" s="9"/>
      <c r="B219" s="80" t="s">
        <v>258</v>
      </c>
      <c r="C219" s="1"/>
      <c r="D219" s="1"/>
      <c r="E219" s="1"/>
      <c r="F219" s="1"/>
      <c r="G219" s="1"/>
      <c r="H219" s="47"/>
      <c r="I219" s="1"/>
      <c r="J219" s="47"/>
      <c r="K219" s="1"/>
      <c r="L219" s="1"/>
      <c r="M219" s="12"/>
      <c r="N219" s="2"/>
      <c r="O219" s="2"/>
      <c r="P219" s="2"/>
      <c r="Q219" s="2"/>
    </row>
    <row r="220" ht="12.75">
      <c r="A220" s="9"/>
      <c r="B220" s="48">
        <v>34</v>
      </c>
      <c r="C220" s="49" t="s">
        <v>259</v>
      </c>
      <c r="D220" s="49" t="s">
        <v>7</v>
      </c>
      <c r="E220" s="49" t="s">
        <v>260</v>
      </c>
      <c r="F220" s="49" t="s">
        <v>7</v>
      </c>
      <c r="G220" s="50" t="s">
        <v>187</v>
      </c>
      <c r="H220" s="51">
        <v>4</v>
      </c>
      <c r="I220" s="25">
        <f>ROUND(0,2)</f>
        <v>0</v>
      </c>
      <c r="J220" s="52">
        <f>ROUND(I220*H220,2)</f>
        <v>0</v>
      </c>
      <c r="K220" s="53">
        <v>0.20999999999999999</v>
      </c>
      <c r="L220" s="54">
        <f>IF(ISNUMBER(K220),ROUND(J220*(K220+1),2),0)</f>
        <v>0</v>
      </c>
      <c r="M220" s="12"/>
      <c r="N220" s="2"/>
      <c r="O220" s="2"/>
      <c r="P220" s="2"/>
      <c r="Q220" s="40">
        <f>IF(ISNUMBER(K220),IF(H220&gt;0,IF(I220&gt;0,J220,0),0),0)</f>
        <v>0</v>
      </c>
      <c r="R220" s="27">
        <f>IF(ISNUMBER(K220)=FALSE,J220,0)</f>
        <v>0</v>
      </c>
    </row>
    <row r="221" ht="12.75">
      <c r="A221" s="9"/>
      <c r="B221" s="55" t="s">
        <v>52</v>
      </c>
      <c r="C221" s="1"/>
      <c r="D221" s="1"/>
      <c r="E221" s="56" t="s">
        <v>261</v>
      </c>
      <c r="F221" s="1"/>
      <c r="G221" s="1"/>
      <c r="H221" s="47"/>
      <c r="I221" s="1"/>
      <c r="J221" s="47"/>
      <c r="K221" s="1"/>
      <c r="L221" s="1"/>
      <c r="M221" s="12"/>
      <c r="N221" s="2"/>
      <c r="O221" s="2"/>
      <c r="P221" s="2"/>
      <c r="Q221" s="2"/>
    </row>
    <row r="222" ht="12.75">
      <c r="A222" s="9"/>
      <c r="B222" s="55" t="s">
        <v>54</v>
      </c>
      <c r="C222" s="1"/>
      <c r="D222" s="1"/>
      <c r="E222" s="56" t="s">
        <v>262</v>
      </c>
      <c r="F222" s="1"/>
      <c r="G222" s="1"/>
      <c r="H222" s="47"/>
      <c r="I222" s="1"/>
      <c r="J222" s="47"/>
      <c r="K222" s="1"/>
      <c r="L222" s="1"/>
      <c r="M222" s="12"/>
      <c r="N222" s="2"/>
      <c r="O222" s="2"/>
      <c r="P222" s="2"/>
      <c r="Q222" s="2"/>
    </row>
    <row r="223" ht="12.75">
      <c r="A223" s="9"/>
      <c r="B223" s="55" t="s">
        <v>56</v>
      </c>
      <c r="C223" s="1"/>
      <c r="D223" s="1"/>
      <c r="E223" s="56" t="s">
        <v>263</v>
      </c>
      <c r="F223" s="1"/>
      <c r="G223" s="1"/>
      <c r="H223" s="47"/>
      <c r="I223" s="1"/>
      <c r="J223" s="47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7" t="s">
        <v>58</v>
      </c>
      <c r="C224" s="31"/>
      <c r="D224" s="31"/>
      <c r="E224" s="58" t="s">
        <v>59</v>
      </c>
      <c r="F224" s="31"/>
      <c r="G224" s="31"/>
      <c r="H224" s="59"/>
      <c r="I224" s="31"/>
      <c r="J224" s="59"/>
      <c r="K224" s="31"/>
      <c r="L224" s="31"/>
      <c r="M224" s="12"/>
      <c r="N224" s="2"/>
      <c r="O224" s="2"/>
      <c r="P224" s="2"/>
      <c r="Q224" s="2"/>
    </row>
    <row r="225" thickTop="1" ht="12.75">
      <c r="A225" s="9"/>
      <c r="B225" s="48">
        <v>35</v>
      </c>
      <c r="C225" s="49" t="s">
        <v>264</v>
      </c>
      <c r="D225" s="49" t="s">
        <v>7</v>
      </c>
      <c r="E225" s="49" t="s">
        <v>265</v>
      </c>
      <c r="F225" s="49" t="s">
        <v>7</v>
      </c>
      <c r="G225" s="50" t="s">
        <v>104</v>
      </c>
      <c r="H225" s="60">
        <v>2.52</v>
      </c>
      <c r="I225" s="61">
        <f>ROUND(0,2)</f>
        <v>0</v>
      </c>
      <c r="J225" s="62">
        <f>ROUND(I225*H225,2)</f>
        <v>0</v>
      </c>
      <c r="K225" s="63">
        <v>0.20999999999999999</v>
      </c>
      <c r="L225" s="64">
        <f>IF(ISNUMBER(K225),ROUND(J225*(K225+1),2),0)</f>
        <v>0</v>
      </c>
      <c r="M225" s="12"/>
      <c r="N225" s="2"/>
      <c r="O225" s="2"/>
      <c r="P225" s="2"/>
      <c r="Q225" s="40">
        <f>IF(ISNUMBER(K225),IF(H225&gt;0,IF(I225&gt;0,J225,0),0),0)</f>
        <v>0</v>
      </c>
      <c r="R225" s="27">
        <f>IF(ISNUMBER(K225)=FALSE,J225,0)</f>
        <v>0</v>
      </c>
    </row>
    <row r="226" ht="12.75">
      <c r="A226" s="9"/>
      <c r="B226" s="55" t="s">
        <v>52</v>
      </c>
      <c r="C226" s="1"/>
      <c r="D226" s="1"/>
      <c r="E226" s="56" t="s">
        <v>266</v>
      </c>
      <c r="F226" s="1"/>
      <c r="G226" s="1"/>
      <c r="H226" s="47"/>
      <c r="I226" s="1"/>
      <c r="J226" s="47"/>
      <c r="K226" s="1"/>
      <c r="L226" s="1"/>
      <c r="M226" s="12"/>
      <c r="N226" s="2"/>
      <c r="O226" s="2"/>
      <c r="P226" s="2"/>
      <c r="Q226" s="2"/>
    </row>
    <row r="227" ht="12.75">
      <c r="A227" s="9"/>
      <c r="B227" s="55" t="s">
        <v>54</v>
      </c>
      <c r="C227" s="1"/>
      <c r="D227" s="1"/>
      <c r="E227" s="56" t="s">
        <v>267</v>
      </c>
      <c r="F227" s="1"/>
      <c r="G227" s="1"/>
      <c r="H227" s="47"/>
      <c r="I227" s="1"/>
      <c r="J227" s="47"/>
      <c r="K227" s="1"/>
      <c r="L227" s="1"/>
      <c r="M227" s="12"/>
      <c r="N227" s="2"/>
      <c r="O227" s="2"/>
      <c r="P227" s="2"/>
      <c r="Q227" s="2"/>
    </row>
    <row r="228" ht="12.75">
      <c r="A228" s="9"/>
      <c r="B228" s="55" t="s">
        <v>56</v>
      </c>
      <c r="C228" s="1"/>
      <c r="D228" s="1"/>
      <c r="E228" s="56" t="s">
        <v>268</v>
      </c>
      <c r="F228" s="1"/>
      <c r="G228" s="1"/>
      <c r="H228" s="47"/>
      <c r="I228" s="1"/>
      <c r="J228" s="47"/>
      <c r="K228" s="1"/>
      <c r="L228" s="1"/>
      <c r="M228" s="12"/>
      <c r="N228" s="2"/>
      <c r="O228" s="2"/>
      <c r="P228" s="2"/>
      <c r="Q228" s="2"/>
    </row>
    <row r="229" thickBot="1" ht="12.75">
      <c r="A229" s="9"/>
      <c r="B229" s="57" t="s">
        <v>58</v>
      </c>
      <c r="C229" s="31"/>
      <c r="D229" s="31"/>
      <c r="E229" s="58" t="s">
        <v>59</v>
      </c>
      <c r="F229" s="31"/>
      <c r="G229" s="31"/>
      <c r="H229" s="59"/>
      <c r="I229" s="31"/>
      <c r="J229" s="59"/>
      <c r="K229" s="31"/>
      <c r="L229" s="31"/>
      <c r="M229" s="12"/>
      <c r="N229" s="2"/>
      <c r="O229" s="2"/>
      <c r="P229" s="2"/>
      <c r="Q229" s="2"/>
    </row>
    <row r="230" thickTop="1" ht="12.75">
      <c r="A230" s="9"/>
      <c r="B230" s="48">
        <v>36</v>
      </c>
      <c r="C230" s="49" t="s">
        <v>269</v>
      </c>
      <c r="D230" s="49" t="s">
        <v>7</v>
      </c>
      <c r="E230" s="49" t="s">
        <v>270</v>
      </c>
      <c r="F230" s="49" t="s">
        <v>7</v>
      </c>
      <c r="G230" s="50" t="s">
        <v>104</v>
      </c>
      <c r="H230" s="60">
        <v>2.3759999999999999</v>
      </c>
      <c r="I230" s="61">
        <f>ROUND(0,2)</f>
        <v>0</v>
      </c>
      <c r="J230" s="62">
        <f>ROUND(I230*H230,2)</f>
        <v>0</v>
      </c>
      <c r="K230" s="63">
        <v>0.20999999999999999</v>
      </c>
      <c r="L230" s="64">
        <f>IF(ISNUMBER(K230),ROUND(J230*(K230+1),2),0)</f>
        <v>0</v>
      </c>
      <c r="M230" s="12"/>
      <c r="N230" s="2"/>
      <c r="O230" s="2"/>
      <c r="P230" s="2"/>
      <c r="Q230" s="40">
        <f>IF(ISNUMBER(K230),IF(H230&gt;0,IF(I230&gt;0,J230,0),0),0)</f>
        <v>0</v>
      </c>
      <c r="R230" s="27">
        <f>IF(ISNUMBER(K230)=FALSE,J230,0)</f>
        <v>0</v>
      </c>
    </row>
    <row r="231" ht="12.75">
      <c r="A231" s="9"/>
      <c r="B231" s="55" t="s">
        <v>52</v>
      </c>
      <c r="C231" s="1"/>
      <c r="D231" s="1"/>
      <c r="E231" s="56" t="s">
        <v>271</v>
      </c>
      <c r="F231" s="1"/>
      <c r="G231" s="1"/>
      <c r="H231" s="47"/>
      <c r="I231" s="1"/>
      <c r="J231" s="47"/>
      <c r="K231" s="1"/>
      <c r="L231" s="1"/>
      <c r="M231" s="12"/>
      <c r="N231" s="2"/>
      <c r="O231" s="2"/>
      <c r="P231" s="2"/>
      <c r="Q231" s="2"/>
    </row>
    <row r="232" ht="12.75">
      <c r="A232" s="9"/>
      <c r="B232" s="55" t="s">
        <v>54</v>
      </c>
      <c r="C232" s="1"/>
      <c r="D232" s="1"/>
      <c r="E232" s="56" t="s">
        <v>272</v>
      </c>
      <c r="F232" s="1"/>
      <c r="G232" s="1"/>
      <c r="H232" s="47"/>
      <c r="I232" s="1"/>
      <c r="J232" s="47"/>
      <c r="K232" s="1"/>
      <c r="L232" s="1"/>
      <c r="M232" s="12"/>
      <c r="N232" s="2"/>
      <c r="O232" s="2"/>
      <c r="P232" s="2"/>
      <c r="Q232" s="2"/>
    </row>
    <row r="233" ht="12.75">
      <c r="A233" s="9"/>
      <c r="B233" s="55" t="s">
        <v>56</v>
      </c>
      <c r="C233" s="1"/>
      <c r="D233" s="1"/>
      <c r="E233" s="56" t="s">
        <v>268</v>
      </c>
      <c r="F233" s="1"/>
      <c r="G233" s="1"/>
      <c r="H233" s="47"/>
      <c r="I233" s="1"/>
      <c r="J233" s="47"/>
      <c r="K233" s="1"/>
      <c r="L233" s="1"/>
      <c r="M233" s="12"/>
      <c r="N233" s="2"/>
      <c r="O233" s="2"/>
      <c r="P233" s="2"/>
      <c r="Q233" s="2"/>
    </row>
    <row r="234" thickBot="1" ht="12.75">
      <c r="A234" s="9"/>
      <c r="B234" s="57" t="s">
        <v>58</v>
      </c>
      <c r="C234" s="31"/>
      <c r="D234" s="31"/>
      <c r="E234" s="58" t="s">
        <v>59</v>
      </c>
      <c r="F234" s="31"/>
      <c r="G234" s="31"/>
      <c r="H234" s="59"/>
      <c r="I234" s="31"/>
      <c r="J234" s="59"/>
      <c r="K234" s="31"/>
      <c r="L234" s="31"/>
      <c r="M234" s="12"/>
      <c r="N234" s="2"/>
      <c r="O234" s="2"/>
      <c r="P234" s="2"/>
      <c r="Q234" s="2"/>
    </row>
    <row r="235" thickTop="1" ht="12.75">
      <c r="A235" s="9"/>
      <c r="B235" s="48">
        <v>38</v>
      </c>
      <c r="C235" s="49" t="s">
        <v>273</v>
      </c>
      <c r="D235" s="49" t="s">
        <v>7</v>
      </c>
      <c r="E235" s="49" t="s">
        <v>274</v>
      </c>
      <c r="F235" s="49" t="s">
        <v>7</v>
      </c>
      <c r="G235" s="50" t="s">
        <v>187</v>
      </c>
      <c r="H235" s="60">
        <v>20</v>
      </c>
      <c r="I235" s="61">
        <f>ROUND(0,2)</f>
        <v>0</v>
      </c>
      <c r="J235" s="62">
        <f>ROUND(I235*H235,2)</f>
        <v>0</v>
      </c>
      <c r="K235" s="63">
        <v>0.20999999999999999</v>
      </c>
      <c r="L235" s="64">
        <f>IF(ISNUMBER(K235),ROUND(J235*(K235+1),2),0)</f>
        <v>0</v>
      </c>
      <c r="M235" s="12"/>
      <c r="N235" s="2"/>
      <c r="O235" s="2"/>
      <c r="P235" s="2"/>
      <c r="Q235" s="40">
        <f>IF(ISNUMBER(K235),IF(H235&gt;0,IF(I235&gt;0,J235,0),0),0)</f>
        <v>0</v>
      </c>
      <c r="R235" s="27">
        <f>IF(ISNUMBER(K235)=FALSE,J235,0)</f>
        <v>0</v>
      </c>
    </row>
    <row r="236" ht="12.75">
      <c r="A236" s="9"/>
      <c r="B236" s="55" t="s">
        <v>52</v>
      </c>
      <c r="C236" s="1"/>
      <c r="D236" s="1"/>
      <c r="E236" s="56" t="s">
        <v>275</v>
      </c>
      <c r="F236" s="1"/>
      <c r="G236" s="1"/>
      <c r="H236" s="47"/>
      <c r="I236" s="1"/>
      <c r="J236" s="47"/>
      <c r="K236" s="1"/>
      <c r="L236" s="1"/>
      <c r="M236" s="12"/>
      <c r="N236" s="2"/>
      <c r="O236" s="2"/>
      <c r="P236" s="2"/>
      <c r="Q236" s="2"/>
    </row>
    <row r="237" ht="12.75">
      <c r="A237" s="9"/>
      <c r="B237" s="55" t="s">
        <v>54</v>
      </c>
      <c r="C237" s="1"/>
      <c r="D237" s="1"/>
      <c r="E237" s="56" t="s">
        <v>276</v>
      </c>
      <c r="F237" s="1"/>
      <c r="G237" s="1"/>
      <c r="H237" s="47"/>
      <c r="I237" s="1"/>
      <c r="J237" s="47"/>
      <c r="K237" s="1"/>
      <c r="L237" s="1"/>
      <c r="M237" s="12"/>
      <c r="N237" s="2"/>
      <c r="O237" s="2"/>
      <c r="P237" s="2"/>
      <c r="Q237" s="2"/>
    </row>
    <row r="238" ht="12.75">
      <c r="A238" s="9"/>
      <c r="B238" s="55" t="s">
        <v>56</v>
      </c>
      <c r="C238" s="1"/>
      <c r="D238" s="1"/>
      <c r="E238" s="56" t="s">
        <v>277</v>
      </c>
      <c r="F238" s="1"/>
      <c r="G238" s="1"/>
      <c r="H238" s="47"/>
      <c r="I238" s="1"/>
      <c r="J238" s="47"/>
      <c r="K238" s="1"/>
      <c r="L238" s="1"/>
      <c r="M238" s="12"/>
      <c r="N238" s="2"/>
      <c r="O238" s="2"/>
      <c r="P238" s="2"/>
      <c r="Q238" s="2"/>
    </row>
    <row r="239" thickBot="1" ht="12.75">
      <c r="A239" s="9"/>
      <c r="B239" s="57" t="s">
        <v>58</v>
      </c>
      <c r="C239" s="31"/>
      <c r="D239" s="31"/>
      <c r="E239" s="58" t="s">
        <v>59</v>
      </c>
      <c r="F239" s="31"/>
      <c r="G239" s="31"/>
      <c r="H239" s="59"/>
      <c r="I239" s="31"/>
      <c r="J239" s="59"/>
      <c r="K239" s="31"/>
      <c r="L239" s="31"/>
      <c r="M239" s="12"/>
      <c r="N239" s="2"/>
      <c r="O239" s="2"/>
      <c r="P239" s="2"/>
      <c r="Q239" s="2"/>
    </row>
    <row r="240" thickTop="1" ht="12.75">
      <c r="A240" s="9"/>
      <c r="B240" s="48">
        <v>39</v>
      </c>
      <c r="C240" s="49" t="s">
        <v>278</v>
      </c>
      <c r="D240" s="49" t="s">
        <v>7</v>
      </c>
      <c r="E240" s="49" t="s">
        <v>279</v>
      </c>
      <c r="F240" s="49" t="s">
        <v>7</v>
      </c>
      <c r="G240" s="50" t="s">
        <v>187</v>
      </c>
      <c r="H240" s="60">
        <v>20.199999999999999</v>
      </c>
      <c r="I240" s="61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0">
        <f>IF(ISNUMBER(K240),IF(H240&gt;0,IF(I240&gt;0,J240,0),0),0)</f>
        <v>0</v>
      </c>
      <c r="R240" s="27">
        <f>IF(ISNUMBER(K240)=FALSE,J240,0)</f>
        <v>0</v>
      </c>
    </row>
    <row r="241" ht="12.75">
      <c r="A241" s="9"/>
      <c r="B241" s="55" t="s">
        <v>52</v>
      </c>
      <c r="C241" s="1"/>
      <c r="D241" s="1"/>
      <c r="E241" s="56" t="s">
        <v>280</v>
      </c>
      <c r="F241" s="1"/>
      <c r="G241" s="1"/>
      <c r="H241" s="47"/>
      <c r="I241" s="1"/>
      <c r="J241" s="47"/>
      <c r="K241" s="1"/>
      <c r="L241" s="1"/>
      <c r="M241" s="12"/>
      <c r="N241" s="2"/>
      <c r="O241" s="2"/>
      <c r="P241" s="2"/>
      <c r="Q241" s="2"/>
    </row>
    <row r="242" ht="12.75">
      <c r="A242" s="9"/>
      <c r="B242" s="55" t="s">
        <v>54</v>
      </c>
      <c r="C242" s="1"/>
      <c r="D242" s="1"/>
      <c r="E242" s="56" t="s">
        <v>281</v>
      </c>
      <c r="F242" s="1"/>
      <c r="G242" s="1"/>
      <c r="H242" s="47"/>
      <c r="I242" s="1"/>
      <c r="J242" s="47"/>
      <c r="K242" s="1"/>
      <c r="L242" s="1"/>
      <c r="M242" s="12"/>
      <c r="N242" s="2"/>
      <c r="O242" s="2"/>
      <c r="P242" s="2"/>
      <c r="Q242" s="2"/>
    </row>
    <row r="243" ht="12.75">
      <c r="A243" s="9"/>
      <c r="B243" s="55" t="s">
        <v>56</v>
      </c>
      <c r="C243" s="1"/>
      <c r="D243" s="1"/>
      <c r="E243" s="56" t="s">
        <v>282</v>
      </c>
      <c r="F243" s="1"/>
      <c r="G243" s="1"/>
      <c r="H243" s="47"/>
      <c r="I243" s="1"/>
      <c r="J243" s="47"/>
      <c r="K243" s="1"/>
      <c r="L243" s="1"/>
      <c r="M243" s="12"/>
      <c r="N243" s="2"/>
      <c r="O243" s="2"/>
      <c r="P243" s="2"/>
      <c r="Q243" s="2"/>
    </row>
    <row r="244" thickBot="1" ht="12.75">
      <c r="A244" s="9"/>
      <c r="B244" s="57" t="s">
        <v>58</v>
      </c>
      <c r="C244" s="31"/>
      <c r="D244" s="31"/>
      <c r="E244" s="58" t="s">
        <v>59</v>
      </c>
      <c r="F244" s="31"/>
      <c r="G244" s="31"/>
      <c r="H244" s="59"/>
      <c r="I244" s="31"/>
      <c r="J244" s="59"/>
      <c r="K244" s="31"/>
      <c r="L244" s="31"/>
      <c r="M244" s="12"/>
      <c r="N244" s="2"/>
      <c r="O244" s="2"/>
      <c r="P244" s="2"/>
      <c r="Q244" s="2"/>
    </row>
    <row r="245" thickTop="1" ht="12.75">
      <c r="A245" s="9"/>
      <c r="B245" s="48">
        <v>40</v>
      </c>
      <c r="C245" s="49" t="s">
        <v>283</v>
      </c>
      <c r="D245" s="49" t="s">
        <v>7</v>
      </c>
      <c r="E245" s="49" t="s">
        <v>284</v>
      </c>
      <c r="F245" s="49" t="s">
        <v>7</v>
      </c>
      <c r="G245" s="50" t="s">
        <v>187</v>
      </c>
      <c r="H245" s="60">
        <v>85</v>
      </c>
      <c r="I245" s="61">
        <f>ROUND(0,2)</f>
        <v>0</v>
      </c>
      <c r="J245" s="62">
        <f>ROUND(I245*H245,2)</f>
        <v>0</v>
      </c>
      <c r="K245" s="63">
        <v>0.20999999999999999</v>
      </c>
      <c r="L245" s="64">
        <f>IF(ISNUMBER(K245),ROUND(J245*(K245+1),2),0)</f>
        <v>0</v>
      </c>
      <c r="M245" s="12"/>
      <c r="N245" s="2"/>
      <c r="O245" s="2"/>
      <c r="P245" s="2"/>
      <c r="Q245" s="40">
        <f>IF(ISNUMBER(K245),IF(H245&gt;0,IF(I245&gt;0,J245,0),0),0)</f>
        <v>0</v>
      </c>
      <c r="R245" s="27">
        <f>IF(ISNUMBER(K245)=FALSE,J245,0)</f>
        <v>0</v>
      </c>
    </row>
    <row r="246" ht="12.75">
      <c r="A246" s="9"/>
      <c r="B246" s="55" t="s">
        <v>52</v>
      </c>
      <c r="C246" s="1"/>
      <c r="D246" s="1"/>
      <c r="E246" s="56" t="s">
        <v>285</v>
      </c>
      <c r="F246" s="1"/>
      <c r="G246" s="1"/>
      <c r="H246" s="47"/>
      <c r="I246" s="1"/>
      <c r="J246" s="47"/>
      <c r="K246" s="1"/>
      <c r="L246" s="1"/>
      <c r="M246" s="12"/>
      <c r="N246" s="2"/>
      <c r="O246" s="2"/>
      <c r="P246" s="2"/>
      <c r="Q246" s="2"/>
    </row>
    <row r="247" ht="12.75">
      <c r="A247" s="9"/>
      <c r="B247" s="55" t="s">
        <v>54</v>
      </c>
      <c r="C247" s="1"/>
      <c r="D247" s="1"/>
      <c r="E247" s="56" t="s">
        <v>189</v>
      </c>
      <c r="F247" s="1"/>
      <c r="G247" s="1"/>
      <c r="H247" s="47"/>
      <c r="I247" s="1"/>
      <c r="J247" s="47"/>
      <c r="K247" s="1"/>
      <c r="L247" s="1"/>
      <c r="M247" s="12"/>
      <c r="N247" s="2"/>
      <c r="O247" s="2"/>
      <c r="P247" s="2"/>
      <c r="Q247" s="2"/>
    </row>
    <row r="248" ht="12.75">
      <c r="A248" s="9"/>
      <c r="B248" s="55" t="s">
        <v>56</v>
      </c>
      <c r="C248" s="1"/>
      <c r="D248" s="1"/>
      <c r="E248" s="56" t="s">
        <v>286</v>
      </c>
      <c r="F248" s="1"/>
      <c r="G248" s="1"/>
      <c r="H248" s="47"/>
      <c r="I248" s="1"/>
      <c r="J248" s="47"/>
      <c r="K248" s="1"/>
      <c r="L248" s="1"/>
      <c r="M248" s="12"/>
      <c r="N248" s="2"/>
      <c r="O248" s="2"/>
      <c r="P248" s="2"/>
      <c r="Q248" s="2"/>
    </row>
    <row r="249" thickBot="1" ht="12.75">
      <c r="A249" s="9"/>
      <c r="B249" s="57" t="s">
        <v>58</v>
      </c>
      <c r="C249" s="31"/>
      <c r="D249" s="31"/>
      <c r="E249" s="58" t="s">
        <v>59</v>
      </c>
      <c r="F249" s="31"/>
      <c r="G249" s="31"/>
      <c r="H249" s="59"/>
      <c r="I249" s="31"/>
      <c r="J249" s="59"/>
      <c r="K249" s="31"/>
      <c r="L249" s="31"/>
      <c r="M249" s="12"/>
      <c r="N249" s="2"/>
      <c r="O249" s="2"/>
      <c r="P249" s="2"/>
      <c r="Q249" s="2"/>
    </row>
    <row r="250" thickTop="1" thickBot="1" ht="25" customHeight="1">
      <c r="A250" s="9"/>
      <c r="B250" s="1"/>
      <c r="C250" s="65">
        <v>9</v>
      </c>
      <c r="D250" s="1"/>
      <c r="E250" s="65" t="s">
        <v>93</v>
      </c>
      <c r="F250" s="1"/>
      <c r="G250" s="66" t="s">
        <v>81</v>
      </c>
      <c r="H250" s="67">
        <f>J220+J225+J230+J235+J240+J245</f>
        <v>0</v>
      </c>
      <c r="I250" s="66" t="s">
        <v>82</v>
      </c>
      <c r="J250" s="68">
        <f>(L250-H250)</f>
        <v>0</v>
      </c>
      <c r="K250" s="66" t="s">
        <v>83</v>
      </c>
      <c r="L250" s="69">
        <f>L220+L225+L230+L235+L240+L245</f>
        <v>0</v>
      </c>
      <c r="M250" s="12"/>
      <c r="N250" s="2"/>
      <c r="O250" s="2"/>
      <c r="P250" s="2"/>
      <c r="Q250" s="40">
        <f>0+Q220+Q225+Q230+Q235+Q240+Q245</f>
        <v>0</v>
      </c>
      <c r="R250" s="27">
        <f>0+R220+R225+R230+R235+R240+R245</f>
        <v>0</v>
      </c>
      <c r="S250" s="70">
        <f>Q250*(1+J250)+R250</f>
        <v>0</v>
      </c>
    </row>
    <row r="251" thickTop="1" thickBot="1" ht="25" customHeight="1">
      <c r="A251" s="9"/>
      <c r="B251" s="71"/>
      <c r="C251" s="71"/>
      <c r="D251" s="71"/>
      <c r="E251" s="71"/>
      <c r="F251" s="71"/>
      <c r="G251" s="72" t="s">
        <v>84</v>
      </c>
      <c r="H251" s="73">
        <f>J220+J225+J230+J235+J240+J245</f>
        <v>0</v>
      </c>
      <c r="I251" s="72" t="s">
        <v>85</v>
      </c>
      <c r="J251" s="74">
        <f>0+J250</f>
        <v>0</v>
      </c>
      <c r="K251" s="72" t="s">
        <v>86</v>
      </c>
      <c r="L251" s="75">
        <f>L220+L225+L230+L235+L240+L245</f>
        <v>0</v>
      </c>
      <c r="M251" s="12"/>
      <c r="N251" s="2"/>
      <c r="O251" s="2"/>
      <c r="P251" s="2"/>
      <c r="Q251" s="2"/>
    </row>
    <row r="252" ht="12.75">
      <c r="A252" s="13"/>
      <c r="B252" s="4"/>
      <c r="C252" s="4"/>
      <c r="D252" s="4"/>
      <c r="E252" s="4"/>
      <c r="F252" s="4"/>
      <c r="G252" s="4"/>
      <c r="H252" s="76"/>
      <c r="I252" s="4"/>
      <c r="J252" s="76"/>
      <c r="K252" s="4"/>
      <c r="L252" s="4"/>
      <c r="M252" s="14"/>
      <c r="N252" s="2"/>
      <c r="O252" s="2"/>
      <c r="P252" s="2"/>
      <c r="Q252" s="2"/>
    </row>
    <row r="253" ht="12.7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2"/>
      <c r="O253" s="2"/>
      <c r="P253" s="2"/>
      <c r="Q253" s="2"/>
    </row>
  </sheetData>
  <mergeCells count="18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48:D48"/>
    <mergeCell ref="B49:D49"/>
    <mergeCell ref="B50:D50"/>
    <mergeCell ref="B51:D51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54:L5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7:L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40:L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3:L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1:L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6:D246"/>
    <mergeCell ref="B247:D247"/>
    <mergeCell ref="B248:D248"/>
    <mergeCell ref="B249:D249"/>
    <mergeCell ref="B219:L219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32</v>
      </c>
      <c r="B10" s="1"/>
      <c r="C10" s="16"/>
      <c r="D10" s="1"/>
      <c r="E10" s="1"/>
      <c r="F10" s="1"/>
      <c r="G10" s="17"/>
      <c r="H10" s="1"/>
      <c r="I10" s="38" t="s">
        <v>33</v>
      </c>
      <c r="J10" s="39">
        <f>H64+H107+H160+H173+H191+H204+H227+H235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287</v>
      </c>
      <c r="B11" s="1"/>
      <c r="C11" s="1"/>
      <c r="D11" s="1"/>
      <c r="E11" s="1"/>
      <c r="F11" s="1"/>
      <c r="G11" s="38"/>
      <c r="H11" s="1"/>
      <c r="I11" s="38" t="s">
        <v>35</v>
      </c>
      <c r="J11" s="39">
        <f>L64+L107+L160+L173+L191+L204+L227+L235</f>
        <v>0</v>
      </c>
      <c r="K11" s="1"/>
      <c r="L11" s="1"/>
      <c r="M11" s="12"/>
      <c r="N11" s="2"/>
      <c r="O11" s="2"/>
      <c r="P11" s="2"/>
      <c r="Q11" s="40">
        <f>IF(SUM(K20:K27)&gt;0,ROUND(SUM(S20:S27)/SUM(K20:K27)-1,8),0)</f>
        <v>0</v>
      </c>
      <c r="R11" s="27">
        <f>AVERAGE(J63,J106,J159,J172,J190,J203,J226,J234)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8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5" t="s">
        <v>36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1" t="s">
        <v>37</v>
      </c>
      <c r="C19" s="41"/>
      <c r="D19" s="41"/>
      <c r="E19" s="41" t="s">
        <v>38</v>
      </c>
      <c r="F19" s="41"/>
      <c r="G19" s="42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3">
        <v>0</v>
      </c>
      <c r="C20" s="1"/>
      <c r="D20" s="1"/>
      <c r="E20" s="44" t="s">
        <v>39</v>
      </c>
      <c r="F20" s="1"/>
      <c r="G20" s="1"/>
      <c r="H20" s="1"/>
      <c r="I20" s="1"/>
      <c r="J20" s="1"/>
      <c r="K20" s="45">
        <f>H64</f>
        <v>0</v>
      </c>
      <c r="L20" s="45">
        <f>L64</f>
        <v>0</v>
      </c>
      <c r="M20" s="12"/>
      <c r="N20" s="2"/>
      <c r="O20" s="2"/>
      <c r="P20" s="2"/>
      <c r="Q20" s="2"/>
      <c r="S20" s="27">
        <f>S63</f>
        <v>0</v>
      </c>
    </row>
    <row r="21" ht="12.75">
      <c r="A21" s="9"/>
      <c r="B21" s="43">
        <v>1</v>
      </c>
      <c r="C21" s="1"/>
      <c r="D21" s="1"/>
      <c r="E21" s="44" t="s">
        <v>88</v>
      </c>
      <c r="F21" s="1"/>
      <c r="G21" s="1"/>
      <c r="H21" s="1"/>
      <c r="I21" s="1"/>
      <c r="J21" s="1"/>
      <c r="K21" s="45">
        <f>H107</f>
        <v>0</v>
      </c>
      <c r="L21" s="45">
        <f>L107</f>
        <v>0</v>
      </c>
      <c r="M21" s="12"/>
      <c r="N21" s="2"/>
      <c r="O21" s="2"/>
      <c r="P21" s="2"/>
      <c r="Q21" s="2"/>
      <c r="S21" s="27">
        <f>S106</f>
        <v>0</v>
      </c>
    </row>
    <row r="22" ht="12.75">
      <c r="A22" s="9"/>
      <c r="B22" s="43">
        <v>2</v>
      </c>
      <c r="C22" s="1"/>
      <c r="D22" s="1"/>
      <c r="E22" s="44" t="s">
        <v>89</v>
      </c>
      <c r="F22" s="1"/>
      <c r="G22" s="1"/>
      <c r="H22" s="1"/>
      <c r="I22" s="1"/>
      <c r="J22" s="1"/>
      <c r="K22" s="45">
        <f>H160</f>
        <v>0</v>
      </c>
      <c r="L22" s="45">
        <f>L160</f>
        <v>0</v>
      </c>
      <c r="M22" s="12"/>
      <c r="N22" s="2"/>
      <c r="O22" s="2"/>
      <c r="P22" s="2"/>
      <c r="Q22" s="2"/>
      <c r="S22" s="27">
        <f>S159</f>
        <v>0</v>
      </c>
    </row>
    <row r="23" ht="12.75">
      <c r="A23" s="9"/>
      <c r="B23" s="43">
        <v>3</v>
      </c>
      <c r="C23" s="1"/>
      <c r="D23" s="1"/>
      <c r="E23" s="44" t="s">
        <v>288</v>
      </c>
      <c r="F23" s="1"/>
      <c r="G23" s="1"/>
      <c r="H23" s="1"/>
      <c r="I23" s="1"/>
      <c r="J23" s="1"/>
      <c r="K23" s="45">
        <f>H173</f>
        <v>0</v>
      </c>
      <c r="L23" s="45">
        <f>L173</f>
        <v>0</v>
      </c>
      <c r="M23" s="12"/>
      <c r="N23" s="2"/>
      <c r="O23" s="2"/>
      <c r="P23" s="2"/>
      <c r="Q23" s="2"/>
      <c r="S23" s="27">
        <f>S172</f>
        <v>0</v>
      </c>
    </row>
    <row r="24" ht="12.75">
      <c r="A24" s="9"/>
      <c r="B24" s="43">
        <v>4</v>
      </c>
      <c r="C24" s="1"/>
      <c r="D24" s="1"/>
      <c r="E24" s="44" t="s">
        <v>90</v>
      </c>
      <c r="F24" s="1"/>
      <c r="G24" s="1"/>
      <c r="H24" s="1"/>
      <c r="I24" s="1"/>
      <c r="J24" s="1"/>
      <c r="K24" s="45">
        <f>H191</f>
        <v>0</v>
      </c>
      <c r="L24" s="45">
        <f>L191</f>
        <v>0</v>
      </c>
      <c r="M24" s="12"/>
      <c r="N24" s="2"/>
      <c r="O24" s="2"/>
      <c r="P24" s="2"/>
      <c r="Q24" s="2"/>
      <c r="S24" s="27">
        <f>S190</f>
        <v>0</v>
      </c>
    </row>
    <row r="25" ht="12.75">
      <c r="A25" s="9"/>
      <c r="B25" s="43">
        <v>7</v>
      </c>
      <c r="C25" s="1"/>
      <c r="D25" s="1"/>
      <c r="E25" s="44" t="s">
        <v>289</v>
      </c>
      <c r="F25" s="1"/>
      <c r="G25" s="1"/>
      <c r="H25" s="1"/>
      <c r="I25" s="1"/>
      <c r="J25" s="1"/>
      <c r="K25" s="45">
        <f>H204</f>
        <v>0</v>
      </c>
      <c r="L25" s="45">
        <f>L204</f>
        <v>0</v>
      </c>
      <c r="M25" s="77"/>
      <c r="N25" s="2"/>
      <c r="O25" s="2"/>
      <c r="P25" s="2"/>
      <c r="Q25" s="2"/>
      <c r="S25" s="27">
        <f>S203</f>
        <v>0</v>
      </c>
    </row>
    <row r="26" ht="12.75">
      <c r="A26" s="9"/>
      <c r="B26" s="43">
        <v>8</v>
      </c>
      <c r="C26" s="1"/>
      <c r="D26" s="1"/>
      <c r="E26" s="44" t="s">
        <v>92</v>
      </c>
      <c r="F26" s="1"/>
      <c r="G26" s="1"/>
      <c r="H26" s="1"/>
      <c r="I26" s="1"/>
      <c r="J26" s="1"/>
      <c r="K26" s="45">
        <f>H227</f>
        <v>0</v>
      </c>
      <c r="L26" s="45">
        <f>L227</f>
        <v>0</v>
      </c>
      <c r="M26" s="77"/>
      <c r="N26" s="2"/>
      <c r="O26" s="2"/>
      <c r="P26" s="2"/>
      <c r="Q26" s="2"/>
      <c r="S26" s="27">
        <f>S226</f>
        <v>0</v>
      </c>
    </row>
    <row r="27" ht="12.75">
      <c r="A27" s="9"/>
      <c r="B27" s="43">
        <v>9</v>
      </c>
      <c r="C27" s="1"/>
      <c r="D27" s="1"/>
      <c r="E27" s="44" t="s">
        <v>93</v>
      </c>
      <c r="F27" s="1"/>
      <c r="G27" s="1"/>
      <c r="H27" s="1"/>
      <c r="I27" s="1"/>
      <c r="J27" s="1"/>
      <c r="K27" s="45">
        <f>H235</f>
        <v>0</v>
      </c>
      <c r="L27" s="45">
        <f>L235</f>
        <v>0</v>
      </c>
      <c r="M27" s="77"/>
      <c r="N27" s="2"/>
      <c r="O27" s="2"/>
      <c r="P27" s="2"/>
      <c r="Q27" s="2"/>
      <c r="S27" s="27">
        <f>S234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8"/>
      <c r="N28" s="2"/>
      <c r="O28" s="2"/>
      <c r="P28" s="2"/>
      <c r="Q28" s="2"/>
    </row>
    <row r="29" ht="14" customHeight="1">
      <c r="A29" s="4"/>
      <c r="B29" s="35" t="s">
        <v>40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9"/>
      <c r="N30" s="2"/>
      <c r="O30" s="2"/>
      <c r="P30" s="2"/>
      <c r="Q30" s="2"/>
    </row>
    <row r="31" ht="18" customHeight="1">
      <c r="A31" s="9"/>
      <c r="B31" s="41" t="s">
        <v>41</v>
      </c>
      <c r="C31" s="41" t="s">
        <v>37</v>
      </c>
      <c r="D31" s="41" t="s">
        <v>42</v>
      </c>
      <c r="E31" s="41" t="s">
        <v>38</v>
      </c>
      <c r="F31" s="41" t="s">
        <v>43</v>
      </c>
      <c r="G31" s="42" t="s">
        <v>44</v>
      </c>
      <c r="H31" s="22" t="s">
        <v>45</v>
      </c>
      <c r="I31" s="22" t="s">
        <v>46</v>
      </c>
      <c r="J31" s="22" t="s">
        <v>17</v>
      </c>
      <c r="K31" s="42" t="s">
        <v>47</v>
      </c>
      <c r="L31" s="22" t="s">
        <v>18</v>
      </c>
      <c r="M31" s="77"/>
      <c r="N31" s="2"/>
      <c r="O31" s="2"/>
      <c r="P31" s="2"/>
      <c r="Q31" s="2"/>
    </row>
    <row r="32" ht="40" customHeight="1">
      <c r="A32" s="9"/>
      <c r="B32" s="46" t="s">
        <v>48</v>
      </c>
      <c r="C32" s="1"/>
      <c r="D32" s="1"/>
      <c r="E32" s="1"/>
      <c r="F32" s="1"/>
      <c r="G32" s="1"/>
      <c r="H32" s="47"/>
      <c r="I32" s="1"/>
      <c r="J32" s="47"/>
      <c r="K32" s="1"/>
      <c r="L32" s="1"/>
      <c r="M32" s="12"/>
      <c r="N32" s="2"/>
      <c r="O32" s="2"/>
      <c r="P32" s="2"/>
      <c r="Q32" s="2"/>
    </row>
    <row r="33" ht="12.75">
      <c r="A33" s="9"/>
      <c r="B33" s="48">
        <v>1</v>
      </c>
      <c r="C33" s="49" t="s">
        <v>94</v>
      </c>
      <c r="D33" s="49">
        <v>1</v>
      </c>
      <c r="E33" s="49" t="s">
        <v>95</v>
      </c>
      <c r="F33" s="49" t="s">
        <v>7</v>
      </c>
      <c r="G33" s="50" t="s">
        <v>96</v>
      </c>
      <c r="H33" s="51">
        <v>1448.3699999999999</v>
      </c>
      <c r="I33" s="25">
        <f>ROUND(0,2)</f>
        <v>0</v>
      </c>
      <c r="J33" s="52">
        <f>ROUND(I33*H33,2)</f>
        <v>0</v>
      </c>
      <c r="K33" s="53">
        <v>0.20999999999999999</v>
      </c>
      <c r="L33" s="54">
        <f>IF(ISNUMBER(K33),ROUND(J33*(K33+1),2),0)</f>
        <v>0</v>
      </c>
      <c r="M33" s="12"/>
      <c r="N33" s="2"/>
      <c r="O33" s="2"/>
      <c r="P33" s="2"/>
      <c r="Q33" s="40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5" t="s">
        <v>52</v>
      </c>
      <c r="C34" s="1"/>
      <c r="D34" s="1"/>
      <c r="E34" s="56" t="s">
        <v>97</v>
      </c>
      <c r="F34" s="1"/>
      <c r="G34" s="1"/>
      <c r="H34" s="47"/>
      <c r="I34" s="1"/>
      <c r="J34" s="47"/>
      <c r="K34" s="1"/>
      <c r="L34" s="1"/>
      <c r="M34" s="12"/>
      <c r="N34" s="2"/>
      <c r="O34" s="2"/>
      <c r="P34" s="2"/>
      <c r="Q34" s="2"/>
    </row>
    <row r="35" ht="12.75">
      <c r="A35" s="9"/>
      <c r="B35" s="55" t="s">
        <v>54</v>
      </c>
      <c r="C35" s="1"/>
      <c r="D35" s="1"/>
      <c r="E35" s="56" t="s">
        <v>290</v>
      </c>
      <c r="F35" s="1"/>
      <c r="G35" s="1"/>
      <c r="H35" s="47"/>
      <c r="I35" s="1"/>
      <c r="J35" s="47"/>
      <c r="K35" s="1"/>
      <c r="L35" s="1"/>
      <c r="M35" s="12"/>
      <c r="N35" s="2"/>
      <c r="O35" s="2"/>
      <c r="P35" s="2"/>
      <c r="Q35" s="2"/>
    </row>
    <row r="36" ht="12.75">
      <c r="A36" s="9"/>
      <c r="B36" s="55" t="s">
        <v>56</v>
      </c>
      <c r="C36" s="1"/>
      <c r="D36" s="1"/>
      <c r="E36" s="56" t="s">
        <v>99</v>
      </c>
      <c r="F36" s="1"/>
      <c r="G36" s="1"/>
      <c r="H36" s="47"/>
      <c r="I36" s="1"/>
      <c r="J36" s="47"/>
      <c r="K36" s="1"/>
      <c r="L36" s="1"/>
      <c r="M36" s="12"/>
      <c r="N36" s="2"/>
      <c r="O36" s="2"/>
      <c r="P36" s="2"/>
      <c r="Q36" s="2"/>
    </row>
    <row r="37" thickBot="1" ht="12.75">
      <c r="A37" s="9"/>
      <c r="B37" s="57" t="s">
        <v>58</v>
      </c>
      <c r="C37" s="31"/>
      <c r="D37" s="31"/>
      <c r="E37" s="58" t="s">
        <v>59</v>
      </c>
      <c r="F37" s="31"/>
      <c r="G37" s="31"/>
      <c r="H37" s="59"/>
      <c r="I37" s="31"/>
      <c r="J37" s="59"/>
      <c r="K37" s="31"/>
      <c r="L37" s="31"/>
      <c r="M37" s="12"/>
      <c r="N37" s="2"/>
      <c r="O37" s="2"/>
      <c r="P37" s="2"/>
      <c r="Q37" s="2"/>
    </row>
    <row r="38" thickTop="1" ht="12.75">
      <c r="A38" s="9"/>
      <c r="B38" s="48">
        <v>2</v>
      </c>
      <c r="C38" s="49" t="s">
        <v>94</v>
      </c>
      <c r="D38" s="49">
        <v>3</v>
      </c>
      <c r="E38" s="49" t="s">
        <v>95</v>
      </c>
      <c r="F38" s="49" t="s">
        <v>7</v>
      </c>
      <c r="G38" s="50" t="s">
        <v>96</v>
      </c>
      <c r="H38" s="60">
        <v>64.512</v>
      </c>
      <c r="I38" s="61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0">
        <f>IF(ISNUMBER(K38),IF(H38&gt;0,IF(I38&gt;0,J38,0),0),0)</f>
        <v>0</v>
      </c>
      <c r="R38" s="27">
        <f>IF(ISNUMBER(K38)=FALSE,J38,0)</f>
        <v>0</v>
      </c>
    </row>
    <row r="39" ht="12.75">
      <c r="A39" s="9"/>
      <c r="B39" s="55" t="s">
        <v>52</v>
      </c>
      <c r="C39" s="1"/>
      <c r="D39" s="1"/>
      <c r="E39" s="56" t="s">
        <v>291</v>
      </c>
      <c r="F39" s="1"/>
      <c r="G39" s="1"/>
      <c r="H39" s="47"/>
      <c r="I39" s="1"/>
      <c r="J39" s="47"/>
      <c r="K39" s="1"/>
      <c r="L39" s="1"/>
      <c r="M39" s="12"/>
      <c r="N39" s="2"/>
      <c r="O39" s="2"/>
      <c r="P39" s="2"/>
      <c r="Q39" s="2"/>
    </row>
    <row r="40" ht="12.75">
      <c r="A40" s="9"/>
      <c r="B40" s="55" t="s">
        <v>54</v>
      </c>
      <c r="C40" s="1"/>
      <c r="D40" s="1"/>
      <c r="E40" s="56" t="s">
        <v>292</v>
      </c>
      <c r="F40" s="1"/>
      <c r="G40" s="1"/>
      <c r="H40" s="47"/>
      <c r="I40" s="1"/>
      <c r="J40" s="47"/>
      <c r="K40" s="1"/>
      <c r="L40" s="1"/>
      <c r="M40" s="12"/>
      <c r="N40" s="2"/>
      <c r="O40" s="2"/>
      <c r="P40" s="2"/>
      <c r="Q40" s="2"/>
    </row>
    <row r="41" ht="12.75">
      <c r="A41" s="9"/>
      <c r="B41" s="55" t="s">
        <v>56</v>
      </c>
      <c r="C41" s="1"/>
      <c r="D41" s="1"/>
      <c r="E41" s="56" t="s">
        <v>99</v>
      </c>
      <c r="F41" s="1"/>
      <c r="G41" s="1"/>
      <c r="H41" s="47"/>
      <c r="I41" s="1"/>
      <c r="J41" s="47"/>
      <c r="K41" s="1"/>
      <c r="L41" s="1"/>
      <c r="M41" s="12"/>
      <c r="N41" s="2"/>
      <c r="O41" s="2"/>
      <c r="P41" s="2"/>
      <c r="Q41" s="2"/>
    </row>
    <row r="42" thickBot="1" ht="12.75">
      <c r="A42" s="9"/>
      <c r="B42" s="57" t="s">
        <v>58</v>
      </c>
      <c r="C42" s="31"/>
      <c r="D42" s="31"/>
      <c r="E42" s="58" t="s">
        <v>59</v>
      </c>
      <c r="F42" s="31"/>
      <c r="G42" s="31"/>
      <c r="H42" s="59"/>
      <c r="I42" s="31"/>
      <c r="J42" s="59"/>
      <c r="K42" s="31"/>
      <c r="L42" s="31"/>
      <c r="M42" s="12"/>
      <c r="N42" s="2"/>
      <c r="O42" s="2"/>
      <c r="P42" s="2"/>
      <c r="Q42" s="2"/>
    </row>
    <row r="43" thickTop="1" ht="12.75">
      <c r="A43" s="9"/>
      <c r="B43" s="48">
        <v>3</v>
      </c>
      <c r="C43" s="49" t="s">
        <v>102</v>
      </c>
      <c r="D43" s="49" t="s">
        <v>7</v>
      </c>
      <c r="E43" s="49" t="s">
        <v>103</v>
      </c>
      <c r="F43" s="49" t="s">
        <v>7</v>
      </c>
      <c r="G43" s="50" t="s">
        <v>104</v>
      </c>
      <c r="H43" s="60">
        <v>138</v>
      </c>
      <c r="I43" s="61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0">
        <f>IF(ISNUMBER(K43),IF(H43&gt;0,IF(I43&gt;0,J43,0),0),0)</f>
        <v>0</v>
      </c>
      <c r="R43" s="27">
        <f>IF(ISNUMBER(K43)=FALSE,J43,0)</f>
        <v>0</v>
      </c>
    </row>
    <row r="44" ht="12.75">
      <c r="A44" s="9"/>
      <c r="B44" s="55" t="s">
        <v>52</v>
      </c>
      <c r="C44" s="1"/>
      <c r="D44" s="1"/>
      <c r="E44" s="56" t="s">
        <v>293</v>
      </c>
      <c r="F44" s="1"/>
      <c r="G44" s="1"/>
      <c r="H44" s="47"/>
      <c r="I44" s="1"/>
      <c r="J44" s="47"/>
      <c r="K44" s="1"/>
      <c r="L44" s="1"/>
      <c r="M44" s="12"/>
      <c r="N44" s="2"/>
      <c r="O44" s="2"/>
      <c r="P44" s="2"/>
      <c r="Q44" s="2"/>
    </row>
    <row r="45" ht="12.75">
      <c r="A45" s="9"/>
      <c r="B45" s="55" t="s">
        <v>54</v>
      </c>
      <c r="C45" s="1"/>
      <c r="D45" s="1"/>
      <c r="E45" s="56" t="s">
        <v>294</v>
      </c>
      <c r="F45" s="1"/>
      <c r="G45" s="1"/>
      <c r="H45" s="47"/>
      <c r="I45" s="1"/>
      <c r="J45" s="47"/>
      <c r="K45" s="1"/>
      <c r="L45" s="1"/>
      <c r="M45" s="12"/>
      <c r="N45" s="2"/>
      <c r="O45" s="2"/>
      <c r="P45" s="2"/>
      <c r="Q45" s="2"/>
    </row>
    <row r="46" ht="12.75">
      <c r="A46" s="9"/>
      <c r="B46" s="55" t="s">
        <v>56</v>
      </c>
      <c r="C46" s="1"/>
      <c r="D46" s="1"/>
      <c r="E46" s="56" t="s">
        <v>107</v>
      </c>
      <c r="F46" s="1"/>
      <c r="G46" s="1"/>
      <c r="H46" s="47"/>
      <c r="I46" s="1"/>
      <c r="J46" s="47"/>
      <c r="K46" s="1"/>
      <c r="L46" s="1"/>
      <c r="M46" s="12"/>
      <c r="N46" s="2"/>
      <c r="O46" s="2"/>
      <c r="P46" s="2"/>
      <c r="Q46" s="2"/>
    </row>
    <row r="47" thickBot="1" ht="12.75">
      <c r="A47" s="9"/>
      <c r="B47" s="57" t="s">
        <v>58</v>
      </c>
      <c r="C47" s="31"/>
      <c r="D47" s="31"/>
      <c r="E47" s="58" t="s">
        <v>59</v>
      </c>
      <c r="F47" s="31"/>
      <c r="G47" s="31"/>
      <c r="H47" s="59"/>
      <c r="I47" s="31"/>
      <c r="J47" s="59"/>
      <c r="K47" s="31"/>
      <c r="L47" s="31"/>
      <c r="M47" s="12"/>
      <c r="N47" s="2"/>
      <c r="O47" s="2"/>
      <c r="P47" s="2"/>
      <c r="Q47" s="2"/>
    </row>
    <row r="48" thickTop="1" ht="12.75">
      <c r="A48" s="9"/>
      <c r="B48" s="48">
        <v>4</v>
      </c>
      <c r="C48" s="49" t="s">
        <v>295</v>
      </c>
      <c r="D48" s="49">
        <v>1</v>
      </c>
      <c r="E48" s="49" t="s">
        <v>296</v>
      </c>
      <c r="F48" s="49" t="s">
        <v>7</v>
      </c>
      <c r="G48" s="50" t="s">
        <v>51</v>
      </c>
      <c r="H48" s="60">
        <v>1</v>
      </c>
      <c r="I48" s="61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0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5" t="s">
        <v>52</v>
      </c>
      <c r="C49" s="1"/>
      <c r="D49" s="1"/>
      <c r="E49" s="56" t="s">
        <v>297</v>
      </c>
      <c r="F49" s="1"/>
      <c r="G49" s="1"/>
      <c r="H49" s="47"/>
      <c r="I49" s="1"/>
      <c r="J49" s="47"/>
      <c r="K49" s="1"/>
      <c r="L49" s="1"/>
      <c r="M49" s="12"/>
      <c r="N49" s="2"/>
      <c r="O49" s="2"/>
      <c r="P49" s="2"/>
      <c r="Q49" s="2"/>
    </row>
    <row r="50" ht="12.75">
      <c r="A50" s="9"/>
      <c r="B50" s="55" t="s">
        <v>54</v>
      </c>
      <c r="C50" s="1"/>
      <c r="D50" s="1"/>
      <c r="E50" s="56" t="s">
        <v>55</v>
      </c>
      <c r="F50" s="1"/>
      <c r="G50" s="1"/>
      <c r="H50" s="47"/>
      <c r="I50" s="1"/>
      <c r="J50" s="47"/>
      <c r="K50" s="1"/>
      <c r="L50" s="1"/>
      <c r="M50" s="12"/>
      <c r="N50" s="2"/>
      <c r="O50" s="2"/>
      <c r="P50" s="2"/>
      <c r="Q50" s="2"/>
    </row>
    <row r="51" ht="12.75">
      <c r="A51" s="9"/>
      <c r="B51" s="55" t="s">
        <v>56</v>
      </c>
      <c r="C51" s="1"/>
      <c r="D51" s="1"/>
      <c r="E51" s="56" t="s">
        <v>57</v>
      </c>
      <c r="F51" s="1"/>
      <c r="G51" s="1"/>
      <c r="H51" s="47"/>
      <c r="I51" s="1"/>
      <c r="J51" s="47"/>
      <c r="K51" s="1"/>
      <c r="L51" s="1"/>
      <c r="M51" s="12"/>
      <c r="N51" s="2"/>
      <c r="O51" s="2"/>
      <c r="P51" s="2"/>
      <c r="Q51" s="2"/>
    </row>
    <row r="52" thickBot="1" ht="12.75">
      <c r="A52" s="9"/>
      <c r="B52" s="57" t="s">
        <v>58</v>
      </c>
      <c r="C52" s="31"/>
      <c r="D52" s="31"/>
      <c r="E52" s="58" t="s">
        <v>59</v>
      </c>
      <c r="F52" s="31"/>
      <c r="G52" s="31"/>
      <c r="H52" s="59"/>
      <c r="I52" s="31"/>
      <c r="J52" s="59"/>
      <c r="K52" s="31"/>
      <c r="L52" s="31"/>
      <c r="M52" s="12"/>
      <c r="N52" s="2"/>
      <c r="O52" s="2"/>
      <c r="P52" s="2"/>
      <c r="Q52" s="2"/>
    </row>
    <row r="53" thickTop="1" ht="12.75">
      <c r="A53" s="9"/>
      <c r="B53" s="48">
        <v>5</v>
      </c>
      <c r="C53" s="49" t="s">
        <v>295</v>
      </c>
      <c r="D53" s="49">
        <v>2</v>
      </c>
      <c r="E53" s="49" t="s">
        <v>296</v>
      </c>
      <c r="F53" s="49" t="s">
        <v>7</v>
      </c>
      <c r="G53" s="50" t="s">
        <v>78</v>
      </c>
      <c r="H53" s="60">
        <v>15</v>
      </c>
      <c r="I53" s="61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0">
        <f>IF(ISNUMBER(K53),IF(H53&gt;0,IF(I53&gt;0,J53,0),0),0)</f>
        <v>0</v>
      </c>
      <c r="R53" s="27">
        <f>IF(ISNUMBER(K53)=FALSE,J53,0)</f>
        <v>0</v>
      </c>
    </row>
    <row r="54" ht="12.75">
      <c r="A54" s="9"/>
      <c r="B54" s="55" t="s">
        <v>52</v>
      </c>
      <c r="C54" s="1"/>
      <c r="D54" s="1"/>
      <c r="E54" s="56" t="s">
        <v>298</v>
      </c>
      <c r="F54" s="1"/>
      <c r="G54" s="1"/>
      <c r="H54" s="47"/>
      <c r="I54" s="1"/>
      <c r="J54" s="47"/>
      <c r="K54" s="1"/>
      <c r="L54" s="1"/>
      <c r="M54" s="12"/>
      <c r="N54" s="2"/>
      <c r="O54" s="2"/>
      <c r="P54" s="2"/>
      <c r="Q54" s="2"/>
    </row>
    <row r="55" ht="12.75">
      <c r="A55" s="9"/>
      <c r="B55" s="55" t="s">
        <v>54</v>
      </c>
      <c r="C55" s="1"/>
      <c r="D55" s="1"/>
      <c r="E55" s="56" t="s">
        <v>299</v>
      </c>
      <c r="F55" s="1"/>
      <c r="G55" s="1"/>
      <c r="H55" s="47"/>
      <c r="I55" s="1"/>
      <c r="J55" s="47"/>
      <c r="K55" s="1"/>
      <c r="L55" s="1"/>
      <c r="M55" s="12"/>
      <c r="N55" s="2"/>
      <c r="O55" s="2"/>
      <c r="P55" s="2"/>
      <c r="Q55" s="2"/>
    </row>
    <row r="56" ht="12.75">
      <c r="A56" s="9"/>
      <c r="B56" s="55" t="s">
        <v>56</v>
      </c>
      <c r="C56" s="1"/>
      <c r="D56" s="1"/>
      <c r="E56" s="56" t="s">
        <v>57</v>
      </c>
      <c r="F56" s="1"/>
      <c r="G56" s="1"/>
      <c r="H56" s="47"/>
      <c r="I56" s="1"/>
      <c r="J56" s="47"/>
      <c r="K56" s="1"/>
      <c r="L56" s="1"/>
      <c r="M56" s="12"/>
      <c r="N56" s="2"/>
      <c r="O56" s="2"/>
      <c r="P56" s="2"/>
      <c r="Q56" s="2"/>
    </row>
    <row r="57" thickBot="1" ht="12.75">
      <c r="A57" s="9"/>
      <c r="B57" s="57" t="s">
        <v>58</v>
      </c>
      <c r="C57" s="31"/>
      <c r="D57" s="31"/>
      <c r="E57" s="58" t="s">
        <v>59</v>
      </c>
      <c r="F57" s="31"/>
      <c r="G57" s="31"/>
      <c r="H57" s="59"/>
      <c r="I57" s="31"/>
      <c r="J57" s="59"/>
      <c r="K57" s="31"/>
      <c r="L57" s="31"/>
      <c r="M57" s="12"/>
      <c r="N57" s="2"/>
      <c r="O57" s="2"/>
      <c r="P57" s="2"/>
      <c r="Q57" s="2"/>
    </row>
    <row r="58" thickTop="1" ht="12.75">
      <c r="A58" s="9"/>
      <c r="B58" s="48">
        <v>6</v>
      </c>
      <c r="C58" s="49" t="s">
        <v>295</v>
      </c>
      <c r="D58" s="49">
        <v>3</v>
      </c>
      <c r="E58" s="49" t="s">
        <v>296</v>
      </c>
      <c r="F58" s="49" t="s">
        <v>7</v>
      </c>
      <c r="G58" s="50" t="s">
        <v>78</v>
      </c>
      <c r="H58" s="60">
        <v>5</v>
      </c>
      <c r="I58" s="61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0">
        <f>IF(ISNUMBER(K58),IF(H58&gt;0,IF(I58&gt;0,J58,0),0),0)</f>
        <v>0</v>
      </c>
      <c r="R58" s="27">
        <f>IF(ISNUMBER(K58)=FALSE,J58,0)</f>
        <v>0</v>
      </c>
    </row>
    <row r="59" ht="12.75">
      <c r="A59" s="9"/>
      <c r="B59" s="55" t="s">
        <v>52</v>
      </c>
      <c r="C59" s="1"/>
      <c r="D59" s="1"/>
      <c r="E59" s="56" t="s">
        <v>300</v>
      </c>
      <c r="F59" s="1"/>
      <c r="G59" s="1"/>
      <c r="H59" s="47"/>
      <c r="I59" s="1"/>
      <c r="J59" s="47"/>
      <c r="K59" s="1"/>
      <c r="L59" s="1"/>
      <c r="M59" s="12"/>
      <c r="N59" s="2"/>
      <c r="O59" s="2"/>
      <c r="P59" s="2"/>
      <c r="Q59" s="2"/>
    </row>
    <row r="60" ht="12.75">
      <c r="A60" s="9"/>
      <c r="B60" s="55" t="s">
        <v>54</v>
      </c>
      <c r="C60" s="1"/>
      <c r="D60" s="1"/>
      <c r="E60" s="56" t="s">
        <v>301</v>
      </c>
      <c r="F60" s="1"/>
      <c r="G60" s="1"/>
      <c r="H60" s="47"/>
      <c r="I60" s="1"/>
      <c r="J60" s="47"/>
      <c r="K60" s="1"/>
      <c r="L60" s="1"/>
      <c r="M60" s="12"/>
      <c r="N60" s="2"/>
      <c r="O60" s="2"/>
      <c r="P60" s="2"/>
      <c r="Q60" s="2"/>
    </row>
    <row r="61" ht="12.75">
      <c r="A61" s="9"/>
      <c r="B61" s="55" t="s">
        <v>56</v>
      </c>
      <c r="C61" s="1"/>
      <c r="D61" s="1"/>
      <c r="E61" s="56" t="s">
        <v>57</v>
      </c>
      <c r="F61" s="1"/>
      <c r="G61" s="1"/>
      <c r="H61" s="47"/>
      <c r="I61" s="1"/>
      <c r="J61" s="47"/>
      <c r="K61" s="1"/>
      <c r="L61" s="1"/>
      <c r="M61" s="12"/>
      <c r="N61" s="2"/>
      <c r="O61" s="2"/>
      <c r="P61" s="2"/>
      <c r="Q61" s="2"/>
    </row>
    <row r="62" thickBot="1" ht="12.75">
      <c r="A62" s="9"/>
      <c r="B62" s="57" t="s">
        <v>58</v>
      </c>
      <c r="C62" s="31"/>
      <c r="D62" s="31"/>
      <c r="E62" s="58" t="s">
        <v>59</v>
      </c>
      <c r="F62" s="31"/>
      <c r="G62" s="31"/>
      <c r="H62" s="59"/>
      <c r="I62" s="31"/>
      <c r="J62" s="59"/>
      <c r="K62" s="31"/>
      <c r="L62" s="31"/>
      <c r="M62" s="12"/>
      <c r="N62" s="2"/>
      <c r="O62" s="2"/>
      <c r="P62" s="2"/>
      <c r="Q62" s="2"/>
    </row>
    <row r="63" thickTop="1" thickBot="1" ht="25" customHeight="1">
      <c r="A63" s="9"/>
      <c r="B63" s="1"/>
      <c r="C63" s="65">
        <v>0</v>
      </c>
      <c r="D63" s="1"/>
      <c r="E63" s="65" t="s">
        <v>39</v>
      </c>
      <c r="F63" s="1"/>
      <c r="G63" s="66" t="s">
        <v>81</v>
      </c>
      <c r="H63" s="67">
        <f>J33+J38+J43+J48+J53+J58</f>
        <v>0</v>
      </c>
      <c r="I63" s="66" t="s">
        <v>82</v>
      </c>
      <c r="J63" s="68">
        <f>(L63-H63)</f>
        <v>0</v>
      </c>
      <c r="K63" s="66" t="s">
        <v>83</v>
      </c>
      <c r="L63" s="69">
        <f>L33+L38+L43+L48+L53+L58</f>
        <v>0</v>
      </c>
      <c r="M63" s="12"/>
      <c r="N63" s="2"/>
      <c r="O63" s="2"/>
      <c r="P63" s="2"/>
      <c r="Q63" s="40">
        <f>0+Q33+Q38+Q43+Q48+Q53+Q58</f>
        <v>0</v>
      </c>
      <c r="R63" s="27">
        <f>0+R33+R38+R43+R48+R53+R58</f>
        <v>0</v>
      </c>
      <c r="S63" s="70">
        <f>Q63*(1+J63)+R63</f>
        <v>0</v>
      </c>
    </row>
    <row r="64" thickTop="1" thickBot="1" ht="25" customHeight="1">
      <c r="A64" s="9"/>
      <c r="B64" s="71"/>
      <c r="C64" s="71"/>
      <c r="D64" s="71"/>
      <c r="E64" s="71"/>
      <c r="F64" s="71"/>
      <c r="G64" s="72" t="s">
        <v>84</v>
      </c>
      <c r="H64" s="73">
        <f>J33+J38+J43+J48+J53+J58</f>
        <v>0</v>
      </c>
      <c r="I64" s="72" t="s">
        <v>85</v>
      </c>
      <c r="J64" s="74">
        <f>0+J63</f>
        <v>0</v>
      </c>
      <c r="K64" s="72" t="s">
        <v>86</v>
      </c>
      <c r="L64" s="75">
        <f>L33+L38+L43+L48+L53+L58</f>
        <v>0</v>
      </c>
      <c r="M64" s="12"/>
      <c r="N64" s="2"/>
      <c r="O64" s="2"/>
      <c r="P64" s="2"/>
      <c r="Q64" s="2"/>
    </row>
    <row r="65" ht="40" customHeight="1">
      <c r="A65" s="9"/>
      <c r="B65" s="80" t="s">
        <v>113</v>
      </c>
      <c r="C65" s="1"/>
      <c r="D65" s="1"/>
      <c r="E65" s="1"/>
      <c r="F65" s="1"/>
      <c r="G65" s="1"/>
      <c r="H65" s="47"/>
      <c r="I65" s="1"/>
      <c r="J65" s="47"/>
      <c r="K65" s="1"/>
      <c r="L65" s="1"/>
      <c r="M65" s="12"/>
      <c r="N65" s="2"/>
      <c r="O65" s="2"/>
      <c r="P65" s="2"/>
      <c r="Q65" s="2"/>
    </row>
    <row r="66" ht="12.75">
      <c r="A66" s="9"/>
      <c r="B66" s="48">
        <v>7</v>
      </c>
      <c r="C66" s="49" t="s">
        <v>114</v>
      </c>
      <c r="D66" s="49" t="s">
        <v>7</v>
      </c>
      <c r="E66" s="49" t="s">
        <v>115</v>
      </c>
      <c r="F66" s="49" t="s">
        <v>7</v>
      </c>
      <c r="G66" s="50" t="s">
        <v>116</v>
      </c>
      <c r="H66" s="51">
        <v>960</v>
      </c>
      <c r="I66" s="25">
        <f>ROUND(0,2)</f>
        <v>0</v>
      </c>
      <c r="J66" s="52">
        <f>ROUND(I66*H66,2)</f>
        <v>0</v>
      </c>
      <c r="K66" s="53">
        <v>0.20999999999999999</v>
      </c>
      <c r="L66" s="54">
        <f>IF(ISNUMBER(K66),ROUND(J66*(K66+1),2),0)</f>
        <v>0</v>
      </c>
      <c r="M66" s="12"/>
      <c r="N66" s="2"/>
      <c r="O66" s="2"/>
      <c r="P66" s="2"/>
      <c r="Q66" s="40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5" t="s">
        <v>52</v>
      </c>
      <c r="C67" s="1"/>
      <c r="D67" s="1"/>
      <c r="E67" s="56" t="s">
        <v>117</v>
      </c>
      <c r="F67" s="1"/>
      <c r="G67" s="1"/>
      <c r="H67" s="47"/>
      <c r="I67" s="1"/>
      <c r="J67" s="47"/>
      <c r="K67" s="1"/>
      <c r="L67" s="1"/>
      <c r="M67" s="12"/>
      <c r="N67" s="2"/>
      <c r="O67" s="2"/>
      <c r="P67" s="2"/>
      <c r="Q67" s="2"/>
    </row>
    <row r="68" ht="12.75">
      <c r="A68" s="9"/>
      <c r="B68" s="55" t="s">
        <v>54</v>
      </c>
      <c r="C68" s="1"/>
      <c r="D68" s="1"/>
      <c r="E68" s="56" t="s">
        <v>302</v>
      </c>
      <c r="F68" s="1"/>
      <c r="G68" s="1"/>
      <c r="H68" s="47"/>
      <c r="I68" s="1"/>
      <c r="J68" s="47"/>
      <c r="K68" s="1"/>
      <c r="L68" s="1"/>
      <c r="M68" s="12"/>
      <c r="N68" s="2"/>
      <c r="O68" s="2"/>
      <c r="P68" s="2"/>
      <c r="Q68" s="2"/>
    </row>
    <row r="69" ht="12.75">
      <c r="A69" s="9"/>
      <c r="B69" s="55" t="s">
        <v>56</v>
      </c>
      <c r="C69" s="1"/>
      <c r="D69" s="1"/>
      <c r="E69" s="56" t="s">
        <v>119</v>
      </c>
      <c r="F69" s="1"/>
      <c r="G69" s="1"/>
      <c r="H69" s="47"/>
      <c r="I69" s="1"/>
      <c r="J69" s="47"/>
      <c r="K69" s="1"/>
      <c r="L69" s="1"/>
      <c r="M69" s="12"/>
      <c r="N69" s="2"/>
      <c r="O69" s="2"/>
      <c r="P69" s="2"/>
      <c r="Q69" s="2"/>
    </row>
    <row r="70" thickBot="1" ht="12.75">
      <c r="A70" s="9"/>
      <c r="B70" s="57" t="s">
        <v>58</v>
      </c>
      <c r="C70" s="31"/>
      <c r="D70" s="31"/>
      <c r="E70" s="58" t="s">
        <v>59</v>
      </c>
      <c r="F70" s="31"/>
      <c r="G70" s="31"/>
      <c r="H70" s="59"/>
      <c r="I70" s="31"/>
      <c r="J70" s="59"/>
      <c r="K70" s="31"/>
      <c r="L70" s="31"/>
      <c r="M70" s="12"/>
      <c r="N70" s="2"/>
      <c r="O70" s="2"/>
      <c r="P70" s="2"/>
      <c r="Q70" s="2"/>
    </row>
    <row r="71" thickTop="1" ht="12.75">
      <c r="A71" s="9"/>
      <c r="B71" s="48">
        <v>8</v>
      </c>
      <c r="C71" s="49" t="s">
        <v>303</v>
      </c>
      <c r="D71" s="49" t="s">
        <v>7</v>
      </c>
      <c r="E71" s="49" t="s">
        <v>304</v>
      </c>
      <c r="F71" s="49" t="s">
        <v>7</v>
      </c>
      <c r="G71" s="50" t="s">
        <v>78</v>
      </c>
      <c r="H71" s="60">
        <v>1</v>
      </c>
      <c r="I71" s="61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0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5" t="s">
        <v>52</v>
      </c>
      <c r="C72" s="1"/>
      <c r="D72" s="1"/>
      <c r="E72" s="56" t="s">
        <v>305</v>
      </c>
      <c r="F72" s="1"/>
      <c r="G72" s="1"/>
      <c r="H72" s="47"/>
      <c r="I72" s="1"/>
      <c r="J72" s="47"/>
      <c r="K72" s="1"/>
      <c r="L72" s="1"/>
      <c r="M72" s="12"/>
      <c r="N72" s="2"/>
      <c r="O72" s="2"/>
      <c r="P72" s="2"/>
      <c r="Q72" s="2"/>
    </row>
    <row r="73" ht="12.75">
      <c r="A73" s="9"/>
      <c r="B73" s="55" t="s">
        <v>54</v>
      </c>
      <c r="C73" s="1"/>
      <c r="D73" s="1"/>
      <c r="E73" s="56" t="s">
        <v>55</v>
      </c>
      <c r="F73" s="1"/>
      <c r="G73" s="1"/>
      <c r="H73" s="47"/>
      <c r="I73" s="1"/>
      <c r="J73" s="47"/>
      <c r="K73" s="1"/>
      <c r="L73" s="1"/>
      <c r="M73" s="12"/>
      <c r="N73" s="2"/>
      <c r="O73" s="2"/>
      <c r="P73" s="2"/>
      <c r="Q73" s="2"/>
    </row>
    <row r="74" ht="12.75">
      <c r="A74" s="9"/>
      <c r="B74" s="55" t="s">
        <v>56</v>
      </c>
      <c r="C74" s="1"/>
      <c r="D74" s="1"/>
      <c r="E74" s="56" t="s">
        <v>306</v>
      </c>
      <c r="F74" s="1"/>
      <c r="G74" s="1"/>
      <c r="H74" s="47"/>
      <c r="I74" s="1"/>
      <c r="J74" s="47"/>
      <c r="K74" s="1"/>
      <c r="L74" s="1"/>
      <c r="M74" s="12"/>
      <c r="N74" s="2"/>
      <c r="O74" s="2"/>
      <c r="P74" s="2"/>
      <c r="Q74" s="2"/>
    </row>
    <row r="75" thickBot="1" ht="12.75">
      <c r="A75" s="9"/>
      <c r="B75" s="57" t="s">
        <v>58</v>
      </c>
      <c r="C75" s="31"/>
      <c r="D75" s="31"/>
      <c r="E75" s="58" t="s">
        <v>59</v>
      </c>
      <c r="F75" s="31"/>
      <c r="G75" s="31"/>
      <c r="H75" s="59"/>
      <c r="I75" s="31"/>
      <c r="J75" s="59"/>
      <c r="K75" s="31"/>
      <c r="L75" s="31"/>
      <c r="M75" s="12"/>
      <c r="N75" s="2"/>
      <c r="O75" s="2"/>
      <c r="P75" s="2"/>
      <c r="Q75" s="2"/>
    </row>
    <row r="76" thickTop="1" ht="12.75">
      <c r="A76" s="9"/>
      <c r="B76" s="48">
        <v>9</v>
      </c>
      <c r="C76" s="49" t="s">
        <v>307</v>
      </c>
      <c r="D76" s="49" t="s">
        <v>7</v>
      </c>
      <c r="E76" s="49" t="s">
        <v>308</v>
      </c>
      <c r="F76" s="49" t="s">
        <v>7</v>
      </c>
      <c r="G76" s="50" t="s">
        <v>78</v>
      </c>
      <c r="H76" s="60">
        <v>2</v>
      </c>
      <c r="I76" s="61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0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5" t="s">
        <v>52</v>
      </c>
      <c r="C77" s="1"/>
      <c r="D77" s="1"/>
      <c r="E77" s="56" t="s">
        <v>309</v>
      </c>
      <c r="F77" s="1"/>
      <c r="G77" s="1"/>
      <c r="H77" s="47"/>
      <c r="I77" s="1"/>
      <c r="J77" s="47"/>
      <c r="K77" s="1"/>
      <c r="L77" s="1"/>
      <c r="M77" s="12"/>
      <c r="N77" s="2"/>
      <c r="O77" s="2"/>
      <c r="P77" s="2"/>
      <c r="Q77" s="2"/>
    </row>
    <row r="78" ht="12.75">
      <c r="A78" s="9"/>
      <c r="B78" s="55" t="s">
        <v>54</v>
      </c>
      <c r="C78" s="1"/>
      <c r="D78" s="1"/>
      <c r="E78" s="56" t="s">
        <v>310</v>
      </c>
      <c r="F78" s="1"/>
      <c r="G78" s="1"/>
      <c r="H78" s="47"/>
      <c r="I78" s="1"/>
      <c r="J78" s="47"/>
      <c r="K78" s="1"/>
      <c r="L78" s="1"/>
      <c r="M78" s="12"/>
      <c r="N78" s="2"/>
      <c r="O78" s="2"/>
      <c r="P78" s="2"/>
      <c r="Q78" s="2"/>
    </row>
    <row r="79" ht="12.75">
      <c r="A79" s="9"/>
      <c r="B79" s="55" t="s">
        <v>56</v>
      </c>
      <c r="C79" s="1"/>
      <c r="D79" s="1"/>
      <c r="E79" s="56" t="s">
        <v>306</v>
      </c>
      <c r="F79" s="1"/>
      <c r="G79" s="1"/>
      <c r="H79" s="47"/>
      <c r="I79" s="1"/>
      <c r="J79" s="47"/>
      <c r="K79" s="1"/>
      <c r="L79" s="1"/>
      <c r="M79" s="12"/>
      <c r="N79" s="2"/>
      <c r="O79" s="2"/>
      <c r="P79" s="2"/>
      <c r="Q79" s="2"/>
    </row>
    <row r="80" thickBot="1" ht="12.75">
      <c r="A80" s="9"/>
      <c r="B80" s="57" t="s">
        <v>58</v>
      </c>
      <c r="C80" s="31"/>
      <c r="D80" s="31"/>
      <c r="E80" s="58" t="s">
        <v>59</v>
      </c>
      <c r="F80" s="31"/>
      <c r="G80" s="31"/>
      <c r="H80" s="59"/>
      <c r="I80" s="31"/>
      <c r="J80" s="59"/>
      <c r="K80" s="31"/>
      <c r="L80" s="31"/>
      <c r="M80" s="12"/>
      <c r="N80" s="2"/>
      <c r="O80" s="2"/>
      <c r="P80" s="2"/>
      <c r="Q80" s="2"/>
    </row>
    <row r="81" thickTop="1" ht="12.75">
      <c r="A81" s="9"/>
      <c r="B81" s="48">
        <v>10</v>
      </c>
      <c r="C81" s="49" t="s">
        <v>311</v>
      </c>
      <c r="D81" s="49" t="s">
        <v>7</v>
      </c>
      <c r="E81" s="49" t="s">
        <v>312</v>
      </c>
      <c r="F81" s="49" t="s">
        <v>7</v>
      </c>
      <c r="G81" s="50" t="s">
        <v>104</v>
      </c>
      <c r="H81" s="60">
        <v>804.64999999999998</v>
      </c>
      <c r="I81" s="61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0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5" t="s">
        <v>52</v>
      </c>
      <c r="C82" s="1"/>
      <c r="D82" s="1"/>
      <c r="E82" s="56" t="s">
        <v>313</v>
      </c>
      <c r="F82" s="1"/>
      <c r="G82" s="1"/>
      <c r="H82" s="47"/>
      <c r="I82" s="1"/>
      <c r="J82" s="47"/>
      <c r="K82" s="1"/>
      <c r="L82" s="1"/>
      <c r="M82" s="12"/>
      <c r="N82" s="2"/>
      <c r="O82" s="2"/>
      <c r="P82" s="2"/>
      <c r="Q82" s="2"/>
    </row>
    <row r="83" ht="12.75">
      <c r="A83" s="9"/>
      <c r="B83" s="55" t="s">
        <v>54</v>
      </c>
      <c r="C83" s="1"/>
      <c r="D83" s="1"/>
      <c r="E83" s="56" t="s">
        <v>314</v>
      </c>
      <c r="F83" s="1"/>
      <c r="G83" s="1"/>
      <c r="H83" s="47"/>
      <c r="I83" s="1"/>
      <c r="J83" s="47"/>
      <c r="K83" s="1"/>
      <c r="L83" s="1"/>
      <c r="M83" s="12"/>
      <c r="N83" s="2"/>
      <c r="O83" s="2"/>
      <c r="P83" s="2"/>
      <c r="Q83" s="2"/>
    </row>
    <row r="84" ht="12.75">
      <c r="A84" s="9"/>
      <c r="B84" s="55" t="s">
        <v>56</v>
      </c>
      <c r="C84" s="1"/>
      <c r="D84" s="1"/>
      <c r="E84" s="56" t="s">
        <v>315</v>
      </c>
      <c r="F84" s="1"/>
      <c r="G84" s="1"/>
      <c r="H84" s="47"/>
      <c r="I84" s="1"/>
      <c r="J84" s="47"/>
      <c r="K84" s="1"/>
      <c r="L84" s="1"/>
      <c r="M84" s="12"/>
      <c r="N84" s="2"/>
      <c r="O84" s="2"/>
      <c r="P84" s="2"/>
      <c r="Q84" s="2"/>
    </row>
    <row r="85" thickBot="1" ht="12.75">
      <c r="A85" s="9"/>
      <c r="B85" s="57" t="s">
        <v>58</v>
      </c>
      <c r="C85" s="31"/>
      <c r="D85" s="31"/>
      <c r="E85" s="58" t="s">
        <v>59</v>
      </c>
      <c r="F85" s="31"/>
      <c r="G85" s="31"/>
      <c r="H85" s="59"/>
      <c r="I85" s="31"/>
      <c r="J85" s="59"/>
      <c r="K85" s="31"/>
      <c r="L85" s="31"/>
      <c r="M85" s="12"/>
      <c r="N85" s="2"/>
      <c r="O85" s="2"/>
      <c r="P85" s="2"/>
      <c r="Q85" s="2"/>
    </row>
    <row r="86" thickTop="1" ht="12.75">
      <c r="A86" s="9"/>
      <c r="B86" s="48">
        <v>11</v>
      </c>
      <c r="C86" s="49" t="s">
        <v>133</v>
      </c>
      <c r="D86" s="49" t="s">
        <v>7</v>
      </c>
      <c r="E86" s="49" t="s">
        <v>134</v>
      </c>
      <c r="F86" s="49" t="s">
        <v>7</v>
      </c>
      <c r="G86" s="50" t="s">
        <v>104</v>
      </c>
      <c r="H86" s="60">
        <v>138</v>
      </c>
      <c r="I86" s="61">
        <f>ROUND(0,2)</f>
        <v>0</v>
      </c>
      <c r="J86" s="62">
        <f>ROUND(I86*H86,2)</f>
        <v>0</v>
      </c>
      <c r="K86" s="63">
        <v>0.20999999999999999</v>
      </c>
      <c r="L86" s="64">
        <f>IF(ISNUMBER(K86),ROUND(J86*(K86+1),2),0)</f>
        <v>0</v>
      </c>
      <c r="M86" s="12"/>
      <c r="N86" s="2"/>
      <c r="O86" s="2"/>
      <c r="P86" s="2"/>
      <c r="Q86" s="40">
        <f>IF(ISNUMBER(K86),IF(H86&gt;0,IF(I86&gt;0,J86,0),0),0)</f>
        <v>0</v>
      </c>
      <c r="R86" s="27">
        <f>IF(ISNUMBER(K86)=FALSE,J86,0)</f>
        <v>0</v>
      </c>
    </row>
    <row r="87" ht="12.75">
      <c r="A87" s="9"/>
      <c r="B87" s="55" t="s">
        <v>52</v>
      </c>
      <c r="C87" s="1"/>
      <c r="D87" s="1"/>
      <c r="E87" s="56" t="s">
        <v>135</v>
      </c>
      <c r="F87" s="1"/>
      <c r="G87" s="1"/>
      <c r="H87" s="47"/>
      <c r="I87" s="1"/>
      <c r="J87" s="47"/>
      <c r="K87" s="1"/>
      <c r="L87" s="1"/>
      <c r="M87" s="12"/>
      <c r="N87" s="2"/>
      <c r="O87" s="2"/>
      <c r="P87" s="2"/>
      <c r="Q87" s="2"/>
    </row>
    <row r="88" ht="12.75">
      <c r="A88" s="9"/>
      <c r="B88" s="55" t="s">
        <v>54</v>
      </c>
      <c r="C88" s="1"/>
      <c r="D88" s="1"/>
      <c r="E88" s="56" t="s">
        <v>294</v>
      </c>
      <c r="F88" s="1"/>
      <c r="G88" s="1"/>
      <c r="H88" s="47"/>
      <c r="I88" s="1"/>
      <c r="J88" s="47"/>
      <c r="K88" s="1"/>
      <c r="L88" s="1"/>
      <c r="M88" s="12"/>
      <c r="N88" s="2"/>
      <c r="O88" s="2"/>
      <c r="P88" s="2"/>
      <c r="Q88" s="2"/>
    </row>
    <row r="89" ht="12.75">
      <c r="A89" s="9"/>
      <c r="B89" s="55" t="s">
        <v>56</v>
      </c>
      <c r="C89" s="1"/>
      <c r="D89" s="1"/>
      <c r="E89" s="56" t="s">
        <v>136</v>
      </c>
      <c r="F89" s="1"/>
      <c r="G89" s="1"/>
      <c r="H89" s="47"/>
      <c r="I89" s="1"/>
      <c r="J89" s="47"/>
      <c r="K89" s="1"/>
      <c r="L89" s="1"/>
      <c r="M89" s="12"/>
      <c r="N89" s="2"/>
      <c r="O89" s="2"/>
      <c r="P89" s="2"/>
      <c r="Q89" s="2"/>
    </row>
    <row r="90" thickBot="1" ht="12.75">
      <c r="A90" s="9"/>
      <c r="B90" s="57" t="s">
        <v>58</v>
      </c>
      <c r="C90" s="31"/>
      <c r="D90" s="31"/>
      <c r="E90" s="58" t="s">
        <v>59</v>
      </c>
      <c r="F90" s="31"/>
      <c r="G90" s="31"/>
      <c r="H90" s="59"/>
      <c r="I90" s="31"/>
      <c r="J90" s="59"/>
      <c r="K90" s="31"/>
      <c r="L90" s="31"/>
      <c r="M90" s="12"/>
      <c r="N90" s="2"/>
      <c r="O90" s="2"/>
      <c r="P90" s="2"/>
      <c r="Q90" s="2"/>
    </row>
    <row r="91" thickTop="1" ht="12.75">
      <c r="A91" s="9"/>
      <c r="B91" s="48">
        <v>12</v>
      </c>
      <c r="C91" s="49" t="s">
        <v>146</v>
      </c>
      <c r="D91" s="49" t="s">
        <v>7</v>
      </c>
      <c r="E91" s="49" t="s">
        <v>147</v>
      </c>
      <c r="F91" s="49" t="s">
        <v>7</v>
      </c>
      <c r="G91" s="50" t="s">
        <v>104</v>
      </c>
      <c r="H91" s="60">
        <v>804.64999999999998</v>
      </c>
      <c r="I91" s="61">
        <f>ROUND(0,2)</f>
        <v>0</v>
      </c>
      <c r="J91" s="62">
        <f>ROUND(I91*H91,2)</f>
        <v>0</v>
      </c>
      <c r="K91" s="63">
        <v>0.20999999999999999</v>
      </c>
      <c r="L91" s="64">
        <f>IF(ISNUMBER(K91),ROUND(J91*(K91+1),2),0)</f>
        <v>0</v>
      </c>
      <c r="M91" s="12"/>
      <c r="N91" s="2"/>
      <c r="O91" s="2"/>
      <c r="P91" s="2"/>
      <c r="Q91" s="40">
        <f>IF(ISNUMBER(K91),IF(H91&gt;0,IF(I91&gt;0,J91,0),0),0)</f>
        <v>0</v>
      </c>
      <c r="R91" s="27">
        <f>IF(ISNUMBER(K91)=FALSE,J91,0)</f>
        <v>0</v>
      </c>
    </row>
    <row r="92" ht="12.75">
      <c r="A92" s="9"/>
      <c r="B92" s="55" t="s">
        <v>52</v>
      </c>
      <c r="C92" s="1"/>
      <c r="D92" s="1"/>
      <c r="E92" s="56" t="s">
        <v>316</v>
      </c>
      <c r="F92" s="1"/>
      <c r="G92" s="1"/>
      <c r="H92" s="47"/>
      <c r="I92" s="1"/>
      <c r="J92" s="47"/>
      <c r="K92" s="1"/>
      <c r="L92" s="1"/>
      <c r="M92" s="12"/>
      <c r="N92" s="2"/>
      <c r="O92" s="2"/>
      <c r="P92" s="2"/>
      <c r="Q92" s="2"/>
    </row>
    <row r="93" ht="12.75">
      <c r="A93" s="9"/>
      <c r="B93" s="55" t="s">
        <v>54</v>
      </c>
      <c r="C93" s="1"/>
      <c r="D93" s="1"/>
      <c r="E93" s="56" t="s">
        <v>317</v>
      </c>
      <c r="F93" s="1"/>
      <c r="G93" s="1"/>
      <c r="H93" s="47"/>
      <c r="I93" s="1"/>
      <c r="J93" s="47"/>
      <c r="K93" s="1"/>
      <c r="L93" s="1"/>
      <c r="M93" s="12"/>
      <c r="N93" s="2"/>
      <c r="O93" s="2"/>
      <c r="P93" s="2"/>
      <c r="Q93" s="2"/>
    </row>
    <row r="94" ht="12.75">
      <c r="A94" s="9"/>
      <c r="B94" s="55" t="s">
        <v>56</v>
      </c>
      <c r="C94" s="1"/>
      <c r="D94" s="1"/>
      <c r="E94" s="56" t="s">
        <v>150</v>
      </c>
      <c r="F94" s="1"/>
      <c r="G94" s="1"/>
      <c r="H94" s="47"/>
      <c r="I94" s="1"/>
      <c r="J94" s="47"/>
      <c r="K94" s="1"/>
      <c r="L94" s="1"/>
      <c r="M94" s="12"/>
      <c r="N94" s="2"/>
      <c r="O94" s="2"/>
      <c r="P94" s="2"/>
      <c r="Q94" s="2"/>
    </row>
    <row r="95" thickBot="1" ht="12.75">
      <c r="A95" s="9"/>
      <c r="B95" s="57" t="s">
        <v>58</v>
      </c>
      <c r="C95" s="31"/>
      <c r="D95" s="31"/>
      <c r="E95" s="58" t="s">
        <v>59</v>
      </c>
      <c r="F95" s="31"/>
      <c r="G95" s="31"/>
      <c r="H95" s="59"/>
      <c r="I95" s="31"/>
      <c r="J95" s="59"/>
      <c r="K95" s="31"/>
      <c r="L95" s="31"/>
      <c r="M95" s="12"/>
      <c r="N95" s="2"/>
      <c r="O95" s="2"/>
      <c r="P95" s="2"/>
      <c r="Q95" s="2"/>
    </row>
    <row r="96" thickTop="1" ht="12.75">
      <c r="A96" s="9"/>
      <c r="B96" s="48">
        <v>13</v>
      </c>
      <c r="C96" s="49" t="s">
        <v>170</v>
      </c>
      <c r="D96" s="49" t="s">
        <v>7</v>
      </c>
      <c r="E96" s="49" t="s">
        <v>171</v>
      </c>
      <c r="F96" s="49" t="s">
        <v>7</v>
      </c>
      <c r="G96" s="50" t="s">
        <v>116</v>
      </c>
      <c r="H96" s="60">
        <v>920</v>
      </c>
      <c r="I96" s="61">
        <f>ROUND(0,2)</f>
        <v>0</v>
      </c>
      <c r="J96" s="62">
        <f>ROUND(I96*H96,2)</f>
        <v>0</v>
      </c>
      <c r="K96" s="63">
        <v>0.20999999999999999</v>
      </c>
      <c r="L96" s="64">
        <f>IF(ISNUMBER(K96),ROUND(J96*(K96+1),2),0)</f>
        <v>0</v>
      </c>
      <c r="M96" s="12"/>
      <c r="N96" s="2"/>
      <c r="O96" s="2"/>
      <c r="P96" s="2"/>
      <c r="Q96" s="40">
        <f>IF(ISNUMBER(K96),IF(H96&gt;0,IF(I96&gt;0,J96,0),0),0)</f>
        <v>0</v>
      </c>
      <c r="R96" s="27">
        <f>IF(ISNUMBER(K96)=FALSE,J96,0)</f>
        <v>0</v>
      </c>
    </row>
    <row r="97" ht="12.75">
      <c r="A97" s="9"/>
      <c r="B97" s="55" t="s">
        <v>52</v>
      </c>
      <c r="C97" s="1"/>
      <c r="D97" s="1"/>
      <c r="E97" s="56" t="s">
        <v>172</v>
      </c>
      <c r="F97" s="1"/>
      <c r="G97" s="1"/>
      <c r="H97" s="47"/>
      <c r="I97" s="1"/>
      <c r="J97" s="47"/>
      <c r="K97" s="1"/>
      <c r="L97" s="1"/>
      <c r="M97" s="12"/>
      <c r="N97" s="2"/>
      <c r="O97" s="2"/>
      <c r="P97" s="2"/>
      <c r="Q97" s="2"/>
    </row>
    <row r="98" ht="12.75">
      <c r="A98" s="9"/>
      <c r="B98" s="55" t="s">
        <v>54</v>
      </c>
      <c r="C98" s="1"/>
      <c r="D98" s="1"/>
      <c r="E98" s="56" t="s">
        <v>318</v>
      </c>
      <c r="F98" s="1"/>
      <c r="G98" s="1"/>
      <c r="H98" s="47"/>
      <c r="I98" s="1"/>
      <c r="J98" s="47"/>
      <c r="K98" s="1"/>
      <c r="L98" s="1"/>
      <c r="M98" s="12"/>
      <c r="N98" s="2"/>
      <c r="O98" s="2"/>
      <c r="P98" s="2"/>
      <c r="Q98" s="2"/>
    </row>
    <row r="99" ht="12.75">
      <c r="A99" s="9"/>
      <c r="B99" s="55" t="s">
        <v>56</v>
      </c>
      <c r="C99" s="1"/>
      <c r="D99" s="1"/>
      <c r="E99" s="56" t="s">
        <v>174</v>
      </c>
      <c r="F99" s="1"/>
      <c r="G99" s="1"/>
      <c r="H99" s="47"/>
      <c r="I99" s="1"/>
      <c r="J99" s="47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7" t="s">
        <v>58</v>
      </c>
      <c r="C100" s="31"/>
      <c r="D100" s="31"/>
      <c r="E100" s="58" t="s">
        <v>59</v>
      </c>
      <c r="F100" s="31"/>
      <c r="G100" s="31"/>
      <c r="H100" s="59"/>
      <c r="I100" s="31"/>
      <c r="J100" s="59"/>
      <c r="K100" s="31"/>
      <c r="L100" s="31"/>
      <c r="M100" s="12"/>
      <c r="N100" s="2"/>
      <c r="O100" s="2"/>
      <c r="P100" s="2"/>
      <c r="Q100" s="2"/>
    </row>
    <row r="101" thickTop="1" ht="12.75">
      <c r="A101" s="9"/>
      <c r="B101" s="48">
        <v>14</v>
      </c>
      <c r="C101" s="49" t="s">
        <v>175</v>
      </c>
      <c r="D101" s="49" t="s">
        <v>7</v>
      </c>
      <c r="E101" s="49" t="s">
        <v>176</v>
      </c>
      <c r="F101" s="49" t="s">
        <v>7</v>
      </c>
      <c r="G101" s="50" t="s">
        <v>116</v>
      </c>
      <c r="H101" s="60">
        <v>920</v>
      </c>
      <c r="I101" s="61">
        <f>ROUND(0,2)</f>
        <v>0</v>
      </c>
      <c r="J101" s="62">
        <f>ROUND(I101*H101,2)</f>
        <v>0</v>
      </c>
      <c r="K101" s="63">
        <v>0.20999999999999999</v>
      </c>
      <c r="L101" s="64">
        <f>IF(ISNUMBER(K101),ROUND(J101*(K101+1),2),0)</f>
        <v>0</v>
      </c>
      <c r="M101" s="12"/>
      <c r="N101" s="2"/>
      <c r="O101" s="2"/>
      <c r="P101" s="2"/>
      <c r="Q101" s="40">
        <f>IF(ISNUMBER(K101),IF(H101&gt;0,IF(I101&gt;0,J101,0),0),0)</f>
        <v>0</v>
      </c>
      <c r="R101" s="27">
        <f>IF(ISNUMBER(K101)=FALSE,J101,0)</f>
        <v>0</v>
      </c>
    </row>
    <row r="102" ht="12.75">
      <c r="A102" s="9"/>
      <c r="B102" s="55" t="s">
        <v>52</v>
      </c>
      <c r="C102" s="1"/>
      <c r="D102" s="1"/>
      <c r="E102" s="56" t="s">
        <v>177</v>
      </c>
      <c r="F102" s="1"/>
      <c r="G102" s="1"/>
      <c r="H102" s="47"/>
      <c r="I102" s="1"/>
      <c r="J102" s="47"/>
      <c r="K102" s="1"/>
      <c r="L102" s="1"/>
      <c r="M102" s="12"/>
      <c r="N102" s="2"/>
      <c r="O102" s="2"/>
      <c r="P102" s="2"/>
      <c r="Q102" s="2"/>
    </row>
    <row r="103" ht="12.75">
      <c r="A103" s="9"/>
      <c r="B103" s="55" t="s">
        <v>54</v>
      </c>
      <c r="C103" s="1"/>
      <c r="D103" s="1"/>
      <c r="E103" s="56" t="s">
        <v>319</v>
      </c>
      <c r="F103" s="1"/>
      <c r="G103" s="1"/>
      <c r="H103" s="47"/>
      <c r="I103" s="1"/>
      <c r="J103" s="47"/>
      <c r="K103" s="1"/>
      <c r="L103" s="1"/>
      <c r="M103" s="12"/>
      <c r="N103" s="2"/>
      <c r="O103" s="2"/>
      <c r="P103" s="2"/>
      <c r="Q103" s="2"/>
    </row>
    <row r="104" ht="12.75">
      <c r="A104" s="9"/>
      <c r="B104" s="55" t="s">
        <v>56</v>
      </c>
      <c r="C104" s="1"/>
      <c r="D104" s="1"/>
      <c r="E104" s="56" t="s">
        <v>178</v>
      </c>
      <c r="F104" s="1"/>
      <c r="G104" s="1"/>
      <c r="H104" s="47"/>
      <c r="I104" s="1"/>
      <c r="J104" s="47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7" t="s">
        <v>58</v>
      </c>
      <c r="C105" s="31"/>
      <c r="D105" s="31"/>
      <c r="E105" s="58" t="s">
        <v>59</v>
      </c>
      <c r="F105" s="31"/>
      <c r="G105" s="31"/>
      <c r="H105" s="59"/>
      <c r="I105" s="31"/>
      <c r="J105" s="59"/>
      <c r="K105" s="31"/>
      <c r="L105" s="31"/>
      <c r="M105" s="12"/>
      <c r="N105" s="2"/>
      <c r="O105" s="2"/>
      <c r="P105" s="2"/>
      <c r="Q105" s="2"/>
    </row>
    <row r="106" thickTop="1" thickBot="1" ht="25" customHeight="1">
      <c r="A106" s="9"/>
      <c r="B106" s="1"/>
      <c r="C106" s="65">
        <v>1</v>
      </c>
      <c r="D106" s="1"/>
      <c r="E106" s="65" t="s">
        <v>88</v>
      </c>
      <c r="F106" s="1"/>
      <c r="G106" s="66" t="s">
        <v>81</v>
      </c>
      <c r="H106" s="67">
        <f>J66+J71+J76+J81+J86+J91+J96+J101</f>
        <v>0</v>
      </c>
      <c r="I106" s="66" t="s">
        <v>82</v>
      </c>
      <c r="J106" s="68">
        <f>(L106-H106)</f>
        <v>0</v>
      </c>
      <c r="K106" s="66" t="s">
        <v>83</v>
      </c>
      <c r="L106" s="69">
        <f>L66+L71+L76+L81+L86+L91+L96+L101</f>
        <v>0</v>
      </c>
      <c r="M106" s="12"/>
      <c r="N106" s="2"/>
      <c r="O106" s="2"/>
      <c r="P106" s="2"/>
      <c r="Q106" s="40">
        <f>0+Q66+Q71+Q76+Q81+Q86+Q91+Q96+Q101</f>
        <v>0</v>
      </c>
      <c r="R106" s="27">
        <f>0+R66+R71+R76+R81+R86+R91+R96+R101</f>
        <v>0</v>
      </c>
      <c r="S106" s="70">
        <f>Q106*(1+J106)+R106</f>
        <v>0</v>
      </c>
    </row>
    <row r="107" thickTop="1" thickBot="1" ht="25" customHeight="1">
      <c r="A107" s="9"/>
      <c r="B107" s="71"/>
      <c r="C107" s="71"/>
      <c r="D107" s="71"/>
      <c r="E107" s="71"/>
      <c r="F107" s="71"/>
      <c r="G107" s="72" t="s">
        <v>84</v>
      </c>
      <c r="H107" s="73">
        <f>J66+J71+J76+J81+J86+J91+J96+J101</f>
        <v>0</v>
      </c>
      <c r="I107" s="72" t="s">
        <v>85</v>
      </c>
      <c r="J107" s="74">
        <f>0+J106</f>
        <v>0</v>
      </c>
      <c r="K107" s="72" t="s">
        <v>86</v>
      </c>
      <c r="L107" s="75">
        <f>L66+L71+L76+L81+L86+L91+L96+L101</f>
        <v>0</v>
      </c>
      <c r="M107" s="12"/>
      <c r="N107" s="2"/>
      <c r="O107" s="2"/>
      <c r="P107" s="2"/>
      <c r="Q107" s="2"/>
    </row>
    <row r="108" ht="40" customHeight="1">
      <c r="A108" s="9"/>
      <c r="B108" s="80" t="s">
        <v>179</v>
      </c>
      <c r="C108" s="1"/>
      <c r="D108" s="1"/>
      <c r="E108" s="1"/>
      <c r="F108" s="1"/>
      <c r="G108" s="1"/>
      <c r="H108" s="47"/>
      <c r="I108" s="1"/>
      <c r="J108" s="47"/>
      <c r="K108" s="1"/>
      <c r="L108" s="1"/>
      <c r="M108" s="12"/>
      <c r="N108" s="2"/>
      <c r="O108" s="2"/>
      <c r="P108" s="2"/>
      <c r="Q108" s="2"/>
    </row>
    <row r="109" ht="12.75">
      <c r="A109" s="9"/>
      <c r="B109" s="48">
        <v>15</v>
      </c>
      <c r="C109" s="49" t="s">
        <v>320</v>
      </c>
      <c r="D109" s="49" t="s">
        <v>7</v>
      </c>
      <c r="E109" s="49" t="s">
        <v>321</v>
      </c>
      <c r="F109" s="49" t="s">
        <v>7</v>
      </c>
      <c r="G109" s="50" t="s">
        <v>104</v>
      </c>
      <c r="H109" s="51">
        <v>12</v>
      </c>
      <c r="I109" s="25">
        <f>ROUND(0,2)</f>
        <v>0</v>
      </c>
      <c r="J109" s="52">
        <f>ROUND(I109*H109,2)</f>
        <v>0</v>
      </c>
      <c r="K109" s="53">
        <v>0.20999999999999999</v>
      </c>
      <c r="L109" s="54">
        <f>IF(ISNUMBER(K109),ROUND(J109*(K109+1),2),0)</f>
        <v>0</v>
      </c>
      <c r="M109" s="12"/>
      <c r="N109" s="2"/>
      <c r="O109" s="2"/>
      <c r="P109" s="2"/>
      <c r="Q109" s="40">
        <f>IF(ISNUMBER(K109),IF(H109&gt;0,IF(I109&gt;0,J109,0),0),0)</f>
        <v>0</v>
      </c>
      <c r="R109" s="27">
        <f>IF(ISNUMBER(K109)=FALSE,J109,0)</f>
        <v>0</v>
      </c>
    </row>
    <row r="110" ht="12.75">
      <c r="A110" s="9"/>
      <c r="B110" s="55" t="s">
        <v>52</v>
      </c>
      <c r="C110" s="1"/>
      <c r="D110" s="1"/>
      <c r="E110" s="56" t="s">
        <v>322</v>
      </c>
      <c r="F110" s="1"/>
      <c r="G110" s="1"/>
      <c r="H110" s="47"/>
      <c r="I110" s="1"/>
      <c r="J110" s="47"/>
      <c r="K110" s="1"/>
      <c r="L110" s="1"/>
      <c r="M110" s="12"/>
      <c r="N110" s="2"/>
      <c r="O110" s="2"/>
      <c r="P110" s="2"/>
      <c r="Q110" s="2"/>
    </row>
    <row r="111" ht="12.75">
      <c r="A111" s="9"/>
      <c r="B111" s="55" t="s">
        <v>54</v>
      </c>
      <c r="C111" s="1"/>
      <c r="D111" s="1"/>
      <c r="E111" s="56" t="s">
        <v>323</v>
      </c>
      <c r="F111" s="1"/>
      <c r="G111" s="1"/>
      <c r="H111" s="47"/>
      <c r="I111" s="1"/>
      <c r="J111" s="47"/>
      <c r="K111" s="1"/>
      <c r="L111" s="1"/>
      <c r="M111" s="12"/>
      <c r="N111" s="2"/>
      <c r="O111" s="2"/>
      <c r="P111" s="2"/>
      <c r="Q111" s="2"/>
    </row>
    <row r="112" ht="12.75">
      <c r="A112" s="9"/>
      <c r="B112" s="55" t="s">
        <v>56</v>
      </c>
      <c r="C112" s="1"/>
      <c r="D112" s="1"/>
      <c r="E112" s="56" t="s">
        <v>324</v>
      </c>
      <c r="F112" s="1"/>
      <c r="G112" s="1"/>
      <c r="H112" s="47"/>
      <c r="I112" s="1"/>
      <c r="J112" s="47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7" t="s">
        <v>58</v>
      </c>
      <c r="C113" s="31"/>
      <c r="D113" s="31"/>
      <c r="E113" s="58" t="s">
        <v>59</v>
      </c>
      <c r="F113" s="31"/>
      <c r="G113" s="31"/>
      <c r="H113" s="59"/>
      <c r="I113" s="31"/>
      <c r="J113" s="59"/>
      <c r="K113" s="31"/>
      <c r="L113" s="31"/>
      <c r="M113" s="12"/>
      <c r="N113" s="2"/>
      <c r="O113" s="2"/>
      <c r="P113" s="2"/>
      <c r="Q113" s="2"/>
    </row>
    <row r="114" thickTop="1" ht="12.75">
      <c r="A114" s="9"/>
      <c r="B114" s="48">
        <v>16</v>
      </c>
      <c r="C114" s="49" t="s">
        <v>180</v>
      </c>
      <c r="D114" s="49" t="s">
        <v>7</v>
      </c>
      <c r="E114" s="49" t="s">
        <v>181</v>
      </c>
      <c r="F114" s="49" t="s">
        <v>7</v>
      </c>
      <c r="G114" s="50" t="s">
        <v>116</v>
      </c>
      <c r="H114" s="60">
        <v>160</v>
      </c>
      <c r="I114" s="61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0">
        <f>IF(ISNUMBER(K114),IF(H114&gt;0,IF(I114&gt;0,J114,0),0),0)</f>
        <v>0</v>
      </c>
      <c r="R114" s="27">
        <f>IF(ISNUMBER(K114)=FALSE,J114,0)</f>
        <v>0</v>
      </c>
    </row>
    <row r="115" ht="12.75">
      <c r="A115" s="9"/>
      <c r="B115" s="55" t="s">
        <v>52</v>
      </c>
      <c r="C115" s="1"/>
      <c r="D115" s="1"/>
      <c r="E115" s="56" t="s">
        <v>325</v>
      </c>
      <c r="F115" s="1"/>
      <c r="G115" s="1"/>
      <c r="H115" s="47"/>
      <c r="I115" s="1"/>
      <c r="J115" s="47"/>
      <c r="K115" s="1"/>
      <c r="L115" s="1"/>
      <c r="M115" s="12"/>
      <c r="N115" s="2"/>
      <c r="O115" s="2"/>
      <c r="P115" s="2"/>
      <c r="Q115" s="2"/>
    </row>
    <row r="116" ht="12.75">
      <c r="A116" s="9"/>
      <c r="B116" s="55" t="s">
        <v>54</v>
      </c>
      <c r="C116" s="1"/>
      <c r="D116" s="1"/>
      <c r="E116" s="56" t="s">
        <v>326</v>
      </c>
      <c r="F116" s="1"/>
      <c r="G116" s="1"/>
      <c r="H116" s="47"/>
      <c r="I116" s="1"/>
      <c r="J116" s="47"/>
      <c r="K116" s="1"/>
      <c r="L116" s="1"/>
      <c r="M116" s="12"/>
      <c r="N116" s="2"/>
      <c r="O116" s="2"/>
      <c r="P116" s="2"/>
      <c r="Q116" s="2"/>
    </row>
    <row r="117" ht="12.75">
      <c r="A117" s="9"/>
      <c r="B117" s="55" t="s">
        <v>56</v>
      </c>
      <c r="C117" s="1"/>
      <c r="D117" s="1"/>
      <c r="E117" s="56" t="s">
        <v>184</v>
      </c>
      <c r="F117" s="1"/>
      <c r="G117" s="1"/>
      <c r="H117" s="47"/>
      <c r="I117" s="1"/>
      <c r="J117" s="47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7" t="s">
        <v>58</v>
      </c>
      <c r="C118" s="31"/>
      <c r="D118" s="31"/>
      <c r="E118" s="58" t="s">
        <v>59</v>
      </c>
      <c r="F118" s="31"/>
      <c r="G118" s="31"/>
      <c r="H118" s="59"/>
      <c r="I118" s="31"/>
      <c r="J118" s="59"/>
      <c r="K118" s="31"/>
      <c r="L118" s="31"/>
      <c r="M118" s="12"/>
      <c r="N118" s="2"/>
      <c r="O118" s="2"/>
      <c r="P118" s="2"/>
      <c r="Q118" s="2"/>
    </row>
    <row r="119" thickTop="1" ht="12.75">
      <c r="A119" s="9"/>
      <c r="B119" s="48">
        <v>17</v>
      </c>
      <c r="C119" s="49" t="s">
        <v>327</v>
      </c>
      <c r="D119" s="49" t="s">
        <v>7</v>
      </c>
      <c r="E119" s="49" t="s">
        <v>328</v>
      </c>
      <c r="F119" s="49" t="s">
        <v>7</v>
      </c>
      <c r="G119" s="50" t="s">
        <v>104</v>
      </c>
      <c r="H119" s="60">
        <v>234.75</v>
      </c>
      <c r="I119" s="61">
        <f>ROUND(0,2)</f>
        <v>0</v>
      </c>
      <c r="J119" s="62">
        <f>ROUND(I119*H119,2)</f>
        <v>0</v>
      </c>
      <c r="K119" s="63">
        <v>0.20999999999999999</v>
      </c>
      <c r="L119" s="64">
        <f>IF(ISNUMBER(K119),ROUND(J119*(K119+1),2),0)</f>
        <v>0</v>
      </c>
      <c r="M119" s="12"/>
      <c r="N119" s="2"/>
      <c r="O119" s="2"/>
      <c r="P119" s="2"/>
      <c r="Q119" s="40">
        <f>IF(ISNUMBER(K119),IF(H119&gt;0,IF(I119&gt;0,J119,0),0),0)</f>
        <v>0</v>
      </c>
      <c r="R119" s="27">
        <f>IF(ISNUMBER(K119)=FALSE,J119,0)</f>
        <v>0</v>
      </c>
    </row>
    <row r="120" ht="12.75">
      <c r="A120" s="9"/>
      <c r="B120" s="55" t="s">
        <v>52</v>
      </c>
      <c r="C120" s="1"/>
      <c r="D120" s="1"/>
      <c r="E120" s="56" t="s">
        <v>329</v>
      </c>
      <c r="F120" s="1"/>
      <c r="G120" s="1"/>
      <c r="H120" s="47"/>
      <c r="I120" s="1"/>
      <c r="J120" s="47"/>
      <c r="K120" s="1"/>
      <c r="L120" s="1"/>
      <c r="M120" s="12"/>
      <c r="N120" s="2"/>
      <c r="O120" s="2"/>
      <c r="P120" s="2"/>
      <c r="Q120" s="2"/>
    </row>
    <row r="121" ht="12.75">
      <c r="A121" s="9"/>
      <c r="B121" s="55" t="s">
        <v>54</v>
      </c>
      <c r="C121" s="1"/>
      <c r="D121" s="1"/>
      <c r="E121" s="56" t="s">
        <v>330</v>
      </c>
      <c r="F121" s="1"/>
      <c r="G121" s="1"/>
      <c r="H121" s="47"/>
      <c r="I121" s="1"/>
      <c r="J121" s="47"/>
      <c r="K121" s="1"/>
      <c r="L121" s="1"/>
      <c r="M121" s="12"/>
      <c r="N121" s="2"/>
      <c r="O121" s="2"/>
      <c r="P121" s="2"/>
      <c r="Q121" s="2"/>
    </row>
    <row r="122" ht="12.75">
      <c r="A122" s="9"/>
      <c r="B122" s="55" t="s">
        <v>56</v>
      </c>
      <c r="C122" s="1"/>
      <c r="D122" s="1"/>
      <c r="E122" s="56" t="s">
        <v>205</v>
      </c>
      <c r="F122" s="1"/>
      <c r="G122" s="1"/>
      <c r="H122" s="47"/>
      <c r="I122" s="1"/>
      <c r="J122" s="47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7" t="s">
        <v>58</v>
      </c>
      <c r="C123" s="31"/>
      <c r="D123" s="31"/>
      <c r="E123" s="58" t="s">
        <v>59</v>
      </c>
      <c r="F123" s="31"/>
      <c r="G123" s="31"/>
      <c r="H123" s="59"/>
      <c r="I123" s="31"/>
      <c r="J123" s="59"/>
      <c r="K123" s="31"/>
      <c r="L123" s="31"/>
      <c r="M123" s="12"/>
      <c r="N123" s="2"/>
      <c r="O123" s="2"/>
      <c r="P123" s="2"/>
      <c r="Q123" s="2"/>
    </row>
    <row r="124" thickTop="1" ht="12.75">
      <c r="A124" s="9"/>
      <c r="B124" s="48">
        <v>18</v>
      </c>
      <c r="C124" s="49" t="s">
        <v>331</v>
      </c>
      <c r="D124" s="49" t="s">
        <v>7</v>
      </c>
      <c r="E124" s="49" t="s">
        <v>332</v>
      </c>
      <c r="F124" s="49" t="s">
        <v>7</v>
      </c>
      <c r="G124" s="50" t="s">
        <v>116</v>
      </c>
      <c r="H124" s="60">
        <v>782.5</v>
      </c>
      <c r="I124" s="61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0">
        <f>IF(ISNUMBER(K124),IF(H124&gt;0,IF(I124&gt;0,J124,0),0),0)</f>
        <v>0</v>
      </c>
      <c r="R124" s="27">
        <f>IF(ISNUMBER(K124)=FALSE,J124,0)</f>
        <v>0</v>
      </c>
    </row>
    <row r="125" ht="12.75">
      <c r="A125" s="9"/>
      <c r="B125" s="55" t="s">
        <v>52</v>
      </c>
      <c r="C125" s="1"/>
      <c r="D125" s="1"/>
      <c r="E125" s="56" t="s">
        <v>333</v>
      </c>
      <c r="F125" s="1"/>
      <c r="G125" s="1"/>
      <c r="H125" s="47"/>
      <c r="I125" s="1"/>
      <c r="J125" s="47"/>
      <c r="K125" s="1"/>
      <c r="L125" s="1"/>
      <c r="M125" s="12"/>
      <c r="N125" s="2"/>
      <c r="O125" s="2"/>
      <c r="P125" s="2"/>
      <c r="Q125" s="2"/>
    </row>
    <row r="126" ht="12.75">
      <c r="A126" s="9"/>
      <c r="B126" s="55" t="s">
        <v>54</v>
      </c>
      <c r="C126" s="1"/>
      <c r="D126" s="1"/>
      <c r="E126" s="56" t="s">
        <v>334</v>
      </c>
      <c r="F126" s="1"/>
      <c r="G126" s="1"/>
      <c r="H126" s="47"/>
      <c r="I126" s="1"/>
      <c r="J126" s="47"/>
      <c r="K126" s="1"/>
      <c r="L126" s="1"/>
      <c r="M126" s="12"/>
      <c r="N126" s="2"/>
      <c r="O126" s="2"/>
      <c r="P126" s="2"/>
      <c r="Q126" s="2"/>
    </row>
    <row r="127" ht="12.75">
      <c r="A127" s="9"/>
      <c r="B127" s="55" t="s">
        <v>56</v>
      </c>
      <c r="C127" s="1"/>
      <c r="D127" s="1"/>
      <c r="E127" s="56" t="s">
        <v>335</v>
      </c>
      <c r="F127" s="1"/>
      <c r="G127" s="1"/>
      <c r="H127" s="47"/>
      <c r="I127" s="1"/>
      <c r="J127" s="47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7" t="s">
        <v>58</v>
      </c>
      <c r="C128" s="31"/>
      <c r="D128" s="31"/>
      <c r="E128" s="58" t="s">
        <v>59</v>
      </c>
      <c r="F128" s="31"/>
      <c r="G128" s="31"/>
      <c r="H128" s="59"/>
      <c r="I128" s="31"/>
      <c r="J128" s="59"/>
      <c r="K128" s="31"/>
      <c r="L128" s="31"/>
      <c r="M128" s="12"/>
      <c r="N128" s="2"/>
      <c r="O128" s="2"/>
      <c r="P128" s="2"/>
      <c r="Q128" s="2"/>
    </row>
    <row r="129" thickTop="1" ht="12.75">
      <c r="A129" s="9"/>
      <c r="B129" s="48">
        <v>19</v>
      </c>
      <c r="C129" s="49" t="s">
        <v>336</v>
      </c>
      <c r="D129" s="49" t="s">
        <v>7</v>
      </c>
      <c r="E129" s="49" t="s">
        <v>337</v>
      </c>
      <c r="F129" s="49" t="s">
        <v>7</v>
      </c>
      <c r="G129" s="50" t="s">
        <v>104</v>
      </c>
      <c r="H129" s="60">
        <v>328.26799999999997</v>
      </c>
      <c r="I129" s="61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0">
        <f>IF(ISNUMBER(K129),IF(H129&gt;0,IF(I129&gt;0,J129,0),0),0)</f>
        <v>0</v>
      </c>
      <c r="R129" s="27">
        <f>IF(ISNUMBER(K129)=FALSE,J129,0)</f>
        <v>0</v>
      </c>
    </row>
    <row r="130" ht="12.75">
      <c r="A130" s="9"/>
      <c r="B130" s="55" t="s">
        <v>52</v>
      </c>
      <c r="C130" s="1"/>
      <c r="D130" s="1"/>
      <c r="E130" s="56" t="s">
        <v>338</v>
      </c>
      <c r="F130" s="1"/>
      <c r="G130" s="1"/>
      <c r="H130" s="47"/>
      <c r="I130" s="1"/>
      <c r="J130" s="47"/>
      <c r="K130" s="1"/>
      <c r="L130" s="1"/>
      <c r="M130" s="12"/>
      <c r="N130" s="2"/>
      <c r="O130" s="2"/>
      <c r="P130" s="2"/>
      <c r="Q130" s="2"/>
    </row>
    <row r="131" ht="12.75">
      <c r="A131" s="9"/>
      <c r="B131" s="55" t="s">
        <v>54</v>
      </c>
      <c r="C131" s="1"/>
      <c r="D131" s="1"/>
      <c r="E131" s="56" t="s">
        <v>339</v>
      </c>
      <c r="F131" s="1"/>
      <c r="G131" s="1"/>
      <c r="H131" s="47"/>
      <c r="I131" s="1"/>
      <c r="J131" s="47"/>
      <c r="K131" s="1"/>
      <c r="L131" s="1"/>
      <c r="M131" s="12"/>
      <c r="N131" s="2"/>
      <c r="O131" s="2"/>
      <c r="P131" s="2"/>
      <c r="Q131" s="2"/>
    </row>
    <row r="132" ht="12.75">
      <c r="A132" s="9"/>
      <c r="B132" s="55" t="s">
        <v>56</v>
      </c>
      <c r="C132" s="1"/>
      <c r="D132" s="1"/>
      <c r="E132" s="56" t="s">
        <v>340</v>
      </c>
      <c r="F132" s="1"/>
      <c r="G132" s="1"/>
      <c r="H132" s="47"/>
      <c r="I132" s="1"/>
      <c r="J132" s="47"/>
      <c r="K132" s="1"/>
      <c r="L132" s="1"/>
      <c r="M132" s="12"/>
      <c r="N132" s="2"/>
      <c r="O132" s="2"/>
      <c r="P132" s="2"/>
      <c r="Q132" s="2"/>
    </row>
    <row r="133" thickBot="1" ht="12.75">
      <c r="A133" s="9"/>
      <c r="B133" s="57" t="s">
        <v>58</v>
      </c>
      <c r="C133" s="31"/>
      <c r="D133" s="31"/>
      <c r="E133" s="58" t="s">
        <v>59</v>
      </c>
      <c r="F133" s="31"/>
      <c r="G133" s="31"/>
      <c r="H133" s="59"/>
      <c r="I133" s="31"/>
      <c r="J133" s="59"/>
      <c r="K133" s="31"/>
      <c r="L133" s="31"/>
      <c r="M133" s="12"/>
      <c r="N133" s="2"/>
      <c r="O133" s="2"/>
      <c r="P133" s="2"/>
      <c r="Q133" s="2"/>
    </row>
    <row r="134" thickTop="1" ht="12.75">
      <c r="A134" s="9"/>
      <c r="B134" s="48">
        <v>20</v>
      </c>
      <c r="C134" s="49" t="s">
        <v>341</v>
      </c>
      <c r="D134" s="49" t="s">
        <v>7</v>
      </c>
      <c r="E134" s="49" t="s">
        <v>342</v>
      </c>
      <c r="F134" s="49" t="s">
        <v>7</v>
      </c>
      <c r="G134" s="50" t="s">
        <v>96</v>
      </c>
      <c r="H134" s="60">
        <v>29.544</v>
      </c>
      <c r="I134" s="61">
        <f>ROUND(0,2)</f>
        <v>0</v>
      </c>
      <c r="J134" s="62">
        <f>ROUND(I134*H134,2)</f>
        <v>0</v>
      </c>
      <c r="K134" s="63">
        <v>0.20999999999999999</v>
      </c>
      <c r="L134" s="64">
        <f>IF(ISNUMBER(K134),ROUND(J134*(K134+1),2),0)</f>
        <v>0</v>
      </c>
      <c r="M134" s="12"/>
      <c r="N134" s="2"/>
      <c r="O134" s="2"/>
      <c r="P134" s="2"/>
      <c r="Q134" s="40">
        <f>IF(ISNUMBER(K134),IF(H134&gt;0,IF(I134&gt;0,J134,0),0),0)</f>
        <v>0</v>
      </c>
      <c r="R134" s="27">
        <f>IF(ISNUMBER(K134)=FALSE,J134,0)</f>
        <v>0</v>
      </c>
    </row>
    <row r="135" ht="12.75">
      <c r="A135" s="9"/>
      <c r="B135" s="55" t="s">
        <v>52</v>
      </c>
      <c r="C135" s="1"/>
      <c r="D135" s="1"/>
      <c r="E135" s="56" t="s">
        <v>343</v>
      </c>
      <c r="F135" s="1"/>
      <c r="G135" s="1"/>
      <c r="H135" s="47"/>
      <c r="I135" s="1"/>
      <c r="J135" s="47"/>
      <c r="K135" s="1"/>
      <c r="L135" s="1"/>
      <c r="M135" s="12"/>
      <c r="N135" s="2"/>
      <c r="O135" s="2"/>
      <c r="P135" s="2"/>
      <c r="Q135" s="2"/>
    </row>
    <row r="136" ht="12.75">
      <c r="A136" s="9"/>
      <c r="B136" s="55" t="s">
        <v>54</v>
      </c>
      <c r="C136" s="1"/>
      <c r="D136" s="1"/>
      <c r="E136" s="56" t="s">
        <v>344</v>
      </c>
      <c r="F136" s="1"/>
      <c r="G136" s="1"/>
      <c r="H136" s="47"/>
      <c r="I136" s="1"/>
      <c r="J136" s="47"/>
      <c r="K136" s="1"/>
      <c r="L136" s="1"/>
      <c r="M136" s="12"/>
      <c r="N136" s="2"/>
      <c r="O136" s="2"/>
      <c r="P136" s="2"/>
      <c r="Q136" s="2"/>
    </row>
    <row r="137" ht="12.75">
      <c r="A137" s="9"/>
      <c r="B137" s="55" t="s">
        <v>56</v>
      </c>
      <c r="C137" s="1"/>
      <c r="D137" s="1"/>
      <c r="E137" s="56" t="s">
        <v>345</v>
      </c>
      <c r="F137" s="1"/>
      <c r="G137" s="1"/>
      <c r="H137" s="47"/>
      <c r="I137" s="1"/>
      <c r="J137" s="47"/>
      <c r="K137" s="1"/>
      <c r="L137" s="1"/>
      <c r="M137" s="12"/>
      <c r="N137" s="2"/>
      <c r="O137" s="2"/>
      <c r="P137" s="2"/>
      <c r="Q137" s="2"/>
    </row>
    <row r="138" thickBot="1" ht="12.75">
      <c r="A138" s="9"/>
      <c r="B138" s="57" t="s">
        <v>58</v>
      </c>
      <c r="C138" s="31"/>
      <c r="D138" s="31"/>
      <c r="E138" s="58" t="s">
        <v>59</v>
      </c>
      <c r="F138" s="31"/>
      <c r="G138" s="31"/>
      <c r="H138" s="59"/>
      <c r="I138" s="31"/>
      <c r="J138" s="59"/>
      <c r="K138" s="31"/>
      <c r="L138" s="31"/>
      <c r="M138" s="12"/>
      <c r="N138" s="2"/>
      <c r="O138" s="2"/>
      <c r="P138" s="2"/>
      <c r="Q138" s="2"/>
    </row>
    <row r="139" thickTop="1" ht="12.75">
      <c r="A139" s="9"/>
      <c r="B139" s="48">
        <v>21</v>
      </c>
      <c r="C139" s="49" t="s">
        <v>346</v>
      </c>
      <c r="D139" s="49" t="s">
        <v>7</v>
      </c>
      <c r="E139" s="49" t="s">
        <v>347</v>
      </c>
      <c r="F139" s="49" t="s">
        <v>7</v>
      </c>
      <c r="G139" s="50" t="s">
        <v>187</v>
      </c>
      <c r="H139" s="60">
        <v>560</v>
      </c>
      <c r="I139" s="61">
        <f>ROUND(0,2)</f>
        <v>0</v>
      </c>
      <c r="J139" s="62">
        <f>ROUND(I139*H139,2)</f>
        <v>0</v>
      </c>
      <c r="K139" s="63">
        <v>0.20999999999999999</v>
      </c>
      <c r="L139" s="64">
        <f>IF(ISNUMBER(K139),ROUND(J139*(K139+1),2),0)</f>
        <v>0</v>
      </c>
      <c r="M139" s="12"/>
      <c r="N139" s="2"/>
      <c r="O139" s="2"/>
      <c r="P139" s="2"/>
      <c r="Q139" s="40">
        <f>IF(ISNUMBER(K139),IF(H139&gt;0,IF(I139&gt;0,J139,0),0),0)</f>
        <v>0</v>
      </c>
      <c r="R139" s="27">
        <f>IF(ISNUMBER(K139)=FALSE,J139,0)</f>
        <v>0</v>
      </c>
    </row>
    <row r="140" ht="12.75">
      <c r="A140" s="9"/>
      <c r="B140" s="55" t="s">
        <v>52</v>
      </c>
      <c r="C140" s="1"/>
      <c r="D140" s="1"/>
      <c r="E140" s="56" t="s">
        <v>348</v>
      </c>
      <c r="F140" s="1"/>
      <c r="G140" s="1"/>
      <c r="H140" s="47"/>
      <c r="I140" s="1"/>
      <c r="J140" s="47"/>
      <c r="K140" s="1"/>
      <c r="L140" s="1"/>
      <c r="M140" s="12"/>
      <c r="N140" s="2"/>
      <c r="O140" s="2"/>
      <c r="P140" s="2"/>
      <c r="Q140" s="2"/>
    </row>
    <row r="141" ht="12.75">
      <c r="A141" s="9"/>
      <c r="B141" s="55" t="s">
        <v>54</v>
      </c>
      <c r="C141" s="1"/>
      <c r="D141" s="1"/>
      <c r="E141" s="56" t="s">
        <v>349</v>
      </c>
      <c r="F141" s="1"/>
      <c r="G141" s="1"/>
      <c r="H141" s="47"/>
      <c r="I141" s="1"/>
      <c r="J141" s="47"/>
      <c r="K141" s="1"/>
      <c r="L141" s="1"/>
      <c r="M141" s="12"/>
      <c r="N141" s="2"/>
      <c r="O141" s="2"/>
      <c r="P141" s="2"/>
      <c r="Q141" s="2"/>
    </row>
    <row r="142" ht="12.75">
      <c r="A142" s="9"/>
      <c r="B142" s="55" t="s">
        <v>56</v>
      </c>
      <c r="C142" s="1"/>
      <c r="D142" s="1"/>
      <c r="E142" s="56" t="s">
        <v>350</v>
      </c>
      <c r="F142" s="1"/>
      <c r="G142" s="1"/>
      <c r="H142" s="47"/>
      <c r="I142" s="1"/>
      <c r="J142" s="47"/>
      <c r="K142" s="1"/>
      <c r="L142" s="1"/>
      <c r="M142" s="12"/>
      <c r="N142" s="2"/>
      <c r="O142" s="2"/>
      <c r="P142" s="2"/>
      <c r="Q142" s="2"/>
    </row>
    <row r="143" thickBot="1" ht="12.75">
      <c r="A143" s="9"/>
      <c r="B143" s="57" t="s">
        <v>58</v>
      </c>
      <c r="C143" s="31"/>
      <c r="D143" s="31"/>
      <c r="E143" s="58" t="s">
        <v>59</v>
      </c>
      <c r="F143" s="31"/>
      <c r="G143" s="31"/>
      <c r="H143" s="59"/>
      <c r="I143" s="31"/>
      <c r="J143" s="59"/>
      <c r="K143" s="31"/>
      <c r="L143" s="31"/>
      <c r="M143" s="12"/>
      <c r="N143" s="2"/>
      <c r="O143" s="2"/>
      <c r="P143" s="2"/>
      <c r="Q143" s="2"/>
    </row>
    <row r="144" thickTop="1" ht="12.75">
      <c r="A144" s="9"/>
      <c r="B144" s="48">
        <v>22</v>
      </c>
      <c r="C144" s="49" t="s">
        <v>351</v>
      </c>
      <c r="D144" s="49" t="s">
        <v>7</v>
      </c>
      <c r="E144" s="49" t="s">
        <v>352</v>
      </c>
      <c r="F144" s="49" t="s">
        <v>7</v>
      </c>
      <c r="G144" s="50" t="s">
        <v>187</v>
      </c>
      <c r="H144" s="60">
        <v>540</v>
      </c>
      <c r="I144" s="61">
        <f>ROUND(0,2)</f>
        <v>0</v>
      </c>
      <c r="J144" s="62">
        <f>ROUND(I144*H144,2)</f>
        <v>0</v>
      </c>
      <c r="K144" s="63">
        <v>0.20999999999999999</v>
      </c>
      <c r="L144" s="64">
        <f>IF(ISNUMBER(K144),ROUND(J144*(K144+1),2),0)</f>
        <v>0</v>
      </c>
      <c r="M144" s="12"/>
      <c r="N144" s="2"/>
      <c r="O144" s="2"/>
      <c r="P144" s="2"/>
      <c r="Q144" s="40">
        <f>IF(ISNUMBER(K144),IF(H144&gt;0,IF(I144&gt;0,J144,0),0),0)</f>
        <v>0</v>
      </c>
      <c r="R144" s="27">
        <f>IF(ISNUMBER(K144)=FALSE,J144,0)</f>
        <v>0</v>
      </c>
    </row>
    <row r="145" ht="12.75">
      <c r="A145" s="9"/>
      <c r="B145" s="55" t="s">
        <v>52</v>
      </c>
      <c r="C145" s="1"/>
      <c r="D145" s="1"/>
      <c r="E145" s="56" t="s">
        <v>353</v>
      </c>
      <c r="F145" s="1"/>
      <c r="G145" s="1"/>
      <c r="H145" s="47"/>
      <c r="I145" s="1"/>
      <c r="J145" s="47"/>
      <c r="K145" s="1"/>
      <c r="L145" s="1"/>
      <c r="M145" s="12"/>
      <c r="N145" s="2"/>
      <c r="O145" s="2"/>
      <c r="P145" s="2"/>
      <c r="Q145" s="2"/>
    </row>
    <row r="146" ht="12.75">
      <c r="A146" s="9"/>
      <c r="B146" s="55" t="s">
        <v>54</v>
      </c>
      <c r="C146" s="1"/>
      <c r="D146" s="1"/>
      <c r="E146" s="56" t="s">
        <v>354</v>
      </c>
      <c r="F146" s="1"/>
      <c r="G146" s="1"/>
      <c r="H146" s="47"/>
      <c r="I146" s="1"/>
      <c r="J146" s="47"/>
      <c r="K146" s="1"/>
      <c r="L146" s="1"/>
      <c r="M146" s="12"/>
      <c r="N146" s="2"/>
      <c r="O146" s="2"/>
      <c r="P146" s="2"/>
      <c r="Q146" s="2"/>
    </row>
    <row r="147" ht="12.75">
      <c r="A147" s="9"/>
      <c r="B147" s="55" t="s">
        <v>56</v>
      </c>
      <c r="C147" s="1"/>
      <c r="D147" s="1"/>
      <c r="E147" s="56" t="s">
        <v>355</v>
      </c>
      <c r="F147" s="1"/>
      <c r="G147" s="1"/>
      <c r="H147" s="47"/>
      <c r="I147" s="1"/>
      <c r="J147" s="47"/>
      <c r="K147" s="1"/>
      <c r="L147" s="1"/>
      <c r="M147" s="12"/>
      <c r="N147" s="2"/>
      <c r="O147" s="2"/>
      <c r="P147" s="2"/>
      <c r="Q147" s="2"/>
    </row>
    <row r="148" thickBot="1" ht="12.75">
      <c r="A148" s="9"/>
      <c r="B148" s="57" t="s">
        <v>58</v>
      </c>
      <c r="C148" s="31"/>
      <c r="D148" s="31"/>
      <c r="E148" s="58" t="s">
        <v>59</v>
      </c>
      <c r="F148" s="31"/>
      <c r="G148" s="31"/>
      <c r="H148" s="59"/>
      <c r="I148" s="31"/>
      <c r="J148" s="59"/>
      <c r="K148" s="31"/>
      <c r="L148" s="31"/>
      <c r="M148" s="12"/>
      <c r="N148" s="2"/>
      <c r="O148" s="2"/>
      <c r="P148" s="2"/>
      <c r="Q148" s="2"/>
    </row>
    <row r="149" thickTop="1" ht="12.75">
      <c r="A149" s="9"/>
      <c r="B149" s="48">
        <v>23</v>
      </c>
      <c r="C149" s="49" t="s">
        <v>356</v>
      </c>
      <c r="D149" s="49" t="s">
        <v>7</v>
      </c>
      <c r="E149" s="49" t="s">
        <v>357</v>
      </c>
      <c r="F149" s="49" t="s">
        <v>7</v>
      </c>
      <c r="G149" s="50" t="s">
        <v>78</v>
      </c>
      <c r="H149" s="60">
        <v>20</v>
      </c>
      <c r="I149" s="61">
        <f>ROUND(0,2)</f>
        <v>0</v>
      </c>
      <c r="J149" s="62">
        <f>ROUND(I149*H149,2)</f>
        <v>0</v>
      </c>
      <c r="K149" s="63">
        <v>0.20999999999999999</v>
      </c>
      <c r="L149" s="64">
        <f>IF(ISNUMBER(K149),ROUND(J149*(K149+1),2),0)</f>
        <v>0</v>
      </c>
      <c r="M149" s="12"/>
      <c r="N149" s="2"/>
      <c r="O149" s="2"/>
      <c r="P149" s="2"/>
      <c r="Q149" s="40">
        <f>IF(ISNUMBER(K149),IF(H149&gt;0,IF(I149&gt;0,J149,0),0),0)</f>
        <v>0</v>
      </c>
      <c r="R149" s="27">
        <f>IF(ISNUMBER(K149)=FALSE,J149,0)</f>
        <v>0</v>
      </c>
    </row>
    <row r="150" ht="12.75">
      <c r="A150" s="9"/>
      <c r="B150" s="55" t="s">
        <v>52</v>
      </c>
      <c r="C150" s="1"/>
      <c r="D150" s="1"/>
      <c r="E150" s="56" t="s">
        <v>358</v>
      </c>
      <c r="F150" s="1"/>
      <c r="G150" s="1"/>
      <c r="H150" s="47"/>
      <c r="I150" s="1"/>
      <c r="J150" s="47"/>
      <c r="K150" s="1"/>
      <c r="L150" s="1"/>
      <c r="M150" s="12"/>
      <c r="N150" s="2"/>
      <c r="O150" s="2"/>
      <c r="P150" s="2"/>
      <c r="Q150" s="2"/>
    </row>
    <row r="151" ht="12.75">
      <c r="A151" s="9"/>
      <c r="B151" s="55" t="s">
        <v>54</v>
      </c>
      <c r="C151" s="1"/>
      <c r="D151" s="1"/>
      <c r="E151" s="56" t="s">
        <v>359</v>
      </c>
      <c r="F151" s="1"/>
      <c r="G151" s="1"/>
      <c r="H151" s="47"/>
      <c r="I151" s="1"/>
      <c r="J151" s="47"/>
      <c r="K151" s="1"/>
      <c r="L151" s="1"/>
      <c r="M151" s="12"/>
      <c r="N151" s="2"/>
      <c r="O151" s="2"/>
      <c r="P151" s="2"/>
      <c r="Q151" s="2"/>
    </row>
    <row r="152" ht="12.75">
      <c r="A152" s="9"/>
      <c r="B152" s="55" t="s">
        <v>56</v>
      </c>
      <c r="C152" s="1"/>
      <c r="D152" s="1"/>
      <c r="E152" s="56" t="s">
        <v>360</v>
      </c>
      <c r="F152" s="1"/>
      <c r="G152" s="1"/>
      <c r="H152" s="47"/>
      <c r="I152" s="1"/>
      <c r="J152" s="47"/>
      <c r="K152" s="1"/>
      <c r="L152" s="1"/>
      <c r="M152" s="12"/>
      <c r="N152" s="2"/>
      <c r="O152" s="2"/>
      <c r="P152" s="2"/>
      <c r="Q152" s="2"/>
    </row>
    <row r="153" thickBot="1" ht="12.75">
      <c r="A153" s="9"/>
      <c r="B153" s="57" t="s">
        <v>58</v>
      </c>
      <c r="C153" s="31"/>
      <c r="D153" s="31"/>
      <c r="E153" s="58" t="s">
        <v>59</v>
      </c>
      <c r="F153" s="31"/>
      <c r="G153" s="31"/>
      <c r="H153" s="59"/>
      <c r="I153" s="31"/>
      <c r="J153" s="59"/>
      <c r="K153" s="31"/>
      <c r="L153" s="31"/>
      <c r="M153" s="12"/>
      <c r="N153" s="2"/>
      <c r="O153" s="2"/>
      <c r="P153" s="2"/>
      <c r="Q153" s="2"/>
    </row>
    <row r="154" thickTop="1" ht="12.75">
      <c r="A154" s="9"/>
      <c r="B154" s="48">
        <v>24</v>
      </c>
      <c r="C154" s="49" t="s">
        <v>361</v>
      </c>
      <c r="D154" s="49" t="s">
        <v>7</v>
      </c>
      <c r="E154" s="49" t="s">
        <v>362</v>
      </c>
      <c r="F154" s="49" t="s">
        <v>7</v>
      </c>
      <c r="G154" s="50" t="s">
        <v>187</v>
      </c>
      <c r="H154" s="60">
        <v>360</v>
      </c>
      <c r="I154" s="61">
        <f>ROUND(0,2)</f>
        <v>0</v>
      </c>
      <c r="J154" s="62">
        <f>ROUND(I154*H154,2)</f>
        <v>0</v>
      </c>
      <c r="K154" s="63">
        <v>0.20999999999999999</v>
      </c>
      <c r="L154" s="64">
        <f>IF(ISNUMBER(K154),ROUND(J154*(K154+1),2),0)</f>
        <v>0</v>
      </c>
      <c r="M154" s="12"/>
      <c r="N154" s="2"/>
      <c r="O154" s="2"/>
      <c r="P154" s="2"/>
      <c r="Q154" s="40">
        <f>IF(ISNUMBER(K154),IF(H154&gt;0,IF(I154&gt;0,J154,0),0),0)</f>
        <v>0</v>
      </c>
      <c r="R154" s="27">
        <f>IF(ISNUMBER(K154)=FALSE,J154,0)</f>
        <v>0</v>
      </c>
    </row>
    <row r="155" ht="12.75">
      <c r="A155" s="9"/>
      <c r="B155" s="55" t="s">
        <v>52</v>
      </c>
      <c r="C155" s="1"/>
      <c r="D155" s="1"/>
      <c r="E155" s="56" t="s">
        <v>358</v>
      </c>
      <c r="F155" s="1"/>
      <c r="G155" s="1"/>
      <c r="H155" s="47"/>
      <c r="I155" s="1"/>
      <c r="J155" s="47"/>
      <c r="K155" s="1"/>
      <c r="L155" s="1"/>
      <c r="M155" s="12"/>
      <c r="N155" s="2"/>
      <c r="O155" s="2"/>
      <c r="P155" s="2"/>
      <c r="Q155" s="2"/>
    </row>
    <row r="156" ht="12.75">
      <c r="A156" s="9"/>
      <c r="B156" s="55" t="s">
        <v>54</v>
      </c>
      <c r="C156" s="1"/>
      <c r="D156" s="1"/>
      <c r="E156" s="56" t="s">
        <v>363</v>
      </c>
      <c r="F156" s="1"/>
      <c r="G156" s="1"/>
      <c r="H156" s="47"/>
      <c r="I156" s="1"/>
      <c r="J156" s="47"/>
      <c r="K156" s="1"/>
      <c r="L156" s="1"/>
      <c r="M156" s="12"/>
      <c r="N156" s="2"/>
      <c r="O156" s="2"/>
      <c r="P156" s="2"/>
      <c r="Q156" s="2"/>
    </row>
    <row r="157" ht="12.75">
      <c r="A157" s="9"/>
      <c r="B157" s="55" t="s">
        <v>56</v>
      </c>
      <c r="C157" s="1"/>
      <c r="D157" s="1"/>
      <c r="E157" s="56" t="s">
        <v>364</v>
      </c>
      <c r="F157" s="1"/>
      <c r="G157" s="1"/>
      <c r="H157" s="47"/>
      <c r="I157" s="1"/>
      <c r="J157" s="47"/>
      <c r="K157" s="1"/>
      <c r="L157" s="1"/>
      <c r="M157" s="12"/>
      <c r="N157" s="2"/>
      <c r="O157" s="2"/>
      <c r="P157" s="2"/>
      <c r="Q157" s="2"/>
    </row>
    <row r="158" thickBot="1" ht="12.75">
      <c r="A158" s="9"/>
      <c r="B158" s="57" t="s">
        <v>58</v>
      </c>
      <c r="C158" s="31"/>
      <c r="D158" s="31"/>
      <c r="E158" s="58" t="s">
        <v>59</v>
      </c>
      <c r="F158" s="31"/>
      <c r="G158" s="31"/>
      <c r="H158" s="59"/>
      <c r="I158" s="31"/>
      <c r="J158" s="59"/>
      <c r="K158" s="31"/>
      <c r="L158" s="31"/>
      <c r="M158" s="12"/>
      <c r="N158" s="2"/>
      <c r="O158" s="2"/>
      <c r="P158" s="2"/>
      <c r="Q158" s="2"/>
    </row>
    <row r="159" thickTop="1" thickBot="1" ht="25" customHeight="1">
      <c r="A159" s="9"/>
      <c r="B159" s="1"/>
      <c r="C159" s="65">
        <v>2</v>
      </c>
      <c r="D159" s="1"/>
      <c r="E159" s="65" t="s">
        <v>89</v>
      </c>
      <c r="F159" s="1"/>
      <c r="G159" s="66" t="s">
        <v>81</v>
      </c>
      <c r="H159" s="67">
        <f>J109+J114+J119+J124+J129+J134+J139+J144+J149+J154</f>
        <v>0</v>
      </c>
      <c r="I159" s="66" t="s">
        <v>82</v>
      </c>
      <c r="J159" s="68">
        <f>(L159-H159)</f>
        <v>0</v>
      </c>
      <c r="K159" s="66" t="s">
        <v>83</v>
      </c>
      <c r="L159" s="69">
        <f>L109+L114+L119+L124+L129+L134+L139+L144+L149+L154</f>
        <v>0</v>
      </c>
      <c r="M159" s="12"/>
      <c r="N159" s="2"/>
      <c r="O159" s="2"/>
      <c r="P159" s="2"/>
      <c r="Q159" s="40">
        <f>0+Q109+Q114+Q119+Q124+Q129+Q134+Q139+Q144+Q149+Q154</f>
        <v>0</v>
      </c>
      <c r="R159" s="27">
        <f>0+R109+R114+R119+R124+R129+R134+R139+R144+R149+R154</f>
        <v>0</v>
      </c>
      <c r="S159" s="70">
        <f>Q159*(1+J159)+R159</f>
        <v>0</v>
      </c>
    </row>
    <row r="160" thickTop="1" thickBot="1" ht="25" customHeight="1">
      <c r="A160" s="9"/>
      <c r="B160" s="71"/>
      <c r="C160" s="71"/>
      <c r="D160" s="71"/>
      <c r="E160" s="71"/>
      <c r="F160" s="71"/>
      <c r="G160" s="72" t="s">
        <v>84</v>
      </c>
      <c r="H160" s="73">
        <f>J109+J114+J119+J124+J129+J134+J139+J144+J149+J154</f>
        <v>0</v>
      </c>
      <c r="I160" s="72" t="s">
        <v>85</v>
      </c>
      <c r="J160" s="74">
        <f>0+J159</f>
        <v>0</v>
      </c>
      <c r="K160" s="72" t="s">
        <v>86</v>
      </c>
      <c r="L160" s="75">
        <f>L109+L114+L119+L124+L129+L134+L139+L144+L149+L154</f>
        <v>0</v>
      </c>
      <c r="M160" s="12"/>
      <c r="N160" s="2"/>
      <c r="O160" s="2"/>
      <c r="P160" s="2"/>
      <c r="Q160" s="2"/>
    </row>
    <row r="161" ht="40" customHeight="1">
      <c r="A161" s="9"/>
      <c r="B161" s="80" t="s">
        <v>365</v>
      </c>
      <c r="C161" s="1"/>
      <c r="D161" s="1"/>
      <c r="E161" s="1"/>
      <c r="F161" s="1"/>
      <c r="G161" s="1"/>
      <c r="H161" s="47"/>
      <c r="I161" s="1"/>
      <c r="J161" s="47"/>
      <c r="K161" s="1"/>
      <c r="L161" s="1"/>
      <c r="M161" s="12"/>
      <c r="N161" s="2"/>
      <c r="O161" s="2"/>
      <c r="P161" s="2"/>
      <c r="Q161" s="2"/>
    </row>
    <row r="162" ht="12.75">
      <c r="A162" s="9"/>
      <c r="B162" s="48">
        <v>25</v>
      </c>
      <c r="C162" s="49" t="s">
        <v>366</v>
      </c>
      <c r="D162" s="49" t="s">
        <v>7</v>
      </c>
      <c r="E162" s="49" t="s">
        <v>367</v>
      </c>
      <c r="F162" s="49" t="s">
        <v>7</v>
      </c>
      <c r="G162" s="50" t="s">
        <v>104</v>
      </c>
      <c r="H162" s="51">
        <v>108</v>
      </c>
      <c r="I162" s="25">
        <f>ROUND(0,2)</f>
        <v>0</v>
      </c>
      <c r="J162" s="52">
        <f>ROUND(I162*H162,2)</f>
        <v>0</v>
      </c>
      <c r="K162" s="53">
        <v>0.20999999999999999</v>
      </c>
      <c r="L162" s="54">
        <f>IF(ISNUMBER(K162),ROUND(J162*(K162+1),2),0)</f>
        <v>0</v>
      </c>
      <c r="M162" s="12"/>
      <c r="N162" s="2"/>
      <c r="O162" s="2"/>
      <c r="P162" s="2"/>
      <c r="Q162" s="40">
        <f>IF(ISNUMBER(K162),IF(H162&gt;0,IF(I162&gt;0,J162,0),0),0)</f>
        <v>0</v>
      </c>
      <c r="R162" s="27">
        <f>IF(ISNUMBER(K162)=FALSE,J162,0)</f>
        <v>0</v>
      </c>
    </row>
    <row r="163" ht="12.75">
      <c r="A163" s="9"/>
      <c r="B163" s="55" t="s">
        <v>52</v>
      </c>
      <c r="C163" s="1"/>
      <c r="D163" s="1"/>
      <c r="E163" s="56" t="s">
        <v>368</v>
      </c>
      <c r="F163" s="1"/>
      <c r="G163" s="1"/>
      <c r="H163" s="47"/>
      <c r="I163" s="1"/>
      <c r="J163" s="47"/>
      <c r="K163" s="1"/>
      <c r="L163" s="1"/>
      <c r="M163" s="12"/>
      <c r="N163" s="2"/>
      <c r="O163" s="2"/>
      <c r="P163" s="2"/>
      <c r="Q163" s="2"/>
    </row>
    <row r="164" ht="12.75">
      <c r="A164" s="9"/>
      <c r="B164" s="55" t="s">
        <v>54</v>
      </c>
      <c r="C164" s="1"/>
      <c r="D164" s="1"/>
      <c r="E164" s="56" t="s">
        <v>369</v>
      </c>
      <c r="F164" s="1"/>
      <c r="G164" s="1"/>
      <c r="H164" s="47"/>
      <c r="I164" s="1"/>
      <c r="J164" s="47"/>
      <c r="K164" s="1"/>
      <c r="L164" s="1"/>
      <c r="M164" s="12"/>
      <c r="N164" s="2"/>
      <c r="O164" s="2"/>
      <c r="P164" s="2"/>
      <c r="Q164" s="2"/>
    </row>
    <row r="165" ht="12.75">
      <c r="A165" s="9"/>
      <c r="B165" s="55" t="s">
        <v>56</v>
      </c>
      <c r="C165" s="1"/>
      <c r="D165" s="1"/>
      <c r="E165" s="56" t="s">
        <v>370</v>
      </c>
      <c r="F165" s="1"/>
      <c r="G165" s="1"/>
      <c r="H165" s="47"/>
      <c r="I165" s="1"/>
      <c r="J165" s="47"/>
      <c r="K165" s="1"/>
      <c r="L165" s="1"/>
      <c r="M165" s="12"/>
      <c r="N165" s="2"/>
      <c r="O165" s="2"/>
      <c r="P165" s="2"/>
      <c r="Q165" s="2"/>
    </row>
    <row r="166" thickBot="1" ht="12.75">
      <c r="A166" s="9"/>
      <c r="B166" s="57" t="s">
        <v>58</v>
      </c>
      <c r="C166" s="31"/>
      <c r="D166" s="31"/>
      <c r="E166" s="58" t="s">
        <v>59</v>
      </c>
      <c r="F166" s="31"/>
      <c r="G166" s="31"/>
      <c r="H166" s="59"/>
      <c r="I166" s="31"/>
      <c r="J166" s="59"/>
      <c r="K166" s="31"/>
      <c r="L166" s="31"/>
      <c r="M166" s="12"/>
      <c r="N166" s="2"/>
      <c r="O166" s="2"/>
      <c r="P166" s="2"/>
      <c r="Q166" s="2"/>
    </row>
    <row r="167" thickTop="1" ht="12.75">
      <c r="A167" s="9"/>
      <c r="B167" s="48">
        <v>26</v>
      </c>
      <c r="C167" s="49" t="s">
        <v>371</v>
      </c>
      <c r="D167" s="49" t="s">
        <v>7</v>
      </c>
      <c r="E167" s="49" t="s">
        <v>372</v>
      </c>
      <c r="F167" s="49" t="s">
        <v>7</v>
      </c>
      <c r="G167" s="50" t="s">
        <v>96</v>
      </c>
      <c r="H167" s="60">
        <v>10.26</v>
      </c>
      <c r="I167" s="61">
        <f>ROUND(0,2)</f>
        <v>0</v>
      </c>
      <c r="J167" s="62">
        <f>ROUND(I167*H167,2)</f>
        <v>0</v>
      </c>
      <c r="K167" s="63">
        <v>0.20999999999999999</v>
      </c>
      <c r="L167" s="64">
        <f>IF(ISNUMBER(K167),ROUND(J167*(K167+1),2),0)</f>
        <v>0</v>
      </c>
      <c r="M167" s="12"/>
      <c r="N167" s="2"/>
      <c r="O167" s="2"/>
      <c r="P167" s="2"/>
      <c r="Q167" s="40">
        <f>IF(ISNUMBER(K167),IF(H167&gt;0,IF(I167&gt;0,J167,0),0),0)</f>
        <v>0</v>
      </c>
      <c r="R167" s="27">
        <f>IF(ISNUMBER(K167)=FALSE,J167,0)</f>
        <v>0</v>
      </c>
    </row>
    <row r="168" ht="12.75">
      <c r="A168" s="9"/>
      <c r="B168" s="55" t="s">
        <v>52</v>
      </c>
      <c r="C168" s="1"/>
      <c r="D168" s="1"/>
      <c r="E168" s="56" t="s">
        <v>373</v>
      </c>
      <c r="F168" s="1"/>
      <c r="G168" s="1"/>
      <c r="H168" s="47"/>
      <c r="I168" s="1"/>
      <c r="J168" s="47"/>
      <c r="K168" s="1"/>
      <c r="L168" s="1"/>
      <c r="M168" s="12"/>
      <c r="N168" s="2"/>
      <c r="O168" s="2"/>
      <c r="P168" s="2"/>
      <c r="Q168" s="2"/>
    </row>
    <row r="169" ht="12.75">
      <c r="A169" s="9"/>
      <c r="B169" s="55" t="s">
        <v>54</v>
      </c>
      <c r="C169" s="1"/>
      <c r="D169" s="1"/>
      <c r="E169" s="56" t="s">
        <v>374</v>
      </c>
      <c r="F169" s="1"/>
      <c r="G169" s="1"/>
      <c r="H169" s="47"/>
      <c r="I169" s="1"/>
      <c r="J169" s="47"/>
      <c r="K169" s="1"/>
      <c r="L169" s="1"/>
      <c r="M169" s="12"/>
      <c r="N169" s="2"/>
      <c r="O169" s="2"/>
      <c r="P169" s="2"/>
      <c r="Q169" s="2"/>
    </row>
    <row r="170" ht="12.75">
      <c r="A170" s="9"/>
      <c r="B170" s="55" t="s">
        <v>56</v>
      </c>
      <c r="C170" s="1"/>
      <c r="D170" s="1"/>
      <c r="E170" s="56" t="s">
        <v>375</v>
      </c>
      <c r="F170" s="1"/>
      <c r="G170" s="1"/>
      <c r="H170" s="47"/>
      <c r="I170" s="1"/>
      <c r="J170" s="47"/>
      <c r="K170" s="1"/>
      <c r="L170" s="1"/>
      <c r="M170" s="12"/>
      <c r="N170" s="2"/>
      <c r="O170" s="2"/>
      <c r="P170" s="2"/>
      <c r="Q170" s="2"/>
    </row>
    <row r="171" thickBot="1" ht="12.75">
      <c r="A171" s="9"/>
      <c r="B171" s="57" t="s">
        <v>58</v>
      </c>
      <c r="C171" s="31"/>
      <c r="D171" s="31"/>
      <c r="E171" s="58" t="s">
        <v>59</v>
      </c>
      <c r="F171" s="31"/>
      <c r="G171" s="31"/>
      <c r="H171" s="59"/>
      <c r="I171" s="31"/>
      <c r="J171" s="59"/>
      <c r="K171" s="31"/>
      <c r="L171" s="31"/>
      <c r="M171" s="12"/>
      <c r="N171" s="2"/>
      <c r="O171" s="2"/>
      <c r="P171" s="2"/>
      <c r="Q171" s="2"/>
    </row>
    <row r="172" thickTop="1" thickBot="1" ht="25" customHeight="1">
      <c r="A172" s="9"/>
      <c r="B172" s="1"/>
      <c r="C172" s="65">
        <v>3</v>
      </c>
      <c r="D172" s="1"/>
      <c r="E172" s="65" t="s">
        <v>288</v>
      </c>
      <c r="F172" s="1"/>
      <c r="G172" s="66" t="s">
        <v>81</v>
      </c>
      <c r="H172" s="67">
        <f>J162+J167</f>
        <v>0</v>
      </c>
      <c r="I172" s="66" t="s">
        <v>82</v>
      </c>
      <c r="J172" s="68">
        <f>(L172-H172)</f>
        <v>0</v>
      </c>
      <c r="K172" s="66" t="s">
        <v>83</v>
      </c>
      <c r="L172" s="69">
        <f>L162+L167</f>
        <v>0</v>
      </c>
      <c r="M172" s="12"/>
      <c r="N172" s="2"/>
      <c r="O172" s="2"/>
      <c r="P172" s="2"/>
      <c r="Q172" s="40">
        <f>0+Q162+Q167</f>
        <v>0</v>
      </c>
      <c r="R172" s="27">
        <f>0+R162+R167</f>
        <v>0</v>
      </c>
      <c r="S172" s="70">
        <f>Q172*(1+J172)+R172</f>
        <v>0</v>
      </c>
    </row>
    <row r="173" thickTop="1" thickBot="1" ht="25" customHeight="1">
      <c r="A173" s="9"/>
      <c r="B173" s="71"/>
      <c r="C173" s="71"/>
      <c r="D173" s="71"/>
      <c r="E173" s="71"/>
      <c r="F173" s="71"/>
      <c r="G173" s="72" t="s">
        <v>84</v>
      </c>
      <c r="H173" s="73">
        <f>J162+J167</f>
        <v>0</v>
      </c>
      <c r="I173" s="72" t="s">
        <v>85</v>
      </c>
      <c r="J173" s="74">
        <f>0+J172</f>
        <v>0</v>
      </c>
      <c r="K173" s="72" t="s">
        <v>86</v>
      </c>
      <c r="L173" s="75">
        <f>L162+L167</f>
        <v>0</v>
      </c>
      <c r="M173" s="12"/>
      <c r="N173" s="2"/>
      <c r="O173" s="2"/>
      <c r="P173" s="2"/>
      <c r="Q173" s="2"/>
    </row>
    <row r="174" ht="40" customHeight="1">
      <c r="A174" s="9"/>
      <c r="B174" s="80" t="s">
        <v>191</v>
      </c>
      <c r="C174" s="1"/>
      <c r="D174" s="1"/>
      <c r="E174" s="1"/>
      <c r="F174" s="1"/>
      <c r="G174" s="1"/>
      <c r="H174" s="47"/>
      <c r="I174" s="1"/>
      <c r="J174" s="47"/>
      <c r="K174" s="1"/>
      <c r="L174" s="1"/>
      <c r="M174" s="12"/>
      <c r="N174" s="2"/>
      <c r="O174" s="2"/>
      <c r="P174" s="2"/>
      <c r="Q174" s="2"/>
    </row>
    <row r="175" ht="12.75">
      <c r="A175" s="9"/>
      <c r="B175" s="48">
        <v>27</v>
      </c>
      <c r="C175" s="49" t="s">
        <v>192</v>
      </c>
      <c r="D175" s="49" t="s">
        <v>7</v>
      </c>
      <c r="E175" s="49" t="s">
        <v>193</v>
      </c>
      <c r="F175" s="49" t="s">
        <v>7</v>
      </c>
      <c r="G175" s="50" t="s">
        <v>104</v>
      </c>
      <c r="H175" s="51">
        <v>29.16</v>
      </c>
      <c r="I175" s="25">
        <f>ROUND(0,2)</f>
        <v>0</v>
      </c>
      <c r="J175" s="52">
        <f>ROUND(I175*H175,2)</f>
        <v>0</v>
      </c>
      <c r="K175" s="53">
        <v>0.20999999999999999</v>
      </c>
      <c r="L175" s="54">
        <f>IF(ISNUMBER(K175),ROUND(J175*(K175+1),2),0)</f>
        <v>0</v>
      </c>
      <c r="M175" s="12"/>
      <c r="N175" s="2"/>
      <c r="O175" s="2"/>
      <c r="P175" s="2"/>
      <c r="Q175" s="40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55" t="s">
        <v>52</v>
      </c>
      <c r="C176" s="1"/>
      <c r="D176" s="1"/>
      <c r="E176" s="56" t="s">
        <v>376</v>
      </c>
      <c r="F176" s="1"/>
      <c r="G176" s="1"/>
      <c r="H176" s="47"/>
      <c r="I176" s="1"/>
      <c r="J176" s="47"/>
      <c r="K176" s="1"/>
      <c r="L176" s="1"/>
      <c r="M176" s="12"/>
      <c r="N176" s="2"/>
      <c r="O176" s="2"/>
      <c r="P176" s="2"/>
      <c r="Q176" s="2"/>
    </row>
    <row r="177" ht="12.75">
      <c r="A177" s="9"/>
      <c r="B177" s="55" t="s">
        <v>54</v>
      </c>
      <c r="C177" s="1"/>
      <c r="D177" s="1"/>
      <c r="E177" s="56" t="s">
        <v>377</v>
      </c>
      <c r="F177" s="1"/>
      <c r="G177" s="1"/>
      <c r="H177" s="47"/>
      <c r="I177" s="1"/>
      <c r="J177" s="47"/>
      <c r="K177" s="1"/>
      <c r="L177" s="1"/>
      <c r="M177" s="12"/>
      <c r="N177" s="2"/>
      <c r="O177" s="2"/>
      <c r="P177" s="2"/>
      <c r="Q177" s="2"/>
    </row>
    <row r="178" ht="12.75">
      <c r="A178" s="9"/>
      <c r="B178" s="55" t="s">
        <v>56</v>
      </c>
      <c r="C178" s="1"/>
      <c r="D178" s="1"/>
      <c r="E178" s="56" t="s">
        <v>196</v>
      </c>
      <c r="F178" s="1"/>
      <c r="G178" s="1"/>
      <c r="H178" s="47"/>
      <c r="I178" s="1"/>
      <c r="J178" s="47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7" t="s">
        <v>58</v>
      </c>
      <c r="C179" s="31"/>
      <c r="D179" s="31"/>
      <c r="E179" s="58" t="s">
        <v>59</v>
      </c>
      <c r="F179" s="31"/>
      <c r="G179" s="31"/>
      <c r="H179" s="59"/>
      <c r="I179" s="31"/>
      <c r="J179" s="59"/>
      <c r="K179" s="31"/>
      <c r="L179" s="31"/>
      <c r="M179" s="12"/>
      <c r="N179" s="2"/>
      <c r="O179" s="2"/>
      <c r="P179" s="2"/>
      <c r="Q179" s="2"/>
    </row>
    <row r="180" thickTop="1" ht="12.75">
      <c r="A180" s="9"/>
      <c r="B180" s="48">
        <v>28</v>
      </c>
      <c r="C180" s="49" t="s">
        <v>378</v>
      </c>
      <c r="D180" s="49" t="s">
        <v>7</v>
      </c>
      <c r="E180" s="49" t="s">
        <v>379</v>
      </c>
      <c r="F180" s="49" t="s">
        <v>7</v>
      </c>
      <c r="G180" s="50" t="s">
        <v>104</v>
      </c>
      <c r="H180" s="60">
        <v>40.5</v>
      </c>
      <c r="I180" s="61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0">
        <f>IF(ISNUMBER(K180),IF(H180&gt;0,IF(I180&gt;0,J180,0),0),0)</f>
        <v>0</v>
      </c>
      <c r="R180" s="27">
        <f>IF(ISNUMBER(K180)=FALSE,J180,0)</f>
        <v>0</v>
      </c>
    </row>
    <row r="181" ht="12.75">
      <c r="A181" s="9"/>
      <c r="B181" s="55" t="s">
        <v>52</v>
      </c>
      <c r="C181" s="1"/>
      <c r="D181" s="1"/>
      <c r="E181" s="56" t="s">
        <v>380</v>
      </c>
      <c r="F181" s="1"/>
      <c r="G181" s="1"/>
      <c r="H181" s="47"/>
      <c r="I181" s="1"/>
      <c r="J181" s="47"/>
      <c r="K181" s="1"/>
      <c r="L181" s="1"/>
      <c r="M181" s="12"/>
      <c r="N181" s="2"/>
      <c r="O181" s="2"/>
      <c r="P181" s="2"/>
      <c r="Q181" s="2"/>
    </row>
    <row r="182" ht="12.75">
      <c r="A182" s="9"/>
      <c r="B182" s="55" t="s">
        <v>54</v>
      </c>
      <c r="C182" s="1"/>
      <c r="D182" s="1"/>
      <c r="E182" s="56" t="s">
        <v>381</v>
      </c>
      <c r="F182" s="1"/>
      <c r="G182" s="1"/>
      <c r="H182" s="47"/>
      <c r="I182" s="1"/>
      <c r="J182" s="47"/>
      <c r="K182" s="1"/>
      <c r="L182" s="1"/>
      <c r="M182" s="12"/>
      <c r="N182" s="2"/>
      <c r="O182" s="2"/>
      <c r="P182" s="2"/>
      <c r="Q182" s="2"/>
    </row>
    <row r="183" ht="12.75">
      <c r="A183" s="9"/>
      <c r="B183" s="55" t="s">
        <v>56</v>
      </c>
      <c r="C183" s="1"/>
      <c r="D183" s="1"/>
      <c r="E183" s="56" t="s">
        <v>196</v>
      </c>
      <c r="F183" s="1"/>
      <c r="G183" s="1"/>
      <c r="H183" s="47"/>
      <c r="I183" s="1"/>
      <c r="J183" s="47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7" t="s">
        <v>58</v>
      </c>
      <c r="C184" s="31"/>
      <c r="D184" s="31"/>
      <c r="E184" s="58" t="s">
        <v>59</v>
      </c>
      <c r="F184" s="31"/>
      <c r="G184" s="31"/>
      <c r="H184" s="59"/>
      <c r="I184" s="31"/>
      <c r="J184" s="59"/>
      <c r="K184" s="31"/>
      <c r="L184" s="31"/>
      <c r="M184" s="12"/>
      <c r="N184" s="2"/>
      <c r="O184" s="2"/>
      <c r="P184" s="2"/>
      <c r="Q184" s="2"/>
    </row>
    <row r="185" thickTop="1" ht="12.75">
      <c r="A185" s="9"/>
      <c r="B185" s="48">
        <v>29</v>
      </c>
      <c r="C185" s="49" t="s">
        <v>382</v>
      </c>
      <c r="D185" s="49" t="s">
        <v>7</v>
      </c>
      <c r="E185" s="49" t="s">
        <v>383</v>
      </c>
      <c r="F185" s="49" t="s">
        <v>7</v>
      </c>
      <c r="G185" s="50" t="s">
        <v>104</v>
      </c>
      <c r="H185" s="60">
        <v>147.59999999999999</v>
      </c>
      <c r="I185" s="61">
        <f>ROUND(0,2)</f>
        <v>0</v>
      </c>
      <c r="J185" s="62">
        <f>ROUND(I185*H185,2)</f>
        <v>0</v>
      </c>
      <c r="K185" s="63">
        <v>0.20999999999999999</v>
      </c>
      <c r="L185" s="64">
        <f>IF(ISNUMBER(K185),ROUND(J185*(K185+1),2),0)</f>
        <v>0</v>
      </c>
      <c r="M185" s="12"/>
      <c r="N185" s="2"/>
      <c r="O185" s="2"/>
      <c r="P185" s="2"/>
      <c r="Q185" s="40">
        <f>IF(ISNUMBER(K185),IF(H185&gt;0,IF(I185&gt;0,J185,0),0),0)</f>
        <v>0</v>
      </c>
      <c r="R185" s="27">
        <f>IF(ISNUMBER(K185)=FALSE,J185,0)</f>
        <v>0</v>
      </c>
    </row>
    <row r="186" ht="12.75">
      <c r="A186" s="9"/>
      <c r="B186" s="55" t="s">
        <v>52</v>
      </c>
      <c r="C186" s="1"/>
      <c r="D186" s="1"/>
      <c r="E186" s="56" t="s">
        <v>384</v>
      </c>
      <c r="F186" s="1"/>
      <c r="G186" s="1"/>
      <c r="H186" s="47"/>
      <c r="I186" s="1"/>
      <c r="J186" s="47"/>
      <c r="K186" s="1"/>
      <c r="L186" s="1"/>
      <c r="M186" s="12"/>
      <c r="N186" s="2"/>
      <c r="O186" s="2"/>
      <c r="P186" s="2"/>
      <c r="Q186" s="2"/>
    </row>
    <row r="187" ht="12.75">
      <c r="A187" s="9"/>
      <c r="B187" s="55" t="s">
        <v>54</v>
      </c>
      <c r="C187" s="1"/>
      <c r="D187" s="1"/>
      <c r="E187" s="56" t="s">
        <v>385</v>
      </c>
      <c r="F187" s="1"/>
      <c r="G187" s="1"/>
      <c r="H187" s="47"/>
      <c r="I187" s="1"/>
      <c r="J187" s="47"/>
      <c r="K187" s="1"/>
      <c r="L187" s="1"/>
      <c r="M187" s="12"/>
      <c r="N187" s="2"/>
      <c r="O187" s="2"/>
      <c r="P187" s="2"/>
      <c r="Q187" s="2"/>
    </row>
    <row r="188" ht="12.75">
      <c r="A188" s="9"/>
      <c r="B188" s="55" t="s">
        <v>56</v>
      </c>
      <c r="C188" s="1"/>
      <c r="D188" s="1"/>
      <c r="E188" s="56" t="s">
        <v>205</v>
      </c>
      <c r="F188" s="1"/>
      <c r="G188" s="1"/>
      <c r="H188" s="47"/>
      <c r="I188" s="1"/>
      <c r="J188" s="47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7" t="s">
        <v>58</v>
      </c>
      <c r="C189" s="31"/>
      <c r="D189" s="31"/>
      <c r="E189" s="58" t="s">
        <v>59</v>
      </c>
      <c r="F189" s="31"/>
      <c r="G189" s="31"/>
      <c r="H189" s="59"/>
      <c r="I189" s="31"/>
      <c r="J189" s="59"/>
      <c r="K189" s="31"/>
      <c r="L189" s="31"/>
      <c r="M189" s="12"/>
      <c r="N189" s="2"/>
      <c r="O189" s="2"/>
      <c r="P189" s="2"/>
      <c r="Q189" s="2"/>
    </row>
    <row r="190" thickTop="1" thickBot="1" ht="25" customHeight="1">
      <c r="A190" s="9"/>
      <c r="B190" s="1"/>
      <c r="C190" s="65">
        <v>4</v>
      </c>
      <c r="D190" s="1"/>
      <c r="E190" s="65" t="s">
        <v>90</v>
      </c>
      <c r="F190" s="1"/>
      <c r="G190" s="66" t="s">
        <v>81</v>
      </c>
      <c r="H190" s="67">
        <f>J175+J180+J185</f>
        <v>0</v>
      </c>
      <c r="I190" s="66" t="s">
        <v>82</v>
      </c>
      <c r="J190" s="68">
        <f>(L190-H190)</f>
        <v>0</v>
      </c>
      <c r="K190" s="66" t="s">
        <v>83</v>
      </c>
      <c r="L190" s="69">
        <f>L175+L180+L185</f>
        <v>0</v>
      </c>
      <c r="M190" s="12"/>
      <c r="N190" s="2"/>
      <c r="O190" s="2"/>
      <c r="P190" s="2"/>
      <c r="Q190" s="40">
        <f>0+Q175+Q180+Q185</f>
        <v>0</v>
      </c>
      <c r="R190" s="27">
        <f>0+R175+R180+R185</f>
        <v>0</v>
      </c>
      <c r="S190" s="70">
        <f>Q190*(1+J190)+R190</f>
        <v>0</v>
      </c>
    </row>
    <row r="191" thickTop="1" thickBot="1" ht="25" customHeight="1">
      <c r="A191" s="9"/>
      <c r="B191" s="71"/>
      <c r="C191" s="71"/>
      <c r="D191" s="71"/>
      <c r="E191" s="71"/>
      <c r="F191" s="71"/>
      <c r="G191" s="72" t="s">
        <v>84</v>
      </c>
      <c r="H191" s="73">
        <f>J175+J180+J185</f>
        <v>0</v>
      </c>
      <c r="I191" s="72" t="s">
        <v>85</v>
      </c>
      <c r="J191" s="74">
        <f>0+J190</f>
        <v>0</v>
      </c>
      <c r="K191" s="72" t="s">
        <v>86</v>
      </c>
      <c r="L191" s="75">
        <f>L175+L180+L185</f>
        <v>0</v>
      </c>
      <c r="M191" s="12"/>
      <c r="N191" s="2"/>
      <c r="O191" s="2"/>
      <c r="P191" s="2"/>
      <c r="Q191" s="2"/>
    </row>
    <row r="192" ht="40" customHeight="1">
      <c r="A192" s="9"/>
      <c r="B192" s="80" t="s">
        <v>386</v>
      </c>
      <c r="C192" s="1"/>
      <c r="D192" s="1"/>
      <c r="E192" s="1"/>
      <c r="F192" s="1"/>
      <c r="G192" s="1"/>
      <c r="H192" s="47"/>
      <c r="I192" s="1"/>
      <c r="J192" s="47"/>
      <c r="K192" s="1"/>
      <c r="L192" s="1"/>
      <c r="M192" s="12"/>
      <c r="N192" s="2"/>
      <c r="O192" s="2"/>
      <c r="P192" s="2"/>
      <c r="Q192" s="2"/>
    </row>
    <row r="193" ht="12.75">
      <c r="A193" s="9"/>
      <c r="B193" s="48">
        <v>30</v>
      </c>
      <c r="C193" s="49" t="s">
        <v>387</v>
      </c>
      <c r="D193" s="49" t="s">
        <v>7</v>
      </c>
      <c r="E193" s="49" t="s">
        <v>388</v>
      </c>
      <c r="F193" s="49" t="s">
        <v>7</v>
      </c>
      <c r="G193" s="50" t="s">
        <v>116</v>
      </c>
      <c r="H193" s="51">
        <v>96</v>
      </c>
      <c r="I193" s="25">
        <f>ROUND(0,2)</f>
        <v>0</v>
      </c>
      <c r="J193" s="52">
        <f>ROUND(I193*H193,2)</f>
        <v>0</v>
      </c>
      <c r="K193" s="53">
        <v>0.20999999999999999</v>
      </c>
      <c r="L193" s="54">
        <f>IF(ISNUMBER(K193),ROUND(J193*(K193+1),2),0)</f>
        <v>0</v>
      </c>
      <c r="M193" s="12"/>
      <c r="N193" s="2"/>
      <c r="O193" s="2"/>
      <c r="P193" s="2"/>
      <c r="Q193" s="40">
        <f>IF(ISNUMBER(K193),IF(H193&gt;0,IF(I193&gt;0,J193,0),0),0)</f>
        <v>0</v>
      </c>
      <c r="R193" s="27">
        <f>IF(ISNUMBER(K193)=FALSE,J193,0)</f>
        <v>0</v>
      </c>
    </row>
    <row r="194" ht="12.75">
      <c r="A194" s="9"/>
      <c r="B194" s="55" t="s">
        <v>52</v>
      </c>
      <c r="C194" s="1"/>
      <c r="D194" s="1"/>
      <c r="E194" s="56" t="s">
        <v>389</v>
      </c>
      <c r="F194" s="1"/>
      <c r="G194" s="1"/>
      <c r="H194" s="47"/>
      <c r="I194" s="1"/>
      <c r="J194" s="47"/>
      <c r="K194" s="1"/>
      <c r="L194" s="1"/>
      <c r="M194" s="12"/>
      <c r="N194" s="2"/>
      <c r="O194" s="2"/>
      <c r="P194" s="2"/>
      <c r="Q194" s="2"/>
    </row>
    <row r="195" ht="12.75">
      <c r="A195" s="9"/>
      <c r="B195" s="55" t="s">
        <v>54</v>
      </c>
      <c r="C195" s="1"/>
      <c r="D195" s="1"/>
      <c r="E195" s="56" t="s">
        <v>390</v>
      </c>
      <c r="F195" s="1"/>
      <c r="G195" s="1"/>
      <c r="H195" s="47"/>
      <c r="I195" s="1"/>
      <c r="J195" s="47"/>
      <c r="K195" s="1"/>
      <c r="L195" s="1"/>
      <c r="M195" s="12"/>
      <c r="N195" s="2"/>
      <c r="O195" s="2"/>
      <c r="P195" s="2"/>
      <c r="Q195" s="2"/>
    </row>
    <row r="196" ht="12.75">
      <c r="A196" s="9"/>
      <c r="B196" s="55" t="s">
        <v>56</v>
      </c>
      <c r="C196" s="1"/>
      <c r="D196" s="1"/>
      <c r="E196" s="56" t="s">
        <v>391</v>
      </c>
      <c r="F196" s="1"/>
      <c r="G196" s="1"/>
      <c r="H196" s="47"/>
      <c r="I196" s="1"/>
      <c r="J196" s="47"/>
      <c r="K196" s="1"/>
      <c r="L196" s="1"/>
      <c r="M196" s="12"/>
      <c r="N196" s="2"/>
      <c r="O196" s="2"/>
      <c r="P196" s="2"/>
      <c r="Q196" s="2"/>
    </row>
    <row r="197" thickBot="1" ht="12.75">
      <c r="A197" s="9"/>
      <c r="B197" s="57" t="s">
        <v>58</v>
      </c>
      <c r="C197" s="31"/>
      <c r="D197" s="31"/>
      <c r="E197" s="58" t="s">
        <v>59</v>
      </c>
      <c r="F197" s="31"/>
      <c r="G197" s="31"/>
      <c r="H197" s="59"/>
      <c r="I197" s="31"/>
      <c r="J197" s="59"/>
      <c r="K197" s="31"/>
      <c r="L197" s="31"/>
      <c r="M197" s="12"/>
      <c r="N197" s="2"/>
      <c r="O197" s="2"/>
      <c r="P197" s="2"/>
      <c r="Q197" s="2"/>
    </row>
    <row r="198" thickTop="1" ht="12.75">
      <c r="A198" s="9"/>
      <c r="B198" s="48">
        <v>31</v>
      </c>
      <c r="C198" s="49" t="s">
        <v>392</v>
      </c>
      <c r="D198" s="49" t="s">
        <v>7</v>
      </c>
      <c r="E198" s="49" t="s">
        <v>393</v>
      </c>
      <c r="F198" s="49" t="s">
        <v>7</v>
      </c>
      <c r="G198" s="50" t="s">
        <v>116</v>
      </c>
      <c r="H198" s="60">
        <v>96</v>
      </c>
      <c r="I198" s="61">
        <f>ROUND(0,2)</f>
        <v>0</v>
      </c>
      <c r="J198" s="62">
        <f>ROUND(I198*H198,2)</f>
        <v>0</v>
      </c>
      <c r="K198" s="63">
        <v>0.20999999999999999</v>
      </c>
      <c r="L198" s="64">
        <f>IF(ISNUMBER(K198),ROUND(J198*(K198+1),2),0)</f>
        <v>0</v>
      </c>
      <c r="M198" s="12"/>
      <c r="N198" s="2"/>
      <c r="O198" s="2"/>
      <c r="P198" s="2"/>
      <c r="Q198" s="40">
        <f>IF(ISNUMBER(K198),IF(H198&gt;0,IF(I198&gt;0,J198,0),0),0)</f>
        <v>0</v>
      </c>
      <c r="R198" s="27">
        <f>IF(ISNUMBER(K198)=FALSE,J198,0)</f>
        <v>0</v>
      </c>
    </row>
    <row r="199" ht="12.75">
      <c r="A199" s="9"/>
      <c r="B199" s="55" t="s">
        <v>52</v>
      </c>
      <c r="C199" s="1"/>
      <c r="D199" s="1"/>
      <c r="E199" s="56" t="s">
        <v>394</v>
      </c>
      <c r="F199" s="1"/>
      <c r="G199" s="1"/>
      <c r="H199" s="47"/>
      <c r="I199" s="1"/>
      <c r="J199" s="47"/>
      <c r="K199" s="1"/>
      <c r="L199" s="1"/>
      <c r="M199" s="12"/>
      <c r="N199" s="2"/>
      <c r="O199" s="2"/>
      <c r="P199" s="2"/>
      <c r="Q199" s="2"/>
    </row>
    <row r="200" ht="12.75">
      <c r="A200" s="9"/>
      <c r="B200" s="55" t="s">
        <v>54</v>
      </c>
      <c r="C200" s="1"/>
      <c r="D200" s="1"/>
      <c r="E200" s="56" t="s">
        <v>390</v>
      </c>
      <c r="F200" s="1"/>
      <c r="G200" s="1"/>
      <c r="H200" s="47"/>
      <c r="I200" s="1"/>
      <c r="J200" s="47"/>
      <c r="K200" s="1"/>
      <c r="L200" s="1"/>
      <c r="M200" s="12"/>
      <c r="N200" s="2"/>
      <c r="O200" s="2"/>
      <c r="P200" s="2"/>
      <c r="Q200" s="2"/>
    </row>
    <row r="201" ht="12.75">
      <c r="A201" s="9"/>
      <c r="B201" s="55" t="s">
        <v>56</v>
      </c>
      <c r="C201" s="1"/>
      <c r="D201" s="1"/>
      <c r="E201" s="56" t="s">
        <v>395</v>
      </c>
      <c r="F201" s="1"/>
      <c r="G201" s="1"/>
      <c r="H201" s="47"/>
      <c r="I201" s="1"/>
      <c r="J201" s="47"/>
      <c r="K201" s="1"/>
      <c r="L201" s="1"/>
      <c r="M201" s="12"/>
      <c r="N201" s="2"/>
      <c r="O201" s="2"/>
      <c r="P201" s="2"/>
      <c r="Q201" s="2"/>
    </row>
    <row r="202" thickBot="1" ht="12.75">
      <c r="A202" s="9"/>
      <c r="B202" s="57" t="s">
        <v>58</v>
      </c>
      <c r="C202" s="31"/>
      <c r="D202" s="31"/>
      <c r="E202" s="58" t="s">
        <v>59</v>
      </c>
      <c r="F202" s="31"/>
      <c r="G202" s="31"/>
      <c r="H202" s="59"/>
      <c r="I202" s="31"/>
      <c r="J202" s="59"/>
      <c r="K202" s="31"/>
      <c r="L202" s="31"/>
      <c r="M202" s="12"/>
      <c r="N202" s="2"/>
      <c r="O202" s="2"/>
      <c r="P202" s="2"/>
      <c r="Q202" s="2"/>
    </row>
    <row r="203" thickTop="1" thickBot="1" ht="25" customHeight="1">
      <c r="A203" s="9"/>
      <c r="B203" s="1"/>
      <c r="C203" s="65">
        <v>7</v>
      </c>
      <c r="D203" s="1"/>
      <c r="E203" s="65" t="s">
        <v>289</v>
      </c>
      <c r="F203" s="1"/>
      <c r="G203" s="66" t="s">
        <v>81</v>
      </c>
      <c r="H203" s="67">
        <f>J193+J198</f>
        <v>0</v>
      </c>
      <c r="I203" s="66" t="s">
        <v>82</v>
      </c>
      <c r="J203" s="68">
        <f>(L203-H203)</f>
        <v>0</v>
      </c>
      <c r="K203" s="66" t="s">
        <v>83</v>
      </c>
      <c r="L203" s="69">
        <f>L193+L198</f>
        <v>0</v>
      </c>
      <c r="M203" s="12"/>
      <c r="N203" s="2"/>
      <c r="O203" s="2"/>
      <c r="P203" s="2"/>
      <c r="Q203" s="40">
        <f>0+Q193+Q198</f>
        <v>0</v>
      </c>
      <c r="R203" s="27">
        <f>0+R193+R198</f>
        <v>0</v>
      </c>
      <c r="S203" s="70">
        <f>Q203*(1+J203)+R203</f>
        <v>0</v>
      </c>
    </row>
    <row r="204" thickTop="1" thickBot="1" ht="25" customHeight="1">
      <c r="A204" s="9"/>
      <c r="B204" s="71"/>
      <c r="C204" s="71"/>
      <c r="D204" s="71"/>
      <c r="E204" s="71"/>
      <c r="F204" s="71"/>
      <c r="G204" s="72" t="s">
        <v>84</v>
      </c>
      <c r="H204" s="73">
        <f>J193+J198</f>
        <v>0</v>
      </c>
      <c r="I204" s="72" t="s">
        <v>85</v>
      </c>
      <c r="J204" s="74">
        <f>0+J203</f>
        <v>0</v>
      </c>
      <c r="K204" s="72" t="s">
        <v>86</v>
      </c>
      <c r="L204" s="75">
        <f>L193+L198</f>
        <v>0</v>
      </c>
      <c r="M204" s="12"/>
      <c r="N204" s="2"/>
      <c r="O204" s="2"/>
      <c r="P204" s="2"/>
      <c r="Q204" s="2"/>
    </row>
    <row r="205" ht="40" customHeight="1">
      <c r="A205" s="9"/>
      <c r="B205" s="80" t="s">
        <v>243</v>
      </c>
      <c r="C205" s="1"/>
      <c r="D205" s="1"/>
      <c r="E205" s="1"/>
      <c r="F205" s="1"/>
      <c r="G205" s="1"/>
      <c r="H205" s="47"/>
      <c r="I205" s="1"/>
      <c r="J205" s="47"/>
      <c r="K205" s="1"/>
      <c r="L205" s="1"/>
      <c r="M205" s="12"/>
      <c r="N205" s="2"/>
      <c r="O205" s="2"/>
      <c r="P205" s="2"/>
      <c r="Q205" s="2"/>
    </row>
    <row r="206" ht="12.75">
      <c r="A206" s="9"/>
      <c r="B206" s="48">
        <v>32</v>
      </c>
      <c r="C206" s="49" t="s">
        <v>396</v>
      </c>
      <c r="D206" s="49" t="s">
        <v>7</v>
      </c>
      <c r="E206" s="49" t="s">
        <v>397</v>
      </c>
      <c r="F206" s="49" t="s">
        <v>7</v>
      </c>
      <c r="G206" s="50" t="s">
        <v>187</v>
      </c>
      <c r="H206" s="51">
        <v>15</v>
      </c>
      <c r="I206" s="25">
        <f>ROUND(0,2)</f>
        <v>0</v>
      </c>
      <c r="J206" s="52">
        <f>ROUND(I206*H206,2)</f>
        <v>0</v>
      </c>
      <c r="K206" s="53">
        <v>0.20999999999999999</v>
      </c>
      <c r="L206" s="54">
        <f>IF(ISNUMBER(K206),ROUND(J206*(K206+1),2),0)</f>
        <v>0</v>
      </c>
      <c r="M206" s="12"/>
      <c r="N206" s="2"/>
      <c r="O206" s="2"/>
      <c r="P206" s="2"/>
      <c r="Q206" s="40">
        <f>IF(ISNUMBER(K206),IF(H206&gt;0,IF(I206&gt;0,J206,0),0),0)</f>
        <v>0</v>
      </c>
      <c r="R206" s="27">
        <f>IF(ISNUMBER(K206)=FALSE,J206,0)</f>
        <v>0</v>
      </c>
    </row>
    <row r="207" ht="12.75">
      <c r="A207" s="9"/>
      <c r="B207" s="55" t="s">
        <v>52</v>
      </c>
      <c r="C207" s="1"/>
      <c r="D207" s="1"/>
      <c r="E207" s="56" t="s">
        <v>398</v>
      </c>
      <c r="F207" s="1"/>
      <c r="G207" s="1"/>
      <c r="H207" s="47"/>
      <c r="I207" s="1"/>
      <c r="J207" s="47"/>
      <c r="K207" s="1"/>
      <c r="L207" s="1"/>
      <c r="M207" s="12"/>
      <c r="N207" s="2"/>
      <c r="O207" s="2"/>
      <c r="P207" s="2"/>
      <c r="Q207" s="2"/>
    </row>
    <row r="208" ht="12.75">
      <c r="A208" s="9"/>
      <c r="B208" s="55" t="s">
        <v>54</v>
      </c>
      <c r="C208" s="1"/>
      <c r="D208" s="1"/>
      <c r="E208" s="56" t="s">
        <v>399</v>
      </c>
      <c r="F208" s="1"/>
      <c r="G208" s="1"/>
      <c r="H208" s="47"/>
      <c r="I208" s="1"/>
      <c r="J208" s="47"/>
      <c r="K208" s="1"/>
      <c r="L208" s="1"/>
      <c r="M208" s="12"/>
      <c r="N208" s="2"/>
      <c r="O208" s="2"/>
      <c r="P208" s="2"/>
      <c r="Q208" s="2"/>
    </row>
    <row r="209" ht="12.75">
      <c r="A209" s="9"/>
      <c r="B209" s="55" t="s">
        <v>56</v>
      </c>
      <c r="C209" s="1"/>
      <c r="D209" s="1"/>
      <c r="E209" s="56" t="s">
        <v>400</v>
      </c>
      <c r="F209" s="1"/>
      <c r="G209" s="1"/>
      <c r="H209" s="47"/>
      <c r="I209" s="1"/>
      <c r="J209" s="47"/>
      <c r="K209" s="1"/>
      <c r="L209" s="1"/>
      <c r="M209" s="12"/>
      <c r="N209" s="2"/>
      <c r="O209" s="2"/>
      <c r="P209" s="2"/>
      <c r="Q209" s="2"/>
    </row>
    <row r="210" thickBot="1" ht="12.75">
      <c r="A210" s="9"/>
      <c r="B210" s="57" t="s">
        <v>58</v>
      </c>
      <c r="C210" s="31"/>
      <c r="D210" s="31"/>
      <c r="E210" s="58" t="s">
        <v>59</v>
      </c>
      <c r="F210" s="31"/>
      <c r="G210" s="31"/>
      <c r="H210" s="59"/>
      <c r="I210" s="31"/>
      <c r="J210" s="59"/>
      <c r="K210" s="31"/>
      <c r="L210" s="31"/>
      <c r="M210" s="12"/>
      <c r="N210" s="2"/>
      <c r="O210" s="2"/>
      <c r="P210" s="2"/>
      <c r="Q210" s="2"/>
    </row>
    <row r="211" thickTop="1" ht="12.75">
      <c r="A211" s="9"/>
      <c r="B211" s="48">
        <v>33</v>
      </c>
      <c r="C211" s="49" t="s">
        <v>401</v>
      </c>
      <c r="D211" s="49" t="s">
        <v>7</v>
      </c>
      <c r="E211" s="49" t="s">
        <v>402</v>
      </c>
      <c r="F211" s="49" t="s">
        <v>7</v>
      </c>
      <c r="G211" s="50" t="s">
        <v>187</v>
      </c>
      <c r="H211" s="60">
        <v>80</v>
      </c>
      <c r="I211" s="61">
        <f>ROUND(0,2)</f>
        <v>0</v>
      </c>
      <c r="J211" s="62">
        <f>ROUND(I211*H211,2)</f>
        <v>0</v>
      </c>
      <c r="K211" s="63">
        <v>0.20999999999999999</v>
      </c>
      <c r="L211" s="64">
        <f>IF(ISNUMBER(K211),ROUND(J211*(K211+1),2),0)</f>
        <v>0</v>
      </c>
      <c r="M211" s="12"/>
      <c r="N211" s="2"/>
      <c r="O211" s="2"/>
      <c r="P211" s="2"/>
      <c r="Q211" s="40">
        <f>IF(ISNUMBER(K211),IF(H211&gt;0,IF(I211&gt;0,J211,0),0),0)</f>
        <v>0</v>
      </c>
      <c r="R211" s="27">
        <f>IF(ISNUMBER(K211)=FALSE,J211,0)</f>
        <v>0</v>
      </c>
    </row>
    <row r="212" ht="12.75">
      <c r="A212" s="9"/>
      <c r="B212" s="55" t="s">
        <v>52</v>
      </c>
      <c r="C212" s="1"/>
      <c r="D212" s="1"/>
      <c r="E212" s="56" t="s">
        <v>403</v>
      </c>
      <c r="F212" s="1"/>
      <c r="G212" s="1"/>
      <c r="H212" s="47"/>
      <c r="I212" s="1"/>
      <c r="J212" s="47"/>
      <c r="K212" s="1"/>
      <c r="L212" s="1"/>
      <c r="M212" s="12"/>
      <c r="N212" s="2"/>
      <c r="O212" s="2"/>
      <c r="P212" s="2"/>
      <c r="Q212" s="2"/>
    </row>
    <row r="213" ht="12.75">
      <c r="A213" s="9"/>
      <c r="B213" s="55" t="s">
        <v>54</v>
      </c>
      <c r="C213" s="1"/>
      <c r="D213" s="1"/>
      <c r="E213" s="56" t="s">
        <v>404</v>
      </c>
      <c r="F213" s="1"/>
      <c r="G213" s="1"/>
      <c r="H213" s="47"/>
      <c r="I213" s="1"/>
      <c r="J213" s="47"/>
      <c r="K213" s="1"/>
      <c r="L213" s="1"/>
      <c r="M213" s="12"/>
      <c r="N213" s="2"/>
      <c r="O213" s="2"/>
      <c r="P213" s="2"/>
      <c r="Q213" s="2"/>
    </row>
    <row r="214" ht="12.75">
      <c r="A214" s="9"/>
      <c r="B214" s="55" t="s">
        <v>56</v>
      </c>
      <c r="C214" s="1"/>
      <c r="D214" s="1"/>
      <c r="E214" s="56" t="s">
        <v>400</v>
      </c>
      <c r="F214" s="1"/>
      <c r="G214" s="1"/>
      <c r="H214" s="47"/>
      <c r="I214" s="1"/>
      <c r="J214" s="47"/>
      <c r="K214" s="1"/>
      <c r="L214" s="1"/>
      <c r="M214" s="12"/>
      <c r="N214" s="2"/>
      <c r="O214" s="2"/>
      <c r="P214" s="2"/>
      <c r="Q214" s="2"/>
    </row>
    <row r="215" thickBot="1" ht="12.75">
      <c r="A215" s="9"/>
      <c r="B215" s="57" t="s">
        <v>58</v>
      </c>
      <c r="C215" s="31"/>
      <c r="D215" s="31"/>
      <c r="E215" s="58" t="s">
        <v>59</v>
      </c>
      <c r="F215" s="31"/>
      <c r="G215" s="31"/>
      <c r="H215" s="59"/>
      <c r="I215" s="31"/>
      <c r="J215" s="59"/>
      <c r="K215" s="31"/>
      <c r="L215" s="31"/>
      <c r="M215" s="12"/>
      <c r="N215" s="2"/>
      <c r="O215" s="2"/>
      <c r="P215" s="2"/>
      <c r="Q215" s="2"/>
    </row>
    <row r="216" thickTop="1" ht="12.75">
      <c r="A216" s="9"/>
      <c r="B216" s="48">
        <v>34</v>
      </c>
      <c r="C216" s="49" t="s">
        <v>405</v>
      </c>
      <c r="D216" s="49" t="s">
        <v>7</v>
      </c>
      <c r="E216" s="49" t="s">
        <v>406</v>
      </c>
      <c r="F216" s="49" t="s">
        <v>7</v>
      </c>
      <c r="G216" s="50" t="s">
        <v>187</v>
      </c>
      <c r="H216" s="60">
        <v>12</v>
      </c>
      <c r="I216" s="61">
        <f>ROUND(0,2)</f>
        <v>0</v>
      </c>
      <c r="J216" s="62">
        <f>ROUND(I216*H216,2)</f>
        <v>0</v>
      </c>
      <c r="K216" s="63">
        <v>0.20999999999999999</v>
      </c>
      <c r="L216" s="64">
        <f>IF(ISNUMBER(K216),ROUND(J216*(K216+1),2),0)</f>
        <v>0</v>
      </c>
      <c r="M216" s="12"/>
      <c r="N216" s="2"/>
      <c r="O216" s="2"/>
      <c r="P216" s="2"/>
      <c r="Q216" s="40">
        <f>IF(ISNUMBER(K216),IF(H216&gt;0,IF(I216&gt;0,J216,0),0),0)</f>
        <v>0</v>
      </c>
      <c r="R216" s="27">
        <f>IF(ISNUMBER(K216)=FALSE,J216,0)</f>
        <v>0</v>
      </c>
    </row>
    <row r="217" ht="12.75">
      <c r="A217" s="9"/>
      <c r="B217" s="55" t="s">
        <v>52</v>
      </c>
      <c r="C217" s="1"/>
      <c r="D217" s="1"/>
      <c r="E217" s="56" t="s">
        <v>407</v>
      </c>
      <c r="F217" s="1"/>
      <c r="G217" s="1"/>
      <c r="H217" s="47"/>
      <c r="I217" s="1"/>
      <c r="J217" s="47"/>
      <c r="K217" s="1"/>
      <c r="L217" s="1"/>
      <c r="M217" s="12"/>
      <c r="N217" s="2"/>
      <c r="O217" s="2"/>
      <c r="P217" s="2"/>
      <c r="Q217" s="2"/>
    </row>
    <row r="218" ht="12.75">
      <c r="A218" s="9"/>
      <c r="B218" s="55" t="s">
        <v>54</v>
      </c>
      <c r="C218" s="1"/>
      <c r="D218" s="1"/>
      <c r="E218" s="56" t="s">
        <v>408</v>
      </c>
      <c r="F218" s="1"/>
      <c r="G218" s="1"/>
      <c r="H218" s="47"/>
      <c r="I218" s="1"/>
      <c r="J218" s="47"/>
      <c r="K218" s="1"/>
      <c r="L218" s="1"/>
      <c r="M218" s="12"/>
      <c r="N218" s="2"/>
      <c r="O218" s="2"/>
      <c r="P218" s="2"/>
      <c r="Q218" s="2"/>
    </row>
    <row r="219" ht="12.75">
      <c r="A219" s="9"/>
      <c r="B219" s="55" t="s">
        <v>56</v>
      </c>
      <c r="C219" s="1"/>
      <c r="D219" s="1"/>
      <c r="E219" s="56" t="s">
        <v>409</v>
      </c>
      <c r="F219" s="1"/>
      <c r="G219" s="1"/>
      <c r="H219" s="47"/>
      <c r="I219" s="1"/>
      <c r="J219" s="47"/>
      <c r="K219" s="1"/>
      <c r="L219" s="1"/>
      <c r="M219" s="12"/>
      <c r="N219" s="2"/>
      <c r="O219" s="2"/>
      <c r="P219" s="2"/>
      <c r="Q219" s="2"/>
    </row>
    <row r="220" thickBot="1" ht="12.75">
      <c r="A220" s="9"/>
      <c r="B220" s="57" t="s">
        <v>58</v>
      </c>
      <c r="C220" s="31"/>
      <c r="D220" s="31"/>
      <c r="E220" s="58" t="s">
        <v>59</v>
      </c>
      <c r="F220" s="31"/>
      <c r="G220" s="31"/>
      <c r="H220" s="59"/>
      <c r="I220" s="31"/>
      <c r="J220" s="59"/>
      <c r="K220" s="31"/>
      <c r="L220" s="31"/>
      <c r="M220" s="12"/>
      <c r="N220" s="2"/>
      <c r="O220" s="2"/>
      <c r="P220" s="2"/>
      <c r="Q220" s="2"/>
    </row>
    <row r="221" thickTop="1" ht="12.75">
      <c r="A221" s="9"/>
      <c r="B221" s="48">
        <v>35</v>
      </c>
      <c r="C221" s="49" t="s">
        <v>410</v>
      </c>
      <c r="D221" s="49" t="s">
        <v>7</v>
      </c>
      <c r="E221" s="49" t="s">
        <v>411</v>
      </c>
      <c r="F221" s="49" t="s">
        <v>7</v>
      </c>
      <c r="G221" s="50" t="s">
        <v>187</v>
      </c>
      <c r="H221" s="60">
        <v>22.5</v>
      </c>
      <c r="I221" s="61">
        <f>ROUND(0,2)</f>
        <v>0</v>
      </c>
      <c r="J221" s="62">
        <f>ROUND(I221*H221,2)</f>
        <v>0</v>
      </c>
      <c r="K221" s="63">
        <v>0.20999999999999999</v>
      </c>
      <c r="L221" s="64">
        <f>IF(ISNUMBER(K221),ROUND(J221*(K221+1),2),0)</f>
        <v>0</v>
      </c>
      <c r="M221" s="12"/>
      <c r="N221" s="2"/>
      <c r="O221" s="2"/>
      <c r="P221" s="2"/>
      <c r="Q221" s="40">
        <f>IF(ISNUMBER(K221),IF(H221&gt;0,IF(I221&gt;0,J221,0),0),0)</f>
        <v>0</v>
      </c>
      <c r="R221" s="27">
        <f>IF(ISNUMBER(K221)=FALSE,J221,0)</f>
        <v>0</v>
      </c>
    </row>
    <row r="222" ht="12.75">
      <c r="A222" s="9"/>
      <c r="B222" s="55" t="s">
        <v>52</v>
      </c>
      <c r="C222" s="1"/>
      <c r="D222" s="1"/>
      <c r="E222" s="56" t="s">
        <v>412</v>
      </c>
      <c r="F222" s="1"/>
      <c r="G222" s="1"/>
      <c r="H222" s="47"/>
      <c r="I222" s="1"/>
      <c r="J222" s="47"/>
      <c r="K222" s="1"/>
      <c r="L222" s="1"/>
      <c r="M222" s="12"/>
      <c r="N222" s="2"/>
      <c r="O222" s="2"/>
      <c r="P222" s="2"/>
      <c r="Q222" s="2"/>
    </row>
    <row r="223" ht="12.75">
      <c r="A223" s="9"/>
      <c r="B223" s="55" t="s">
        <v>54</v>
      </c>
      <c r="C223" s="1"/>
      <c r="D223" s="1"/>
      <c r="E223" s="56" t="s">
        <v>413</v>
      </c>
      <c r="F223" s="1"/>
      <c r="G223" s="1"/>
      <c r="H223" s="47"/>
      <c r="I223" s="1"/>
      <c r="J223" s="47"/>
      <c r="K223" s="1"/>
      <c r="L223" s="1"/>
      <c r="M223" s="12"/>
      <c r="N223" s="2"/>
      <c r="O223" s="2"/>
      <c r="P223" s="2"/>
      <c r="Q223" s="2"/>
    </row>
    <row r="224" ht="12.75">
      <c r="A224" s="9"/>
      <c r="B224" s="55" t="s">
        <v>56</v>
      </c>
      <c r="C224" s="1"/>
      <c r="D224" s="1"/>
      <c r="E224" s="56" t="s">
        <v>409</v>
      </c>
      <c r="F224" s="1"/>
      <c r="G224" s="1"/>
      <c r="H224" s="47"/>
      <c r="I224" s="1"/>
      <c r="J224" s="47"/>
      <c r="K224" s="1"/>
      <c r="L224" s="1"/>
      <c r="M224" s="12"/>
      <c r="N224" s="2"/>
      <c r="O224" s="2"/>
      <c r="P224" s="2"/>
      <c r="Q224" s="2"/>
    </row>
    <row r="225" thickBot="1" ht="12.75">
      <c r="A225" s="9"/>
      <c r="B225" s="57" t="s">
        <v>58</v>
      </c>
      <c r="C225" s="31"/>
      <c r="D225" s="31"/>
      <c r="E225" s="58" t="s">
        <v>59</v>
      </c>
      <c r="F225" s="31"/>
      <c r="G225" s="31"/>
      <c r="H225" s="59"/>
      <c r="I225" s="31"/>
      <c r="J225" s="59"/>
      <c r="K225" s="31"/>
      <c r="L225" s="31"/>
      <c r="M225" s="12"/>
      <c r="N225" s="2"/>
      <c r="O225" s="2"/>
      <c r="P225" s="2"/>
      <c r="Q225" s="2"/>
    </row>
    <row r="226" thickTop="1" thickBot="1" ht="25" customHeight="1">
      <c r="A226" s="9"/>
      <c r="B226" s="1"/>
      <c r="C226" s="65">
        <v>8</v>
      </c>
      <c r="D226" s="1"/>
      <c r="E226" s="65" t="s">
        <v>92</v>
      </c>
      <c r="F226" s="1"/>
      <c r="G226" s="66" t="s">
        <v>81</v>
      </c>
      <c r="H226" s="67">
        <f>J206+J211+J216+J221</f>
        <v>0</v>
      </c>
      <c r="I226" s="66" t="s">
        <v>82</v>
      </c>
      <c r="J226" s="68">
        <f>(L226-H226)</f>
        <v>0</v>
      </c>
      <c r="K226" s="66" t="s">
        <v>83</v>
      </c>
      <c r="L226" s="69">
        <f>L206+L211+L216+L221</f>
        <v>0</v>
      </c>
      <c r="M226" s="12"/>
      <c r="N226" s="2"/>
      <c r="O226" s="2"/>
      <c r="P226" s="2"/>
      <c r="Q226" s="40">
        <f>0+Q206+Q211+Q216+Q221</f>
        <v>0</v>
      </c>
      <c r="R226" s="27">
        <f>0+R206+R211+R216+R221</f>
        <v>0</v>
      </c>
      <c r="S226" s="70">
        <f>Q226*(1+J226)+R226</f>
        <v>0</v>
      </c>
    </row>
    <row r="227" thickTop="1" thickBot="1" ht="25" customHeight="1">
      <c r="A227" s="9"/>
      <c r="B227" s="71"/>
      <c r="C227" s="71"/>
      <c r="D227" s="71"/>
      <c r="E227" s="71"/>
      <c r="F227" s="71"/>
      <c r="G227" s="72" t="s">
        <v>84</v>
      </c>
      <c r="H227" s="73">
        <f>J206+J211+J216+J221</f>
        <v>0</v>
      </c>
      <c r="I227" s="72" t="s">
        <v>85</v>
      </c>
      <c r="J227" s="74">
        <f>0+J226</f>
        <v>0</v>
      </c>
      <c r="K227" s="72" t="s">
        <v>86</v>
      </c>
      <c r="L227" s="75">
        <f>L206+L211+L216+L221</f>
        <v>0</v>
      </c>
      <c r="M227" s="12"/>
      <c r="N227" s="2"/>
      <c r="O227" s="2"/>
      <c r="P227" s="2"/>
      <c r="Q227" s="2"/>
    </row>
    <row r="228" ht="40" customHeight="1">
      <c r="A228" s="9"/>
      <c r="B228" s="80" t="s">
        <v>258</v>
      </c>
      <c r="C228" s="1"/>
      <c r="D228" s="1"/>
      <c r="E228" s="1"/>
      <c r="F228" s="1"/>
      <c r="G228" s="1"/>
      <c r="H228" s="47"/>
      <c r="I228" s="1"/>
      <c r="J228" s="47"/>
      <c r="K228" s="1"/>
      <c r="L228" s="1"/>
      <c r="M228" s="12"/>
      <c r="N228" s="2"/>
      <c r="O228" s="2"/>
      <c r="P228" s="2"/>
      <c r="Q228" s="2"/>
    </row>
    <row r="229" ht="12.75">
      <c r="A229" s="9"/>
      <c r="B229" s="48">
        <v>36</v>
      </c>
      <c r="C229" s="49" t="s">
        <v>414</v>
      </c>
      <c r="D229" s="49" t="s">
        <v>7</v>
      </c>
      <c r="E229" s="49" t="s">
        <v>415</v>
      </c>
      <c r="F229" s="49" t="s">
        <v>7</v>
      </c>
      <c r="G229" s="50" t="s">
        <v>104</v>
      </c>
      <c r="H229" s="51">
        <v>26.879999999999999</v>
      </c>
      <c r="I229" s="25">
        <f>ROUND(0,2)</f>
        <v>0</v>
      </c>
      <c r="J229" s="52">
        <f>ROUND(I229*H229,2)</f>
        <v>0</v>
      </c>
      <c r="K229" s="53">
        <v>0.20999999999999999</v>
      </c>
      <c r="L229" s="54">
        <f>IF(ISNUMBER(K229),ROUND(J229*(K229+1),2),0)</f>
        <v>0</v>
      </c>
      <c r="M229" s="12"/>
      <c r="N229" s="2"/>
      <c r="O229" s="2"/>
      <c r="P229" s="2"/>
      <c r="Q229" s="40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55" t="s">
        <v>52</v>
      </c>
      <c r="C230" s="1"/>
      <c r="D230" s="1"/>
      <c r="E230" s="56" t="s">
        <v>416</v>
      </c>
      <c r="F230" s="1"/>
      <c r="G230" s="1"/>
      <c r="H230" s="47"/>
      <c r="I230" s="1"/>
      <c r="J230" s="47"/>
      <c r="K230" s="1"/>
      <c r="L230" s="1"/>
      <c r="M230" s="12"/>
      <c r="N230" s="2"/>
      <c r="O230" s="2"/>
      <c r="P230" s="2"/>
      <c r="Q230" s="2"/>
    </row>
    <row r="231" ht="12.75">
      <c r="A231" s="9"/>
      <c r="B231" s="55" t="s">
        <v>54</v>
      </c>
      <c r="C231" s="1"/>
      <c r="D231" s="1"/>
      <c r="E231" s="56" t="s">
        <v>417</v>
      </c>
      <c r="F231" s="1"/>
      <c r="G231" s="1"/>
      <c r="H231" s="47"/>
      <c r="I231" s="1"/>
      <c r="J231" s="47"/>
      <c r="K231" s="1"/>
      <c r="L231" s="1"/>
      <c r="M231" s="12"/>
      <c r="N231" s="2"/>
      <c r="O231" s="2"/>
      <c r="P231" s="2"/>
      <c r="Q231" s="2"/>
    </row>
    <row r="232" ht="12.75">
      <c r="A232" s="9"/>
      <c r="B232" s="55" t="s">
        <v>56</v>
      </c>
      <c r="C232" s="1"/>
      <c r="D232" s="1"/>
      <c r="E232" s="56" t="s">
        <v>418</v>
      </c>
      <c r="F232" s="1"/>
      <c r="G232" s="1"/>
      <c r="H232" s="47"/>
      <c r="I232" s="1"/>
      <c r="J232" s="47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7" t="s">
        <v>58</v>
      </c>
      <c r="C233" s="31"/>
      <c r="D233" s="31"/>
      <c r="E233" s="58" t="s">
        <v>59</v>
      </c>
      <c r="F233" s="31"/>
      <c r="G233" s="31"/>
      <c r="H233" s="59"/>
      <c r="I233" s="31"/>
      <c r="J233" s="59"/>
      <c r="K233" s="31"/>
      <c r="L233" s="31"/>
      <c r="M233" s="12"/>
      <c r="N233" s="2"/>
      <c r="O233" s="2"/>
      <c r="P233" s="2"/>
      <c r="Q233" s="2"/>
    </row>
    <row r="234" thickTop="1" thickBot="1" ht="25" customHeight="1">
      <c r="A234" s="9"/>
      <c r="B234" s="1"/>
      <c r="C234" s="65">
        <v>9</v>
      </c>
      <c r="D234" s="1"/>
      <c r="E234" s="65" t="s">
        <v>93</v>
      </c>
      <c r="F234" s="1"/>
      <c r="G234" s="66" t="s">
        <v>81</v>
      </c>
      <c r="H234" s="67">
        <f>0+J229</f>
        <v>0</v>
      </c>
      <c r="I234" s="66" t="s">
        <v>82</v>
      </c>
      <c r="J234" s="68">
        <f>(L234-H234)</f>
        <v>0</v>
      </c>
      <c r="K234" s="66" t="s">
        <v>83</v>
      </c>
      <c r="L234" s="69">
        <f>0+L229</f>
        <v>0</v>
      </c>
      <c r="M234" s="12"/>
      <c r="N234" s="2"/>
      <c r="O234" s="2"/>
      <c r="P234" s="2"/>
      <c r="Q234" s="40">
        <f>0+Q229</f>
        <v>0</v>
      </c>
      <c r="R234" s="27">
        <f>0+R229</f>
        <v>0</v>
      </c>
      <c r="S234" s="70">
        <f>Q234*(1+J234)+R234</f>
        <v>0</v>
      </c>
    </row>
    <row r="235" thickTop="1" thickBot="1" ht="25" customHeight="1">
      <c r="A235" s="9"/>
      <c r="B235" s="71"/>
      <c r="C235" s="71"/>
      <c r="D235" s="71"/>
      <c r="E235" s="71"/>
      <c r="F235" s="71"/>
      <c r="G235" s="72" t="s">
        <v>84</v>
      </c>
      <c r="H235" s="73">
        <f>0+J229</f>
        <v>0</v>
      </c>
      <c r="I235" s="72" t="s">
        <v>85</v>
      </c>
      <c r="J235" s="74">
        <f>0+J234</f>
        <v>0</v>
      </c>
      <c r="K235" s="72" t="s">
        <v>86</v>
      </c>
      <c r="L235" s="75">
        <f>0+L229</f>
        <v>0</v>
      </c>
      <c r="M235" s="12"/>
      <c r="N235" s="2"/>
      <c r="O235" s="2"/>
      <c r="P235" s="2"/>
      <c r="Q235" s="2"/>
    </row>
    <row r="236" ht="12.75">
      <c r="A236" s="13"/>
      <c r="B236" s="4"/>
      <c r="C236" s="4"/>
      <c r="D236" s="4"/>
      <c r="E236" s="4"/>
      <c r="F236" s="4"/>
      <c r="G236" s="4"/>
      <c r="H236" s="76"/>
      <c r="I236" s="4"/>
      <c r="J236" s="76"/>
      <c r="K236" s="4"/>
      <c r="L236" s="4"/>
      <c r="M236" s="14"/>
      <c r="N236" s="2"/>
      <c r="O236" s="2"/>
      <c r="P236" s="2"/>
      <c r="Q236" s="2"/>
    </row>
    <row r="237" ht="12.7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"/>
      <c r="O237" s="2"/>
      <c r="P237" s="2"/>
      <c r="Q237" s="2"/>
    </row>
  </sheetData>
  <mergeCells count="17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5:L65"/>
    <mergeCell ref="B67:D67"/>
    <mergeCell ref="B68:D68"/>
    <mergeCell ref="B69:D69"/>
    <mergeCell ref="B70:D70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8:L108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1:L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4:L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2:L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05:L205"/>
    <mergeCell ref="B230:D230"/>
    <mergeCell ref="B231:D231"/>
    <mergeCell ref="B232:D232"/>
    <mergeCell ref="B233:D233"/>
    <mergeCell ref="B228:L228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32</v>
      </c>
      <c r="B10" s="1"/>
      <c r="C10" s="16"/>
      <c r="D10" s="1"/>
      <c r="E10" s="1"/>
      <c r="F10" s="1"/>
      <c r="G10" s="17"/>
      <c r="H10" s="1"/>
      <c r="I10" s="38" t="s">
        <v>33</v>
      </c>
      <c r="J10" s="39">
        <f>H117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419</v>
      </c>
      <c r="B11" s="1"/>
      <c r="C11" s="1"/>
      <c r="D11" s="1"/>
      <c r="E11" s="1"/>
      <c r="F11" s="1"/>
      <c r="G11" s="38"/>
      <c r="H11" s="1"/>
      <c r="I11" s="38" t="s">
        <v>35</v>
      </c>
      <c r="J11" s="39">
        <f>L117</f>
        <v>0</v>
      </c>
      <c r="K11" s="1"/>
      <c r="L11" s="1"/>
      <c r="M11" s="12"/>
      <c r="N11" s="2"/>
      <c r="O11" s="2"/>
      <c r="P11" s="2"/>
      <c r="Q11" s="40">
        <f>IF(SUM(K20)&gt;0,ROUND(SUM(S20)/SUM(K20)-1,8),0)</f>
        <v>0</v>
      </c>
      <c r="R11" s="27">
        <f>AVERAGE(J116)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8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5" t="s">
        <v>36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1" t="s">
        <v>37</v>
      </c>
      <c r="C19" s="41"/>
      <c r="D19" s="41"/>
      <c r="E19" s="41" t="s">
        <v>38</v>
      </c>
      <c r="F19" s="41"/>
      <c r="G19" s="42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3">
        <v>9</v>
      </c>
      <c r="C20" s="1"/>
      <c r="D20" s="1"/>
      <c r="E20" s="44" t="s">
        <v>93</v>
      </c>
      <c r="F20" s="1"/>
      <c r="G20" s="1"/>
      <c r="H20" s="1"/>
      <c r="I20" s="1"/>
      <c r="J20" s="1"/>
      <c r="K20" s="45">
        <f>H117</f>
        <v>0</v>
      </c>
      <c r="L20" s="45">
        <f>L117</f>
        <v>0</v>
      </c>
      <c r="M20" s="12"/>
      <c r="N20" s="2"/>
      <c r="O20" s="2"/>
      <c r="P20" s="2"/>
      <c r="Q20" s="2"/>
      <c r="S20" s="27">
        <f>S116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5" t="s">
        <v>40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1" t="s">
        <v>41</v>
      </c>
      <c r="C24" s="41" t="s">
        <v>37</v>
      </c>
      <c r="D24" s="41" t="s">
        <v>42</v>
      </c>
      <c r="E24" s="41" t="s">
        <v>38</v>
      </c>
      <c r="F24" s="41" t="s">
        <v>43</v>
      </c>
      <c r="G24" s="42" t="s">
        <v>44</v>
      </c>
      <c r="H24" s="22" t="s">
        <v>45</v>
      </c>
      <c r="I24" s="22" t="s">
        <v>46</v>
      </c>
      <c r="J24" s="22" t="s">
        <v>17</v>
      </c>
      <c r="K24" s="42" t="s">
        <v>47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6" t="s">
        <v>258</v>
      </c>
      <c r="C25" s="1"/>
      <c r="D25" s="1"/>
      <c r="E25" s="1"/>
      <c r="F25" s="1"/>
      <c r="G25" s="1"/>
      <c r="H25" s="47"/>
      <c r="I25" s="1"/>
      <c r="J25" s="47"/>
      <c r="K25" s="1"/>
      <c r="L25" s="1"/>
      <c r="M25" s="12"/>
      <c r="N25" s="2"/>
      <c r="O25" s="2"/>
      <c r="P25" s="2"/>
      <c r="Q25" s="2"/>
    </row>
    <row r="26" ht="12.75">
      <c r="A26" s="9"/>
      <c r="B26" s="48">
        <v>1</v>
      </c>
      <c r="C26" s="49" t="s">
        <v>420</v>
      </c>
      <c r="D26" s="49" t="s">
        <v>7</v>
      </c>
      <c r="E26" s="49" t="s">
        <v>421</v>
      </c>
      <c r="F26" s="49" t="s">
        <v>7</v>
      </c>
      <c r="G26" s="50" t="s">
        <v>78</v>
      </c>
      <c r="H26" s="51">
        <v>10</v>
      </c>
      <c r="I26" s="25">
        <f>ROUND(0,2)</f>
        <v>0</v>
      </c>
      <c r="J26" s="52">
        <f>ROUND(I26*H26,2)</f>
        <v>0</v>
      </c>
      <c r="K26" s="53">
        <v>0.20999999999999999</v>
      </c>
      <c r="L26" s="54">
        <f>IF(ISNUMBER(K26),ROUND(J26*(K26+1),2),0)</f>
        <v>0</v>
      </c>
      <c r="M26" s="12"/>
      <c r="N26" s="2"/>
      <c r="O26" s="2"/>
      <c r="P26" s="2"/>
      <c r="Q26" s="40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5" t="s">
        <v>52</v>
      </c>
      <c r="C27" s="1"/>
      <c r="D27" s="1"/>
      <c r="E27" s="56" t="s">
        <v>422</v>
      </c>
      <c r="F27" s="1"/>
      <c r="G27" s="1"/>
      <c r="H27" s="47"/>
      <c r="I27" s="1"/>
      <c r="J27" s="47"/>
      <c r="K27" s="1"/>
      <c r="L27" s="1"/>
      <c r="M27" s="12"/>
      <c r="N27" s="2"/>
      <c r="O27" s="2"/>
      <c r="P27" s="2"/>
      <c r="Q27" s="2"/>
    </row>
    <row r="28" ht="12.75">
      <c r="A28" s="9"/>
      <c r="B28" s="55" t="s">
        <v>54</v>
      </c>
      <c r="C28" s="1"/>
      <c r="D28" s="1"/>
      <c r="E28" s="56" t="s">
        <v>423</v>
      </c>
      <c r="F28" s="1"/>
      <c r="G28" s="1"/>
      <c r="H28" s="47"/>
      <c r="I28" s="1"/>
      <c r="J28" s="47"/>
      <c r="K28" s="1"/>
      <c r="L28" s="1"/>
      <c r="M28" s="12"/>
      <c r="N28" s="2"/>
      <c r="O28" s="2"/>
      <c r="P28" s="2"/>
      <c r="Q28" s="2"/>
    </row>
    <row r="29" ht="12.75">
      <c r="A29" s="9"/>
      <c r="B29" s="55" t="s">
        <v>56</v>
      </c>
      <c r="C29" s="1"/>
      <c r="D29" s="1"/>
      <c r="E29" s="56" t="s">
        <v>424</v>
      </c>
      <c r="F29" s="1"/>
      <c r="G29" s="1"/>
      <c r="H29" s="47"/>
      <c r="I29" s="1"/>
      <c r="J29" s="47"/>
      <c r="K29" s="1"/>
      <c r="L29" s="1"/>
      <c r="M29" s="12"/>
      <c r="N29" s="2"/>
      <c r="O29" s="2"/>
      <c r="P29" s="2"/>
      <c r="Q29" s="2"/>
    </row>
    <row r="30" thickBot="1" ht="12.75">
      <c r="A30" s="9"/>
      <c r="B30" s="57" t="s">
        <v>58</v>
      </c>
      <c r="C30" s="31"/>
      <c r="D30" s="31"/>
      <c r="E30" s="58" t="s">
        <v>59</v>
      </c>
      <c r="F30" s="31"/>
      <c r="G30" s="31"/>
      <c r="H30" s="59"/>
      <c r="I30" s="31"/>
      <c r="J30" s="59"/>
      <c r="K30" s="31"/>
      <c r="L30" s="31"/>
      <c r="M30" s="12"/>
      <c r="N30" s="2"/>
      <c r="O30" s="2"/>
      <c r="P30" s="2"/>
      <c r="Q30" s="2"/>
    </row>
    <row r="31" thickTop="1" ht="12.75">
      <c r="A31" s="9"/>
      <c r="B31" s="48">
        <v>2</v>
      </c>
      <c r="C31" s="49" t="s">
        <v>425</v>
      </c>
      <c r="D31" s="49" t="s">
        <v>7</v>
      </c>
      <c r="E31" s="49" t="s">
        <v>426</v>
      </c>
      <c r="F31" s="49" t="s">
        <v>7</v>
      </c>
      <c r="G31" s="50" t="s">
        <v>78</v>
      </c>
      <c r="H31" s="60">
        <v>10</v>
      </c>
      <c r="I31" s="61">
        <f>ROUND(0,2)</f>
        <v>0</v>
      </c>
      <c r="J31" s="62">
        <f>ROUND(I31*H31,2)</f>
        <v>0</v>
      </c>
      <c r="K31" s="63">
        <v>0.20999999999999999</v>
      </c>
      <c r="L31" s="64">
        <f>IF(ISNUMBER(K31),ROUND(J31*(K31+1),2),0)</f>
        <v>0</v>
      </c>
      <c r="M31" s="12"/>
      <c r="N31" s="2"/>
      <c r="O31" s="2"/>
      <c r="P31" s="2"/>
      <c r="Q31" s="40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5" t="s">
        <v>52</v>
      </c>
      <c r="C32" s="1"/>
      <c r="D32" s="1"/>
      <c r="E32" s="56" t="s">
        <v>422</v>
      </c>
      <c r="F32" s="1"/>
      <c r="G32" s="1"/>
      <c r="H32" s="47"/>
      <c r="I32" s="1"/>
      <c r="J32" s="47"/>
      <c r="K32" s="1"/>
      <c r="L32" s="1"/>
      <c r="M32" s="12"/>
      <c r="N32" s="2"/>
      <c r="O32" s="2"/>
      <c r="P32" s="2"/>
      <c r="Q32" s="2"/>
    </row>
    <row r="33" ht="12.75">
      <c r="A33" s="9"/>
      <c r="B33" s="55" t="s">
        <v>54</v>
      </c>
      <c r="C33" s="1"/>
      <c r="D33" s="1"/>
      <c r="E33" s="56" t="s">
        <v>427</v>
      </c>
      <c r="F33" s="1"/>
      <c r="G33" s="1"/>
      <c r="H33" s="47"/>
      <c r="I33" s="1"/>
      <c r="J33" s="47"/>
      <c r="K33" s="1"/>
      <c r="L33" s="1"/>
      <c r="M33" s="12"/>
      <c r="N33" s="2"/>
      <c r="O33" s="2"/>
      <c r="P33" s="2"/>
      <c r="Q33" s="2"/>
    </row>
    <row r="34" ht="12.75">
      <c r="A34" s="9"/>
      <c r="B34" s="55" t="s">
        <v>56</v>
      </c>
      <c r="C34" s="1"/>
      <c r="D34" s="1"/>
      <c r="E34" s="56" t="s">
        <v>428</v>
      </c>
      <c r="F34" s="1"/>
      <c r="G34" s="1"/>
      <c r="H34" s="47"/>
      <c r="I34" s="1"/>
      <c r="J34" s="47"/>
      <c r="K34" s="1"/>
      <c r="L34" s="1"/>
      <c r="M34" s="12"/>
      <c r="N34" s="2"/>
      <c r="O34" s="2"/>
      <c r="P34" s="2"/>
      <c r="Q34" s="2"/>
    </row>
    <row r="35" thickBot="1" ht="12.75">
      <c r="A35" s="9"/>
      <c r="B35" s="57" t="s">
        <v>58</v>
      </c>
      <c r="C35" s="31"/>
      <c r="D35" s="31"/>
      <c r="E35" s="58" t="s">
        <v>59</v>
      </c>
      <c r="F35" s="31"/>
      <c r="G35" s="31"/>
      <c r="H35" s="59"/>
      <c r="I35" s="31"/>
      <c r="J35" s="59"/>
      <c r="K35" s="31"/>
      <c r="L35" s="31"/>
      <c r="M35" s="12"/>
      <c r="N35" s="2"/>
      <c r="O35" s="2"/>
      <c r="P35" s="2"/>
      <c r="Q35" s="2"/>
    </row>
    <row r="36" thickTop="1" ht="12.75">
      <c r="A36" s="9"/>
      <c r="B36" s="48">
        <v>3</v>
      </c>
      <c r="C36" s="49" t="s">
        <v>429</v>
      </c>
      <c r="D36" s="49" t="s">
        <v>7</v>
      </c>
      <c r="E36" s="49" t="s">
        <v>430</v>
      </c>
      <c r="F36" s="49" t="s">
        <v>7</v>
      </c>
      <c r="G36" s="50" t="s">
        <v>431</v>
      </c>
      <c r="H36" s="60">
        <v>900</v>
      </c>
      <c r="I36" s="61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0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55" t="s">
        <v>52</v>
      </c>
      <c r="C37" s="1"/>
      <c r="D37" s="1"/>
      <c r="E37" s="56" t="s">
        <v>422</v>
      </c>
      <c r="F37" s="1"/>
      <c r="G37" s="1"/>
      <c r="H37" s="47"/>
      <c r="I37" s="1"/>
      <c r="J37" s="47"/>
      <c r="K37" s="1"/>
      <c r="L37" s="1"/>
      <c r="M37" s="12"/>
      <c r="N37" s="2"/>
      <c r="O37" s="2"/>
      <c r="P37" s="2"/>
      <c r="Q37" s="2"/>
    </row>
    <row r="38" ht="12.75">
      <c r="A38" s="9"/>
      <c r="B38" s="55" t="s">
        <v>54</v>
      </c>
      <c r="C38" s="1"/>
      <c r="D38" s="1"/>
      <c r="E38" s="56" t="s">
        <v>432</v>
      </c>
      <c r="F38" s="1"/>
      <c r="G38" s="1"/>
      <c r="H38" s="47"/>
      <c r="I38" s="1"/>
      <c r="J38" s="47"/>
      <c r="K38" s="1"/>
      <c r="L38" s="1"/>
      <c r="M38" s="12"/>
      <c r="N38" s="2"/>
      <c r="O38" s="2"/>
      <c r="P38" s="2"/>
      <c r="Q38" s="2"/>
    </row>
    <row r="39" ht="12.75">
      <c r="A39" s="9"/>
      <c r="B39" s="55" t="s">
        <v>56</v>
      </c>
      <c r="C39" s="1"/>
      <c r="D39" s="1"/>
      <c r="E39" s="56" t="s">
        <v>433</v>
      </c>
      <c r="F39" s="1"/>
      <c r="G39" s="1"/>
      <c r="H39" s="47"/>
      <c r="I39" s="1"/>
      <c r="J39" s="47"/>
      <c r="K39" s="1"/>
      <c r="L39" s="1"/>
      <c r="M39" s="12"/>
      <c r="N39" s="2"/>
      <c r="O39" s="2"/>
      <c r="P39" s="2"/>
      <c r="Q39" s="2"/>
    </row>
    <row r="40" thickBot="1" ht="12.75">
      <c r="A40" s="9"/>
      <c r="B40" s="57" t="s">
        <v>58</v>
      </c>
      <c r="C40" s="31"/>
      <c r="D40" s="31"/>
      <c r="E40" s="58" t="s">
        <v>59</v>
      </c>
      <c r="F40" s="31"/>
      <c r="G40" s="31"/>
      <c r="H40" s="59"/>
      <c r="I40" s="31"/>
      <c r="J40" s="59"/>
      <c r="K40" s="31"/>
      <c r="L40" s="31"/>
      <c r="M40" s="12"/>
      <c r="N40" s="2"/>
      <c r="O40" s="2"/>
      <c r="P40" s="2"/>
      <c r="Q40" s="2"/>
    </row>
    <row r="41" thickTop="1" ht="12.75">
      <c r="A41" s="9"/>
      <c r="B41" s="48">
        <v>4</v>
      </c>
      <c r="C41" s="49" t="s">
        <v>434</v>
      </c>
      <c r="D41" s="49" t="s">
        <v>7</v>
      </c>
      <c r="E41" s="49" t="s">
        <v>435</v>
      </c>
      <c r="F41" s="49" t="s">
        <v>7</v>
      </c>
      <c r="G41" s="50" t="s">
        <v>78</v>
      </c>
      <c r="H41" s="60">
        <v>10</v>
      </c>
      <c r="I41" s="61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0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5" t="s">
        <v>52</v>
      </c>
      <c r="C42" s="1"/>
      <c r="D42" s="1"/>
      <c r="E42" s="56" t="s">
        <v>422</v>
      </c>
      <c r="F42" s="1"/>
      <c r="G42" s="1"/>
      <c r="H42" s="47"/>
      <c r="I42" s="1"/>
      <c r="J42" s="47"/>
      <c r="K42" s="1"/>
      <c r="L42" s="1"/>
      <c r="M42" s="12"/>
      <c r="N42" s="2"/>
      <c r="O42" s="2"/>
      <c r="P42" s="2"/>
      <c r="Q42" s="2"/>
    </row>
    <row r="43" ht="12.75">
      <c r="A43" s="9"/>
      <c r="B43" s="55" t="s">
        <v>54</v>
      </c>
      <c r="C43" s="1"/>
      <c r="D43" s="1"/>
      <c r="E43" s="56" t="s">
        <v>423</v>
      </c>
      <c r="F43" s="1"/>
      <c r="G43" s="1"/>
      <c r="H43" s="47"/>
      <c r="I43" s="1"/>
      <c r="J43" s="47"/>
      <c r="K43" s="1"/>
      <c r="L43" s="1"/>
      <c r="M43" s="12"/>
      <c r="N43" s="2"/>
      <c r="O43" s="2"/>
      <c r="P43" s="2"/>
      <c r="Q43" s="2"/>
    </row>
    <row r="44" ht="12.75">
      <c r="A44" s="9"/>
      <c r="B44" s="55" t="s">
        <v>56</v>
      </c>
      <c r="C44" s="1"/>
      <c r="D44" s="1"/>
      <c r="E44" s="56" t="s">
        <v>436</v>
      </c>
      <c r="F44" s="1"/>
      <c r="G44" s="1"/>
      <c r="H44" s="47"/>
      <c r="I44" s="1"/>
      <c r="J44" s="47"/>
      <c r="K44" s="1"/>
      <c r="L44" s="1"/>
      <c r="M44" s="12"/>
      <c r="N44" s="2"/>
      <c r="O44" s="2"/>
      <c r="P44" s="2"/>
      <c r="Q44" s="2"/>
    </row>
    <row r="45" thickBot="1" ht="12.75">
      <c r="A45" s="9"/>
      <c r="B45" s="57" t="s">
        <v>58</v>
      </c>
      <c r="C45" s="31"/>
      <c r="D45" s="31"/>
      <c r="E45" s="58" t="s">
        <v>59</v>
      </c>
      <c r="F45" s="31"/>
      <c r="G45" s="31"/>
      <c r="H45" s="59"/>
      <c r="I45" s="31"/>
      <c r="J45" s="59"/>
      <c r="K45" s="31"/>
      <c r="L45" s="31"/>
      <c r="M45" s="12"/>
      <c r="N45" s="2"/>
      <c r="O45" s="2"/>
      <c r="P45" s="2"/>
      <c r="Q45" s="2"/>
    </row>
    <row r="46" thickTop="1" ht="12.75">
      <c r="A46" s="9"/>
      <c r="B46" s="48">
        <v>5</v>
      </c>
      <c r="C46" s="49" t="s">
        <v>437</v>
      </c>
      <c r="D46" s="49" t="s">
        <v>7</v>
      </c>
      <c r="E46" s="49" t="s">
        <v>438</v>
      </c>
      <c r="F46" s="49" t="s">
        <v>7</v>
      </c>
      <c r="G46" s="50" t="s">
        <v>78</v>
      </c>
      <c r="H46" s="60">
        <v>10</v>
      </c>
      <c r="I46" s="61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0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5" t="s">
        <v>52</v>
      </c>
      <c r="C47" s="1"/>
      <c r="D47" s="1"/>
      <c r="E47" s="56" t="s">
        <v>422</v>
      </c>
      <c r="F47" s="1"/>
      <c r="G47" s="1"/>
      <c r="H47" s="47"/>
      <c r="I47" s="1"/>
      <c r="J47" s="47"/>
      <c r="K47" s="1"/>
      <c r="L47" s="1"/>
      <c r="M47" s="12"/>
      <c r="N47" s="2"/>
      <c r="O47" s="2"/>
      <c r="P47" s="2"/>
      <c r="Q47" s="2"/>
    </row>
    <row r="48" ht="12.75">
      <c r="A48" s="9"/>
      <c r="B48" s="55" t="s">
        <v>54</v>
      </c>
      <c r="C48" s="1"/>
      <c r="D48" s="1"/>
      <c r="E48" s="56" t="s">
        <v>427</v>
      </c>
      <c r="F48" s="1"/>
      <c r="G48" s="1"/>
      <c r="H48" s="47"/>
      <c r="I48" s="1"/>
      <c r="J48" s="47"/>
      <c r="K48" s="1"/>
      <c r="L48" s="1"/>
      <c r="M48" s="12"/>
      <c r="N48" s="2"/>
      <c r="O48" s="2"/>
      <c r="P48" s="2"/>
      <c r="Q48" s="2"/>
    </row>
    <row r="49" ht="12.75">
      <c r="A49" s="9"/>
      <c r="B49" s="55" t="s">
        <v>56</v>
      </c>
      <c r="C49" s="1"/>
      <c r="D49" s="1"/>
      <c r="E49" s="56" t="s">
        <v>428</v>
      </c>
      <c r="F49" s="1"/>
      <c r="G49" s="1"/>
      <c r="H49" s="47"/>
      <c r="I49" s="1"/>
      <c r="J49" s="47"/>
      <c r="K49" s="1"/>
      <c r="L49" s="1"/>
      <c r="M49" s="12"/>
      <c r="N49" s="2"/>
      <c r="O49" s="2"/>
      <c r="P49" s="2"/>
      <c r="Q49" s="2"/>
    </row>
    <row r="50" thickBot="1" ht="12.75">
      <c r="A50" s="9"/>
      <c r="B50" s="57" t="s">
        <v>58</v>
      </c>
      <c r="C50" s="31"/>
      <c r="D50" s="31"/>
      <c r="E50" s="58" t="s">
        <v>59</v>
      </c>
      <c r="F50" s="31"/>
      <c r="G50" s="31"/>
      <c r="H50" s="59"/>
      <c r="I50" s="31"/>
      <c r="J50" s="59"/>
      <c r="K50" s="31"/>
      <c r="L50" s="31"/>
      <c r="M50" s="12"/>
      <c r="N50" s="2"/>
      <c r="O50" s="2"/>
      <c r="P50" s="2"/>
      <c r="Q50" s="2"/>
    </row>
    <row r="51" thickTop="1" ht="12.75">
      <c r="A51" s="9"/>
      <c r="B51" s="48">
        <v>6</v>
      </c>
      <c r="C51" s="49" t="s">
        <v>439</v>
      </c>
      <c r="D51" s="49" t="s">
        <v>7</v>
      </c>
      <c r="E51" s="49" t="s">
        <v>440</v>
      </c>
      <c r="F51" s="49" t="s">
        <v>7</v>
      </c>
      <c r="G51" s="50" t="s">
        <v>431</v>
      </c>
      <c r="H51" s="60">
        <v>900</v>
      </c>
      <c r="I51" s="61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0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5" t="s">
        <v>52</v>
      </c>
      <c r="C52" s="1"/>
      <c r="D52" s="1"/>
      <c r="E52" s="56" t="s">
        <v>422</v>
      </c>
      <c r="F52" s="1"/>
      <c r="G52" s="1"/>
      <c r="H52" s="47"/>
      <c r="I52" s="1"/>
      <c r="J52" s="47"/>
      <c r="K52" s="1"/>
      <c r="L52" s="1"/>
      <c r="M52" s="12"/>
      <c r="N52" s="2"/>
      <c r="O52" s="2"/>
      <c r="P52" s="2"/>
      <c r="Q52" s="2"/>
    </row>
    <row r="53" ht="12.75">
      <c r="A53" s="9"/>
      <c r="B53" s="55" t="s">
        <v>54</v>
      </c>
      <c r="C53" s="1"/>
      <c r="D53" s="1"/>
      <c r="E53" s="56" t="s">
        <v>432</v>
      </c>
      <c r="F53" s="1"/>
      <c r="G53" s="1"/>
      <c r="H53" s="47"/>
      <c r="I53" s="1"/>
      <c r="J53" s="47"/>
      <c r="K53" s="1"/>
      <c r="L53" s="1"/>
      <c r="M53" s="12"/>
      <c r="N53" s="2"/>
      <c r="O53" s="2"/>
      <c r="P53" s="2"/>
      <c r="Q53" s="2"/>
    </row>
    <row r="54" ht="12.75">
      <c r="A54" s="9"/>
      <c r="B54" s="55" t="s">
        <v>56</v>
      </c>
      <c r="C54" s="1"/>
      <c r="D54" s="1"/>
      <c r="E54" s="56" t="s">
        <v>441</v>
      </c>
      <c r="F54" s="1"/>
      <c r="G54" s="1"/>
      <c r="H54" s="47"/>
      <c r="I54" s="1"/>
      <c r="J54" s="47"/>
      <c r="K54" s="1"/>
      <c r="L54" s="1"/>
      <c r="M54" s="12"/>
      <c r="N54" s="2"/>
      <c r="O54" s="2"/>
      <c r="P54" s="2"/>
      <c r="Q54" s="2"/>
    </row>
    <row r="55" thickBot="1" ht="12.75">
      <c r="A55" s="9"/>
      <c r="B55" s="57" t="s">
        <v>58</v>
      </c>
      <c r="C55" s="31"/>
      <c r="D55" s="31"/>
      <c r="E55" s="58" t="s">
        <v>59</v>
      </c>
      <c r="F55" s="31"/>
      <c r="G55" s="31"/>
      <c r="H55" s="59"/>
      <c r="I55" s="31"/>
      <c r="J55" s="59"/>
      <c r="K55" s="31"/>
      <c r="L55" s="31"/>
      <c r="M55" s="12"/>
      <c r="N55" s="2"/>
      <c r="O55" s="2"/>
      <c r="P55" s="2"/>
      <c r="Q55" s="2"/>
    </row>
    <row r="56" thickTop="1" ht="12.75">
      <c r="A56" s="9"/>
      <c r="B56" s="48">
        <v>7</v>
      </c>
      <c r="C56" s="49" t="s">
        <v>442</v>
      </c>
      <c r="D56" s="49" t="s">
        <v>7</v>
      </c>
      <c r="E56" s="49" t="s">
        <v>443</v>
      </c>
      <c r="F56" s="49" t="s">
        <v>7</v>
      </c>
      <c r="G56" s="50" t="s">
        <v>78</v>
      </c>
      <c r="H56" s="60">
        <v>2</v>
      </c>
      <c r="I56" s="61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0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5" t="s">
        <v>52</v>
      </c>
      <c r="C57" s="1"/>
      <c r="D57" s="1"/>
      <c r="E57" s="56" t="s">
        <v>422</v>
      </c>
      <c r="F57" s="1"/>
      <c r="G57" s="1"/>
      <c r="H57" s="47"/>
      <c r="I57" s="1"/>
      <c r="J57" s="47"/>
      <c r="K57" s="1"/>
      <c r="L57" s="1"/>
      <c r="M57" s="12"/>
      <c r="N57" s="2"/>
      <c r="O57" s="2"/>
      <c r="P57" s="2"/>
      <c r="Q57" s="2"/>
    </row>
    <row r="58" ht="12.75">
      <c r="A58" s="9"/>
      <c r="B58" s="55" t="s">
        <v>54</v>
      </c>
      <c r="C58" s="1"/>
      <c r="D58" s="1"/>
      <c r="E58" s="56" t="s">
        <v>310</v>
      </c>
      <c r="F58" s="1"/>
      <c r="G58" s="1"/>
      <c r="H58" s="47"/>
      <c r="I58" s="1"/>
      <c r="J58" s="47"/>
      <c r="K58" s="1"/>
      <c r="L58" s="1"/>
      <c r="M58" s="12"/>
      <c r="N58" s="2"/>
      <c r="O58" s="2"/>
      <c r="P58" s="2"/>
      <c r="Q58" s="2"/>
    </row>
    <row r="59" ht="12.75">
      <c r="A59" s="9"/>
      <c r="B59" s="55" t="s">
        <v>56</v>
      </c>
      <c r="C59" s="1"/>
      <c r="D59" s="1"/>
      <c r="E59" s="56" t="s">
        <v>444</v>
      </c>
      <c r="F59" s="1"/>
      <c r="G59" s="1"/>
      <c r="H59" s="47"/>
      <c r="I59" s="1"/>
      <c r="J59" s="47"/>
      <c r="K59" s="1"/>
      <c r="L59" s="1"/>
      <c r="M59" s="12"/>
      <c r="N59" s="2"/>
      <c r="O59" s="2"/>
      <c r="P59" s="2"/>
      <c r="Q59" s="2"/>
    </row>
    <row r="60" thickBot="1" ht="12.75">
      <c r="A60" s="9"/>
      <c r="B60" s="57" t="s">
        <v>58</v>
      </c>
      <c r="C60" s="31"/>
      <c r="D60" s="31"/>
      <c r="E60" s="58" t="s">
        <v>59</v>
      </c>
      <c r="F60" s="31"/>
      <c r="G60" s="31"/>
      <c r="H60" s="59"/>
      <c r="I60" s="31"/>
      <c r="J60" s="59"/>
      <c r="K60" s="31"/>
      <c r="L60" s="31"/>
      <c r="M60" s="12"/>
      <c r="N60" s="2"/>
      <c r="O60" s="2"/>
      <c r="P60" s="2"/>
      <c r="Q60" s="2"/>
    </row>
    <row r="61" thickTop="1" ht="12.75">
      <c r="A61" s="9"/>
      <c r="B61" s="48">
        <v>8</v>
      </c>
      <c r="C61" s="49" t="s">
        <v>445</v>
      </c>
      <c r="D61" s="49" t="s">
        <v>7</v>
      </c>
      <c r="E61" s="49" t="s">
        <v>446</v>
      </c>
      <c r="F61" s="49" t="s">
        <v>7</v>
      </c>
      <c r="G61" s="50" t="s">
        <v>78</v>
      </c>
      <c r="H61" s="60">
        <v>2</v>
      </c>
      <c r="I61" s="61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0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5" t="s">
        <v>52</v>
      </c>
      <c r="C62" s="1"/>
      <c r="D62" s="1"/>
      <c r="E62" s="56" t="s">
        <v>422</v>
      </c>
      <c r="F62" s="1"/>
      <c r="G62" s="1"/>
      <c r="H62" s="47"/>
      <c r="I62" s="1"/>
      <c r="J62" s="47"/>
      <c r="K62" s="1"/>
      <c r="L62" s="1"/>
      <c r="M62" s="12"/>
      <c r="N62" s="2"/>
      <c r="O62" s="2"/>
      <c r="P62" s="2"/>
      <c r="Q62" s="2"/>
    </row>
    <row r="63" ht="12.75">
      <c r="A63" s="9"/>
      <c r="B63" s="55" t="s">
        <v>54</v>
      </c>
      <c r="C63" s="1"/>
      <c r="D63" s="1"/>
      <c r="E63" s="56" t="s">
        <v>310</v>
      </c>
      <c r="F63" s="1"/>
      <c r="G63" s="1"/>
      <c r="H63" s="47"/>
      <c r="I63" s="1"/>
      <c r="J63" s="47"/>
      <c r="K63" s="1"/>
      <c r="L63" s="1"/>
      <c r="M63" s="12"/>
      <c r="N63" s="2"/>
      <c r="O63" s="2"/>
      <c r="P63" s="2"/>
      <c r="Q63" s="2"/>
    </row>
    <row r="64" ht="12.75">
      <c r="A64" s="9"/>
      <c r="B64" s="55" t="s">
        <v>56</v>
      </c>
      <c r="C64" s="1"/>
      <c r="D64" s="1"/>
      <c r="E64" s="56" t="s">
        <v>428</v>
      </c>
      <c r="F64" s="1"/>
      <c r="G64" s="1"/>
      <c r="H64" s="47"/>
      <c r="I64" s="1"/>
      <c r="J64" s="47"/>
      <c r="K64" s="1"/>
      <c r="L64" s="1"/>
      <c r="M64" s="12"/>
      <c r="N64" s="2"/>
      <c r="O64" s="2"/>
      <c r="P64" s="2"/>
      <c r="Q64" s="2"/>
    </row>
    <row r="65" thickBot="1" ht="12.75">
      <c r="A65" s="9"/>
      <c r="B65" s="57" t="s">
        <v>58</v>
      </c>
      <c r="C65" s="31"/>
      <c r="D65" s="31"/>
      <c r="E65" s="58" t="s">
        <v>59</v>
      </c>
      <c r="F65" s="31"/>
      <c r="G65" s="31"/>
      <c r="H65" s="59"/>
      <c r="I65" s="31"/>
      <c r="J65" s="59"/>
      <c r="K65" s="31"/>
      <c r="L65" s="31"/>
      <c r="M65" s="12"/>
      <c r="N65" s="2"/>
      <c r="O65" s="2"/>
      <c r="P65" s="2"/>
      <c r="Q65" s="2"/>
    </row>
    <row r="66" thickTop="1" ht="12.75">
      <c r="A66" s="9"/>
      <c r="B66" s="48">
        <v>9</v>
      </c>
      <c r="C66" s="49" t="s">
        <v>447</v>
      </c>
      <c r="D66" s="49" t="s">
        <v>7</v>
      </c>
      <c r="E66" s="49" t="s">
        <v>448</v>
      </c>
      <c r="F66" s="49" t="s">
        <v>7</v>
      </c>
      <c r="G66" s="50" t="s">
        <v>431</v>
      </c>
      <c r="H66" s="60">
        <v>180</v>
      </c>
      <c r="I66" s="61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0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5" t="s">
        <v>52</v>
      </c>
      <c r="C67" s="1"/>
      <c r="D67" s="1"/>
      <c r="E67" s="56" t="s">
        <v>422</v>
      </c>
      <c r="F67" s="1"/>
      <c r="G67" s="1"/>
      <c r="H67" s="47"/>
      <c r="I67" s="1"/>
      <c r="J67" s="47"/>
      <c r="K67" s="1"/>
      <c r="L67" s="1"/>
      <c r="M67" s="12"/>
      <c r="N67" s="2"/>
      <c r="O67" s="2"/>
      <c r="P67" s="2"/>
      <c r="Q67" s="2"/>
    </row>
    <row r="68" ht="12.75">
      <c r="A68" s="9"/>
      <c r="B68" s="55" t="s">
        <v>54</v>
      </c>
      <c r="C68" s="1"/>
      <c r="D68" s="1"/>
      <c r="E68" s="56" t="s">
        <v>449</v>
      </c>
      <c r="F68" s="1"/>
      <c r="G68" s="1"/>
      <c r="H68" s="47"/>
      <c r="I68" s="1"/>
      <c r="J68" s="47"/>
      <c r="K68" s="1"/>
      <c r="L68" s="1"/>
      <c r="M68" s="12"/>
      <c r="N68" s="2"/>
      <c r="O68" s="2"/>
      <c r="P68" s="2"/>
      <c r="Q68" s="2"/>
    </row>
    <row r="69" ht="12.75">
      <c r="A69" s="9"/>
      <c r="B69" s="55" t="s">
        <v>56</v>
      </c>
      <c r="C69" s="1"/>
      <c r="D69" s="1"/>
      <c r="E69" s="56" t="s">
        <v>450</v>
      </c>
      <c r="F69" s="1"/>
      <c r="G69" s="1"/>
      <c r="H69" s="47"/>
      <c r="I69" s="1"/>
      <c r="J69" s="47"/>
      <c r="K69" s="1"/>
      <c r="L69" s="1"/>
      <c r="M69" s="12"/>
      <c r="N69" s="2"/>
      <c r="O69" s="2"/>
      <c r="P69" s="2"/>
      <c r="Q69" s="2"/>
    </row>
    <row r="70" thickBot="1" ht="12.75">
      <c r="A70" s="9"/>
      <c r="B70" s="57" t="s">
        <v>58</v>
      </c>
      <c r="C70" s="31"/>
      <c r="D70" s="31"/>
      <c r="E70" s="58" t="s">
        <v>59</v>
      </c>
      <c r="F70" s="31"/>
      <c r="G70" s="31"/>
      <c r="H70" s="59"/>
      <c r="I70" s="31"/>
      <c r="J70" s="59"/>
      <c r="K70" s="31"/>
      <c r="L70" s="31"/>
      <c r="M70" s="12"/>
      <c r="N70" s="2"/>
      <c r="O70" s="2"/>
      <c r="P70" s="2"/>
      <c r="Q70" s="2"/>
    </row>
    <row r="71" thickTop="1" ht="12.75">
      <c r="A71" s="9"/>
      <c r="B71" s="48">
        <v>10</v>
      </c>
      <c r="C71" s="49" t="s">
        <v>451</v>
      </c>
      <c r="D71" s="49" t="s">
        <v>7</v>
      </c>
      <c r="E71" s="49" t="s">
        <v>452</v>
      </c>
      <c r="F71" s="49" t="s">
        <v>7</v>
      </c>
      <c r="G71" s="50" t="s">
        <v>78</v>
      </c>
      <c r="H71" s="60">
        <v>1</v>
      </c>
      <c r="I71" s="61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0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5" t="s">
        <v>52</v>
      </c>
      <c r="C72" s="1"/>
      <c r="D72" s="1"/>
      <c r="E72" s="56" t="s">
        <v>453</v>
      </c>
      <c r="F72" s="1"/>
      <c r="G72" s="1"/>
      <c r="H72" s="47"/>
      <c r="I72" s="1"/>
      <c r="J72" s="47"/>
      <c r="K72" s="1"/>
      <c r="L72" s="1"/>
      <c r="M72" s="12"/>
      <c r="N72" s="2"/>
      <c r="O72" s="2"/>
      <c r="P72" s="2"/>
      <c r="Q72" s="2"/>
    </row>
    <row r="73" ht="12.75">
      <c r="A73" s="9"/>
      <c r="B73" s="55" t="s">
        <v>54</v>
      </c>
      <c r="C73" s="1"/>
      <c r="D73" s="1"/>
      <c r="E73" s="56" t="s">
        <v>55</v>
      </c>
      <c r="F73" s="1"/>
      <c r="G73" s="1"/>
      <c r="H73" s="47"/>
      <c r="I73" s="1"/>
      <c r="J73" s="47"/>
      <c r="K73" s="1"/>
      <c r="L73" s="1"/>
      <c r="M73" s="12"/>
      <c r="N73" s="2"/>
      <c r="O73" s="2"/>
      <c r="P73" s="2"/>
      <c r="Q73" s="2"/>
    </row>
    <row r="74" ht="12.75">
      <c r="A74" s="9"/>
      <c r="B74" s="55" t="s">
        <v>56</v>
      </c>
      <c r="C74" s="1"/>
      <c r="D74" s="1"/>
      <c r="E74" s="56" t="s">
        <v>444</v>
      </c>
      <c r="F74" s="1"/>
      <c r="G74" s="1"/>
      <c r="H74" s="47"/>
      <c r="I74" s="1"/>
      <c r="J74" s="47"/>
      <c r="K74" s="1"/>
      <c r="L74" s="1"/>
      <c r="M74" s="12"/>
      <c r="N74" s="2"/>
      <c r="O74" s="2"/>
      <c r="P74" s="2"/>
      <c r="Q74" s="2"/>
    </row>
    <row r="75" thickBot="1" ht="12.75">
      <c r="A75" s="9"/>
      <c r="B75" s="57" t="s">
        <v>58</v>
      </c>
      <c r="C75" s="31"/>
      <c r="D75" s="31"/>
      <c r="E75" s="58" t="s">
        <v>59</v>
      </c>
      <c r="F75" s="31"/>
      <c r="G75" s="31"/>
      <c r="H75" s="59"/>
      <c r="I75" s="31"/>
      <c r="J75" s="59"/>
      <c r="K75" s="31"/>
      <c r="L75" s="31"/>
      <c r="M75" s="12"/>
      <c r="N75" s="2"/>
      <c r="O75" s="2"/>
      <c r="P75" s="2"/>
      <c r="Q75" s="2"/>
    </row>
    <row r="76" thickTop="1" ht="12.75">
      <c r="A76" s="9"/>
      <c r="B76" s="48">
        <v>11</v>
      </c>
      <c r="C76" s="49" t="s">
        <v>454</v>
      </c>
      <c r="D76" s="49" t="s">
        <v>7</v>
      </c>
      <c r="E76" s="49" t="s">
        <v>455</v>
      </c>
      <c r="F76" s="49" t="s">
        <v>7</v>
      </c>
      <c r="G76" s="50" t="s">
        <v>78</v>
      </c>
      <c r="H76" s="60">
        <v>1</v>
      </c>
      <c r="I76" s="61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0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5" t="s">
        <v>52</v>
      </c>
      <c r="C77" s="1"/>
      <c r="D77" s="1"/>
      <c r="E77" s="56" t="s">
        <v>453</v>
      </c>
      <c r="F77" s="1"/>
      <c r="G77" s="1"/>
      <c r="H77" s="47"/>
      <c r="I77" s="1"/>
      <c r="J77" s="47"/>
      <c r="K77" s="1"/>
      <c r="L77" s="1"/>
      <c r="M77" s="12"/>
      <c r="N77" s="2"/>
      <c r="O77" s="2"/>
      <c r="P77" s="2"/>
      <c r="Q77" s="2"/>
    </row>
    <row r="78" ht="12.75">
      <c r="A78" s="9"/>
      <c r="B78" s="55" t="s">
        <v>54</v>
      </c>
      <c r="C78" s="1"/>
      <c r="D78" s="1"/>
      <c r="E78" s="56" t="s">
        <v>55</v>
      </c>
      <c r="F78" s="1"/>
      <c r="G78" s="1"/>
      <c r="H78" s="47"/>
      <c r="I78" s="1"/>
      <c r="J78" s="47"/>
      <c r="K78" s="1"/>
      <c r="L78" s="1"/>
      <c r="M78" s="12"/>
      <c r="N78" s="2"/>
      <c r="O78" s="2"/>
      <c r="P78" s="2"/>
      <c r="Q78" s="2"/>
    </row>
    <row r="79" ht="12.75">
      <c r="A79" s="9"/>
      <c r="B79" s="55" t="s">
        <v>56</v>
      </c>
      <c r="C79" s="1"/>
      <c r="D79" s="1"/>
      <c r="E79" s="56" t="s">
        <v>428</v>
      </c>
      <c r="F79" s="1"/>
      <c r="G79" s="1"/>
      <c r="H79" s="47"/>
      <c r="I79" s="1"/>
      <c r="J79" s="47"/>
      <c r="K79" s="1"/>
      <c r="L79" s="1"/>
      <c r="M79" s="12"/>
      <c r="N79" s="2"/>
      <c r="O79" s="2"/>
      <c r="P79" s="2"/>
      <c r="Q79" s="2"/>
    </row>
    <row r="80" thickBot="1" ht="12.75">
      <c r="A80" s="9"/>
      <c r="B80" s="57" t="s">
        <v>58</v>
      </c>
      <c r="C80" s="31"/>
      <c r="D80" s="31"/>
      <c r="E80" s="58" t="s">
        <v>59</v>
      </c>
      <c r="F80" s="31"/>
      <c r="G80" s="31"/>
      <c r="H80" s="59"/>
      <c r="I80" s="31"/>
      <c r="J80" s="59"/>
      <c r="K80" s="31"/>
      <c r="L80" s="31"/>
      <c r="M80" s="12"/>
      <c r="N80" s="2"/>
      <c r="O80" s="2"/>
      <c r="P80" s="2"/>
      <c r="Q80" s="2"/>
    </row>
    <row r="81" thickTop="1" ht="12.75">
      <c r="A81" s="9"/>
      <c r="B81" s="48">
        <v>12</v>
      </c>
      <c r="C81" s="49" t="s">
        <v>456</v>
      </c>
      <c r="D81" s="49" t="s">
        <v>7</v>
      </c>
      <c r="E81" s="49" t="s">
        <v>457</v>
      </c>
      <c r="F81" s="49" t="s">
        <v>7</v>
      </c>
      <c r="G81" s="50" t="s">
        <v>431</v>
      </c>
      <c r="H81" s="60">
        <v>90</v>
      </c>
      <c r="I81" s="61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0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5" t="s">
        <v>52</v>
      </c>
      <c r="C82" s="1"/>
      <c r="D82" s="1"/>
      <c r="E82" s="56" t="s">
        <v>453</v>
      </c>
      <c r="F82" s="1"/>
      <c r="G82" s="1"/>
      <c r="H82" s="47"/>
      <c r="I82" s="1"/>
      <c r="J82" s="47"/>
      <c r="K82" s="1"/>
      <c r="L82" s="1"/>
      <c r="M82" s="12"/>
      <c r="N82" s="2"/>
      <c r="O82" s="2"/>
      <c r="P82" s="2"/>
      <c r="Q82" s="2"/>
    </row>
    <row r="83" ht="12.75">
      <c r="A83" s="9"/>
      <c r="B83" s="55" t="s">
        <v>54</v>
      </c>
      <c r="C83" s="1"/>
      <c r="D83" s="1"/>
      <c r="E83" s="56" t="s">
        <v>458</v>
      </c>
      <c r="F83" s="1"/>
      <c r="G83" s="1"/>
      <c r="H83" s="47"/>
      <c r="I83" s="1"/>
      <c r="J83" s="47"/>
      <c r="K83" s="1"/>
      <c r="L83" s="1"/>
      <c r="M83" s="12"/>
      <c r="N83" s="2"/>
      <c r="O83" s="2"/>
      <c r="P83" s="2"/>
      <c r="Q83" s="2"/>
    </row>
    <row r="84" ht="12.75">
      <c r="A84" s="9"/>
      <c r="B84" s="55" t="s">
        <v>56</v>
      </c>
      <c r="C84" s="1"/>
      <c r="D84" s="1"/>
      <c r="E84" s="56" t="s">
        <v>450</v>
      </c>
      <c r="F84" s="1"/>
      <c r="G84" s="1"/>
      <c r="H84" s="47"/>
      <c r="I84" s="1"/>
      <c r="J84" s="47"/>
      <c r="K84" s="1"/>
      <c r="L84" s="1"/>
      <c r="M84" s="12"/>
      <c r="N84" s="2"/>
      <c r="O84" s="2"/>
      <c r="P84" s="2"/>
      <c r="Q84" s="2"/>
    </row>
    <row r="85" thickBot="1" ht="12.75">
      <c r="A85" s="9"/>
      <c r="B85" s="57" t="s">
        <v>58</v>
      </c>
      <c r="C85" s="31"/>
      <c r="D85" s="31"/>
      <c r="E85" s="58" t="s">
        <v>59</v>
      </c>
      <c r="F85" s="31"/>
      <c r="G85" s="31"/>
      <c r="H85" s="59"/>
      <c r="I85" s="31"/>
      <c r="J85" s="59"/>
      <c r="K85" s="31"/>
      <c r="L85" s="31"/>
      <c r="M85" s="12"/>
      <c r="N85" s="2"/>
      <c r="O85" s="2"/>
      <c r="P85" s="2"/>
      <c r="Q85" s="2"/>
    </row>
    <row r="86" thickTop="1" ht="12.75">
      <c r="A86" s="9"/>
      <c r="B86" s="48">
        <v>13</v>
      </c>
      <c r="C86" s="49" t="s">
        <v>459</v>
      </c>
      <c r="D86" s="49" t="s">
        <v>7</v>
      </c>
      <c r="E86" s="49" t="s">
        <v>460</v>
      </c>
      <c r="F86" s="49" t="s">
        <v>7</v>
      </c>
      <c r="G86" s="50" t="s">
        <v>78</v>
      </c>
      <c r="H86" s="60">
        <v>16</v>
      </c>
      <c r="I86" s="61">
        <f>ROUND(0,2)</f>
        <v>0</v>
      </c>
      <c r="J86" s="62">
        <f>ROUND(I86*H86,2)</f>
        <v>0</v>
      </c>
      <c r="K86" s="63">
        <v>0.20999999999999999</v>
      </c>
      <c r="L86" s="64">
        <f>IF(ISNUMBER(K86),ROUND(J86*(K86+1),2),0)</f>
        <v>0</v>
      </c>
      <c r="M86" s="12"/>
      <c r="N86" s="2"/>
      <c r="O86" s="2"/>
      <c r="P86" s="2"/>
      <c r="Q86" s="40">
        <f>IF(ISNUMBER(K86),IF(H86&gt;0,IF(I86&gt;0,J86,0),0),0)</f>
        <v>0</v>
      </c>
      <c r="R86" s="27">
        <f>IF(ISNUMBER(K86)=FALSE,J86,0)</f>
        <v>0</v>
      </c>
    </row>
    <row r="87" ht="12.75">
      <c r="A87" s="9"/>
      <c r="B87" s="55" t="s">
        <v>52</v>
      </c>
      <c r="C87" s="1"/>
      <c r="D87" s="1"/>
      <c r="E87" s="56" t="s">
        <v>461</v>
      </c>
      <c r="F87" s="1"/>
      <c r="G87" s="1"/>
      <c r="H87" s="47"/>
      <c r="I87" s="1"/>
      <c r="J87" s="47"/>
      <c r="K87" s="1"/>
      <c r="L87" s="1"/>
      <c r="M87" s="12"/>
      <c r="N87" s="2"/>
      <c r="O87" s="2"/>
      <c r="P87" s="2"/>
      <c r="Q87" s="2"/>
    </row>
    <row r="88" ht="12.75">
      <c r="A88" s="9"/>
      <c r="B88" s="55" t="s">
        <v>54</v>
      </c>
      <c r="C88" s="1"/>
      <c r="D88" s="1"/>
      <c r="E88" s="56" t="s">
        <v>462</v>
      </c>
      <c r="F88" s="1"/>
      <c r="G88" s="1"/>
      <c r="H88" s="47"/>
      <c r="I88" s="1"/>
      <c r="J88" s="47"/>
      <c r="K88" s="1"/>
      <c r="L88" s="1"/>
      <c r="M88" s="12"/>
      <c r="N88" s="2"/>
      <c r="O88" s="2"/>
      <c r="P88" s="2"/>
      <c r="Q88" s="2"/>
    </row>
    <row r="89" ht="12.75">
      <c r="A89" s="9"/>
      <c r="B89" s="55" t="s">
        <v>56</v>
      </c>
      <c r="C89" s="1"/>
      <c r="D89" s="1"/>
      <c r="E89" s="56" t="s">
        <v>463</v>
      </c>
      <c r="F89" s="1"/>
      <c r="G89" s="1"/>
      <c r="H89" s="47"/>
      <c r="I89" s="1"/>
      <c r="J89" s="47"/>
      <c r="K89" s="1"/>
      <c r="L89" s="1"/>
      <c r="M89" s="12"/>
      <c r="N89" s="2"/>
      <c r="O89" s="2"/>
      <c r="P89" s="2"/>
      <c r="Q89" s="2"/>
    </row>
    <row r="90" thickBot="1" ht="12.75">
      <c r="A90" s="9"/>
      <c r="B90" s="57" t="s">
        <v>58</v>
      </c>
      <c r="C90" s="31"/>
      <c r="D90" s="31"/>
      <c r="E90" s="58" t="s">
        <v>59</v>
      </c>
      <c r="F90" s="31"/>
      <c r="G90" s="31"/>
      <c r="H90" s="59"/>
      <c r="I90" s="31"/>
      <c r="J90" s="59"/>
      <c r="K90" s="31"/>
      <c r="L90" s="31"/>
      <c r="M90" s="12"/>
      <c r="N90" s="2"/>
      <c r="O90" s="2"/>
      <c r="P90" s="2"/>
      <c r="Q90" s="2"/>
    </row>
    <row r="91" thickTop="1" ht="12.75">
      <c r="A91" s="9"/>
      <c r="B91" s="48">
        <v>14</v>
      </c>
      <c r="C91" s="49" t="s">
        <v>464</v>
      </c>
      <c r="D91" s="49" t="s">
        <v>7</v>
      </c>
      <c r="E91" s="49" t="s">
        <v>465</v>
      </c>
      <c r="F91" s="49" t="s">
        <v>7</v>
      </c>
      <c r="G91" s="50" t="s">
        <v>78</v>
      </c>
      <c r="H91" s="60">
        <v>16</v>
      </c>
      <c r="I91" s="61">
        <f>ROUND(0,2)</f>
        <v>0</v>
      </c>
      <c r="J91" s="62">
        <f>ROUND(I91*H91,2)</f>
        <v>0</v>
      </c>
      <c r="K91" s="63">
        <v>0.20999999999999999</v>
      </c>
      <c r="L91" s="64">
        <f>IF(ISNUMBER(K91),ROUND(J91*(K91+1),2),0)</f>
        <v>0</v>
      </c>
      <c r="M91" s="12"/>
      <c r="N91" s="2"/>
      <c r="O91" s="2"/>
      <c r="P91" s="2"/>
      <c r="Q91" s="40">
        <f>IF(ISNUMBER(K91),IF(H91&gt;0,IF(I91&gt;0,J91,0),0),0)</f>
        <v>0</v>
      </c>
      <c r="R91" s="27">
        <f>IF(ISNUMBER(K91)=FALSE,J91,0)</f>
        <v>0</v>
      </c>
    </row>
    <row r="92" ht="12.75">
      <c r="A92" s="9"/>
      <c r="B92" s="55" t="s">
        <v>52</v>
      </c>
      <c r="C92" s="1"/>
      <c r="D92" s="1"/>
      <c r="E92" s="56" t="s">
        <v>461</v>
      </c>
      <c r="F92" s="1"/>
      <c r="G92" s="1"/>
      <c r="H92" s="47"/>
      <c r="I92" s="1"/>
      <c r="J92" s="47"/>
      <c r="K92" s="1"/>
      <c r="L92" s="1"/>
      <c r="M92" s="12"/>
      <c r="N92" s="2"/>
      <c r="O92" s="2"/>
      <c r="P92" s="2"/>
      <c r="Q92" s="2"/>
    </row>
    <row r="93" ht="12.75">
      <c r="A93" s="9"/>
      <c r="B93" s="55" t="s">
        <v>54</v>
      </c>
      <c r="C93" s="1"/>
      <c r="D93" s="1"/>
      <c r="E93" s="56" t="s">
        <v>466</v>
      </c>
      <c r="F93" s="1"/>
      <c r="G93" s="1"/>
      <c r="H93" s="47"/>
      <c r="I93" s="1"/>
      <c r="J93" s="47"/>
      <c r="K93" s="1"/>
      <c r="L93" s="1"/>
      <c r="M93" s="12"/>
      <c r="N93" s="2"/>
      <c r="O93" s="2"/>
      <c r="P93" s="2"/>
      <c r="Q93" s="2"/>
    </row>
    <row r="94" ht="12.75">
      <c r="A94" s="9"/>
      <c r="B94" s="55" t="s">
        <v>56</v>
      </c>
      <c r="C94" s="1"/>
      <c r="D94" s="1"/>
      <c r="E94" s="56" t="s">
        <v>428</v>
      </c>
      <c r="F94" s="1"/>
      <c r="G94" s="1"/>
      <c r="H94" s="47"/>
      <c r="I94" s="1"/>
      <c r="J94" s="47"/>
      <c r="K94" s="1"/>
      <c r="L94" s="1"/>
      <c r="M94" s="12"/>
      <c r="N94" s="2"/>
      <c r="O94" s="2"/>
      <c r="P94" s="2"/>
      <c r="Q94" s="2"/>
    </row>
    <row r="95" thickBot="1" ht="12.75">
      <c r="A95" s="9"/>
      <c r="B95" s="57" t="s">
        <v>58</v>
      </c>
      <c r="C95" s="31"/>
      <c r="D95" s="31"/>
      <c r="E95" s="58" t="s">
        <v>59</v>
      </c>
      <c r="F95" s="31"/>
      <c r="G95" s="31"/>
      <c r="H95" s="59"/>
      <c r="I95" s="31"/>
      <c r="J95" s="59"/>
      <c r="K95" s="31"/>
      <c r="L95" s="31"/>
      <c r="M95" s="12"/>
      <c r="N95" s="2"/>
      <c r="O95" s="2"/>
      <c r="P95" s="2"/>
      <c r="Q95" s="2"/>
    </row>
    <row r="96" thickTop="1" ht="12.75">
      <c r="A96" s="9"/>
      <c r="B96" s="48">
        <v>15</v>
      </c>
      <c r="C96" s="49" t="s">
        <v>467</v>
      </c>
      <c r="D96" s="49" t="s">
        <v>7</v>
      </c>
      <c r="E96" s="49" t="s">
        <v>468</v>
      </c>
      <c r="F96" s="49" t="s">
        <v>7</v>
      </c>
      <c r="G96" s="50" t="s">
        <v>431</v>
      </c>
      <c r="H96" s="60">
        <v>1440</v>
      </c>
      <c r="I96" s="61">
        <f>ROUND(0,2)</f>
        <v>0</v>
      </c>
      <c r="J96" s="62">
        <f>ROUND(I96*H96,2)</f>
        <v>0</v>
      </c>
      <c r="K96" s="63">
        <v>0.20999999999999999</v>
      </c>
      <c r="L96" s="64">
        <f>IF(ISNUMBER(K96),ROUND(J96*(K96+1),2),0)</f>
        <v>0</v>
      </c>
      <c r="M96" s="12"/>
      <c r="N96" s="2"/>
      <c r="O96" s="2"/>
      <c r="P96" s="2"/>
      <c r="Q96" s="40">
        <f>IF(ISNUMBER(K96),IF(H96&gt;0,IF(I96&gt;0,J96,0),0),0)</f>
        <v>0</v>
      </c>
      <c r="R96" s="27">
        <f>IF(ISNUMBER(K96)=FALSE,J96,0)</f>
        <v>0</v>
      </c>
    </row>
    <row r="97" ht="12.75">
      <c r="A97" s="9"/>
      <c r="B97" s="55" t="s">
        <v>52</v>
      </c>
      <c r="C97" s="1"/>
      <c r="D97" s="1"/>
      <c r="E97" s="56" t="s">
        <v>461</v>
      </c>
      <c r="F97" s="1"/>
      <c r="G97" s="1"/>
      <c r="H97" s="47"/>
      <c r="I97" s="1"/>
      <c r="J97" s="47"/>
      <c r="K97" s="1"/>
      <c r="L97" s="1"/>
      <c r="M97" s="12"/>
      <c r="N97" s="2"/>
      <c r="O97" s="2"/>
      <c r="P97" s="2"/>
      <c r="Q97" s="2"/>
    </row>
    <row r="98" ht="12.75">
      <c r="A98" s="9"/>
      <c r="B98" s="55" t="s">
        <v>54</v>
      </c>
      <c r="C98" s="1"/>
      <c r="D98" s="1"/>
      <c r="E98" s="56" t="s">
        <v>469</v>
      </c>
      <c r="F98" s="1"/>
      <c r="G98" s="1"/>
      <c r="H98" s="47"/>
      <c r="I98" s="1"/>
      <c r="J98" s="47"/>
      <c r="K98" s="1"/>
      <c r="L98" s="1"/>
      <c r="M98" s="12"/>
      <c r="N98" s="2"/>
      <c r="O98" s="2"/>
      <c r="P98" s="2"/>
      <c r="Q98" s="2"/>
    </row>
    <row r="99" ht="12.75">
      <c r="A99" s="9"/>
      <c r="B99" s="55" t="s">
        <v>56</v>
      </c>
      <c r="C99" s="1"/>
      <c r="D99" s="1"/>
      <c r="E99" s="56" t="s">
        <v>450</v>
      </c>
      <c r="F99" s="1"/>
      <c r="G99" s="1"/>
      <c r="H99" s="47"/>
      <c r="I99" s="1"/>
      <c r="J99" s="47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7" t="s">
        <v>58</v>
      </c>
      <c r="C100" s="31"/>
      <c r="D100" s="31"/>
      <c r="E100" s="58" t="s">
        <v>59</v>
      </c>
      <c r="F100" s="31"/>
      <c r="G100" s="31"/>
      <c r="H100" s="59"/>
      <c r="I100" s="31"/>
      <c r="J100" s="59"/>
      <c r="K100" s="31"/>
      <c r="L100" s="31"/>
      <c r="M100" s="12"/>
      <c r="N100" s="2"/>
      <c r="O100" s="2"/>
      <c r="P100" s="2"/>
      <c r="Q100" s="2"/>
    </row>
    <row r="101" thickTop="1" ht="12.75">
      <c r="A101" s="9"/>
      <c r="B101" s="48">
        <v>16</v>
      </c>
      <c r="C101" s="49" t="s">
        <v>470</v>
      </c>
      <c r="D101" s="49" t="s">
        <v>7</v>
      </c>
      <c r="E101" s="49" t="s">
        <v>471</v>
      </c>
      <c r="F101" s="49" t="s">
        <v>7</v>
      </c>
      <c r="G101" s="50" t="s">
        <v>78</v>
      </c>
      <c r="H101" s="60">
        <v>26</v>
      </c>
      <c r="I101" s="61">
        <f>ROUND(0,2)</f>
        <v>0</v>
      </c>
      <c r="J101" s="62">
        <f>ROUND(I101*H101,2)</f>
        <v>0</v>
      </c>
      <c r="K101" s="63">
        <v>0.20999999999999999</v>
      </c>
      <c r="L101" s="64">
        <f>IF(ISNUMBER(K101),ROUND(J101*(K101+1),2),0)</f>
        <v>0</v>
      </c>
      <c r="M101" s="12"/>
      <c r="N101" s="2"/>
      <c r="O101" s="2"/>
      <c r="P101" s="2"/>
      <c r="Q101" s="40">
        <f>IF(ISNUMBER(K101),IF(H101&gt;0,IF(I101&gt;0,J101,0),0),0)</f>
        <v>0</v>
      </c>
      <c r="R101" s="27">
        <f>IF(ISNUMBER(K101)=FALSE,J101,0)</f>
        <v>0</v>
      </c>
    </row>
    <row r="102" ht="12.75">
      <c r="A102" s="9"/>
      <c r="B102" s="55" t="s">
        <v>52</v>
      </c>
      <c r="C102" s="1"/>
      <c r="D102" s="1"/>
      <c r="E102" s="56" t="s">
        <v>472</v>
      </c>
      <c r="F102" s="1"/>
      <c r="G102" s="1"/>
      <c r="H102" s="47"/>
      <c r="I102" s="1"/>
      <c r="J102" s="47"/>
      <c r="K102" s="1"/>
      <c r="L102" s="1"/>
      <c r="M102" s="12"/>
      <c r="N102" s="2"/>
      <c r="O102" s="2"/>
      <c r="P102" s="2"/>
      <c r="Q102" s="2"/>
    </row>
    <row r="103" ht="12.75">
      <c r="A103" s="9"/>
      <c r="B103" s="55" t="s">
        <v>54</v>
      </c>
      <c r="C103" s="1"/>
      <c r="D103" s="1"/>
      <c r="E103" s="56" t="s">
        <v>473</v>
      </c>
      <c r="F103" s="1"/>
      <c r="G103" s="1"/>
      <c r="H103" s="47"/>
      <c r="I103" s="1"/>
      <c r="J103" s="47"/>
      <c r="K103" s="1"/>
      <c r="L103" s="1"/>
      <c r="M103" s="12"/>
      <c r="N103" s="2"/>
      <c r="O103" s="2"/>
      <c r="P103" s="2"/>
      <c r="Q103" s="2"/>
    </row>
    <row r="104" ht="12.75">
      <c r="A104" s="9"/>
      <c r="B104" s="55" t="s">
        <v>56</v>
      </c>
      <c r="C104" s="1"/>
      <c r="D104" s="1"/>
      <c r="E104" s="56" t="s">
        <v>463</v>
      </c>
      <c r="F104" s="1"/>
      <c r="G104" s="1"/>
      <c r="H104" s="47"/>
      <c r="I104" s="1"/>
      <c r="J104" s="47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7" t="s">
        <v>58</v>
      </c>
      <c r="C105" s="31"/>
      <c r="D105" s="31"/>
      <c r="E105" s="58" t="s">
        <v>59</v>
      </c>
      <c r="F105" s="31"/>
      <c r="G105" s="31"/>
      <c r="H105" s="59"/>
      <c r="I105" s="31"/>
      <c r="J105" s="59"/>
      <c r="K105" s="31"/>
      <c r="L105" s="31"/>
      <c r="M105" s="12"/>
      <c r="N105" s="2"/>
      <c r="O105" s="2"/>
      <c r="P105" s="2"/>
      <c r="Q105" s="2"/>
    </row>
    <row r="106" thickTop="1" ht="12.75">
      <c r="A106" s="9"/>
      <c r="B106" s="48">
        <v>17</v>
      </c>
      <c r="C106" s="49" t="s">
        <v>474</v>
      </c>
      <c r="D106" s="49" t="s">
        <v>7</v>
      </c>
      <c r="E106" s="49" t="s">
        <v>475</v>
      </c>
      <c r="F106" s="49" t="s">
        <v>7</v>
      </c>
      <c r="G106" s="50" t="s">
        <v>78</v>
      </c>
      <c r="H106" s="60">
        <v>26</v>
      </c>
      <c r="I106" s="61">
        <f>ROUND(0,2)</f>
        <v>0</v>
      </c>
      <c r="J106" s="62">
        <f>ROUND(I106*H106,2)</f>
        <v>0</v>
      </c>
      <c r="K106" s="63">
        <v>0.20999999999999999</v>
      </c>
      <c r="L106" s="64">
        <f>IF(ISNUMBER(K106),ROUND(J106*(K106+1),2),0)</f>
        <v>0</v>
      </c>
      <c r="M106" s="12"/>
      <c r="N106" s="2"/>
      <c r="O106" s="2"/>
      <c r="P106" s="2"/>
      <c r="Q106" s="40">
        <f>IF(ISNUMBER(K106),IF(H106&gt;0,IF(I106&gt;0,J106,0),0),0)</f>
        <v>0</v>
      </c>
      <c r="R106" s="27">
        <f>IF(ISNUMBER(K106)=FALSE,J106,0)</f>
        <v>0</v>
      </c>
    </row>
    <row r="107" ht="12.75">
      <c r="A107" s="9"/>
      <c r="B107" s="55" t="s">
        <v>52</v>
      </c>
      <c r="C107" s="1"/>
      <c r="D107" s="1"/>
      <c r="E107" s="56" t="s">
        <v>472</v>
      </c>
      <c r="F107" s="1"/>
      <c r="G107" s="1"/>
      <c r="H107" s="47"/>
      <c r="I107" s="1"/>
      <c r="J107" s="47"/>
      <c r="K107" s="1"/>
      <c r="L107" s="1"/>
      <c r="M107" s="12"/>
      <c r="N107" s="2"/>
      <c r="O107" s="2"/>
      <c r="P107" s="2"/>
      <c r="Q107" s="2"/>
    </row>
    <row r="108" ht="12.75">
      <c r="A108" s="9"/>
      <c r="B108" s="55" t="s">
        <v>54</v>
      </c>
      <c r="C108" s="1"/>
      <c r="D108" s="1"/>
      <c r="E108" s="56" t="s">
        <v>476</v>
      </c>
      <c r="F108" s="1"/>
      <c r="G108" s="1"/>
      <c r="H108" s="47"/>
      <c r="I108" s="1"/>
      <c r="J108" s="47"/>
      <c r="K108" s="1"/>
      <c r="L108" s="1"/>
      <c r="M108" s="12"/>
      <c r="N108" s="2"/>
      <c r="O108" s="2"/>
      <c r="P108" s="2"/>
      <c r="Q108" s="2"/>
    </row>
    <row r="109" ht="12.75">
      <c r="A109" s="9"/>
      <c r="B109" s="55" t="s">
        <v>56</v>
      </c>
      <c r="C109" s="1"/>
      <c r="D109" s="1"/>
      <c r="E109" s="56" t="s">
        <v>428</v>
      </c>
      <c r="F109" s="1"/>
      <c r="G109" s="1"/>
      <c r="H109" s="47"/>
      <c r="I109" s="1"/>
      <c r="J109" s="47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7" t="s">
        <v>58</v>
      </c>
      <c r="C110" s="31"/>
      <c r="D110" s="31"/>
      <c r="E110" s="58" t="s">
        <v>59</v>
      </c>
      <c r="F110" s="31"/>
      <c r="G110" s="31"/>
      <c r="H110" s="59"/>
      <c r="I110" s="31"/>
      <c r="J110" s="59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48">
        <v>18</v>
      </c>
      <c r="C111" s="49" t="s">
        <v>477</v>
      </c>
      <c r="D111" s="49" t="s">
        <v>7</v>
      </c>
      <c r="E111" s="49" t="s">
        <v>478</v>
      </c>
      <c r="F111" s="49" t="s">
        <v>7</v>
      </c>
      <c r="G111" s="50" t="s">
        <v>431</v>
      </c>
      <c r="H111" s="60">
        <v>2340</v>
      </c>
      <c r="I111" s="61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0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5" t="s">
        <v>52</v>
      </c>
      <c r="C112" s="1"/>
      <c r="D112" s="1"/>
      <c r="E112" s="56" t="s">
        <v>472</v>
      </c>
      <c r="F112" s="1"/>
      <c r="G112" s="1"/>
      <c r="H112" s="47"/>
      <c r="I112" s="1"/>
      <c r="J112" s="47"/>
      <c r="K112" s="1"/>
      <c r="L112" s="1"/>
      <c r="M112" s="12"/>
      <c r="N112" s="2"/>
      <c r="O112" s="2"/>
      <c r="P112" s="2"/>
      <c r="Q112" s="2"/>
    </row>
    <row r="113" ht="12.75">
      <c r="A113" s="9"/>
      <c r="B113" s="55" t="s">
        <v>54</v>
      </c>
      <c r="C113" s="1"/>
      <c r="D113" s="1"/>
      <c r="E113" s="56" t="s">
        <v>479</v>
      </c>
      <c r="F113" s="1"/>
      <c r="G113" s="1"/>
      <c r="H113" s="47"/>
      <c r="I113" s="1"/>
      <c r="J113" s="47"/>
      <c r="K113" s="1"/>
      <c r="L113" s="1"/>
      <c r="M113" s="12"/>
      <c r="N113" s="2"/>
      <c r="O113" s="2"/>
      <c r="P113" s="2"/>
      <c r="Q113" s="2"/>
    </row>
    <row r="114" ht="12.75">
      <c r="A114" s="9"/>
      <c r="B114" s="55" t="s">
        <v>56</v>
      </c>
      <c r="C114" s="1"/>
      <c r="D114" s="1"/>
      <c r="E114" s="56" t="s">
        <v>480</v>
      </c>
      <c r="F114" s="1"/>
      <c r="G114" s="1"/>
      <c r="H114" s="47"/>
      <c r="I114" s="1"/>
      <c r="J114" s="47"/>
      <c r="K114" s="1"/>
      <c r="L114" s="1"/>
      <c r="M114" s="12"/>
      <c r="N114" s="2"/>
      <c r="O114" s="2"/>
      <c r="P114" s="2"/>
      <c r="Q114" s="2"/>
    </row>
    <row r="115" thickBot="1" ht="12.75">
      <c r="A115" s="9"/>
      <c r="B115" s="57" t="s">
        <v>58</v>
      </c>
      <c r="C115" s="31"/>
      <c r="D115" s="31"/>
      <c r="E115" s="58" t="s">
        <v>59</v>
      </c>
      <c r="F115" s="31"/>
      <c r="G115" s="31"/>
      <c r="H115" s="59"/>
      <c r="I115" s="31"/>
      <c r="J115" s="59"/>
      <c r="K115" s="31"/>
      <c r="L115" s="31"/>
      <c r="M115" s="12"/>
      <c r="N115" s="2"/>
      <c r="O115" s="2"/>
      <c r="P115" s="2"/>
      <c r="Q115" s="2"/>
    </row>
    <row r="116" thickTop="1" thickBot="1" ht="25" customHeight="1">
      <c r="A116" s="9"/>
      <c r="B116" s="1"/>
      <c r="C116" s="65">
        <v>9</v>
      </c>
      <c r="D116" s="1"/>
      <c r="E116" s="65" t="s">
        <v>93</v>
      </c>
      <c r="F116" s="1"/>
      <c r="G116" s="66" t="s">
        <v>81</v>
      </c>
      <c r="H116" s="67">
        <f>J26+J31+J36+J41+J46+J51+J56+J61+J66+J71+J76+J81+J86+J91+J96+J101+J106+J111</f>
        <v>0</v>
      </c>
      <c r="I116" s="66" t="s">
        <v>82</v>
      </c>
      <c r="J116" s="68">
        <f>(L116-H116)</f>
        <v>0</v>
      </c>
      <c r="K116" s="66" t="s">
        <v>83</v>
      </c>
      <c r="L116" s="69">
        <f>L26+L31+L36+L41+L46+L51+L56+L61+L66+L71+L76+L81+L86+L91+L96+L101+L106+L111</f>
        <v>0</v>
      </c>
      <c r="M116" s="12"/>
      <c r="N116" s="2"/>
      <c r="O116" s="2"/>
      <c r="P116" s="2"/>
      <c r="Q116" s="40">
        <f>0+Q26+Q31+Q36+Q41+Q46+Q51+Q56+Q61+Q66+Q71+Q76+Q81+Q86+Q91+Q96+Q101+Q106+Q111</f>
        <v>0</v>
      </c>
      <c r="R116" s="27">
        <f>0+R26+R31+R36+R41+R46+R51+R56+R61+R66+R71+R76+R81+R86+R91+R96+R101+R106+R111</f>
        <v>0</v>
      </c>
      <c r="S116" s="70">
        <f>Q116*(1+J116)+R116</f>
        <v>0</v>
      </c>
    </row>
    <row r="117" thickTop="1" thickBot="1" ht="25" customHeight="1">
      <c r="A117" s="9"/>
      <c r="B117" s="71"/>
      <c r="C117" s="71"/>
      <c r="D117" s="71"/>
      <c r="E117" s="71"/>
      <c r="F117" s="71"/>
      <c r="G117" s="72" t="s">
        <v>84</v>
      </c>
      <c r="H117" s="73">
        <f>J26+J31+J36+J41+J46+J51+J56+J61+J66+J71+J76+J81+J86+J91+J96+J101+J106+J111</f>
        <v>0</v>
      </c>
      <c r="I117" s="72" t="s">
        <v>85</v>
      </c>
      <c r="J117" s="74">
        <f>0+J116</f>
        <v>0</v>
      </c>
      <c r="K117" s="72" t="s">
        <v>86</v>
      </c>
      <c r="L117" s="75">
        <f>L26+L31+L36+L41+L46+L51+L56+L61+L66+L71+L76+L81+L86+L91+L96+L101+L106+L111</f>
        <v>0</v>
      </c>
      <c r="M117" s="12"/>
      <c r="N117" s="2"/>
      <c r="O117" s="2"/>
      <c r="P117" s="2"/>
      <c r="Q117" s="2"/>
    </row>
    <row r="118" ht="12.75">
      <c r="A118" s="13"/>
      <c r="B118" s="4"/>
      <c r="C118" s="4"/>
      <c r="D118" s="4"/>
      <c r="E118" s="4"/>
      <c r="F118" s="4"/>
      <c r="G118" s="4"/>
      <c r="H118" s="76"/>
      <c r="I118" s="4"/>
      <c r="J118" s="76"/>
      <c r="K118" s="4"/>
      <c r="L118" s="4"/>
      <c r="M118" s="14"/>
      <c r="N118" s="2"/>
      <c r="O118" s="2"/>
      <c r="P118" s="2"/>
      <c r="Q118" s="2"/>
    </row>
    <row r="119" ht="12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"/>
      <c r="O119" s="2"/>
      <c r="P119" s="2"/>
      <c r="Q119" s="2"/>
    </row>
  </sheetData>
  <mergeCells count="87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32</v>
      </c>
      <c r="B10" s="1"/>
      <c r="C10" s="16"/>
      <c r="D10" s="1"/>
      <c r="E10" s="1"/>
      <c r="F10" s="1"/>
      <c r="G10" s="17"/>
      <c r="H10" s="1"/>
      <c r="I10" s="38" t="s">
        <v>33</v>
      </c>
      <c r="J10" s="39">
        <f>H132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481</v>
      </c>
      <c r="B11" s="1"/>
      <c r="C11" s="1"/>
      <c r="D11" s="1"/>
      <c r="E11" s="1"/>
      <c r="F11" s="1"/>
      <c r="G11" s="38"/>
      <c r="H11" s="1"/>
      <c r="I11" s="38" t="s">
        <v>35</v>
      </c>
      <c r="J11" s="39">
        <f>L132</f>
        <v>0</v>
      </c>
      <c r="K11" s="1"/>
      <c r="L11" s="1"/>
      <c r="M11" s="12"/>
      <c r="N11" s="2"/>
      <c r="O11" s="2"/>
      <c r="P11" s="2"/>
      <c r="Q11" s="40">
        <f>IF(SUM(K20)&gt;0,ROUND(SUM(S20)/SUM(K20)-1,8),0)</f>
        <v>0</v>
      </c>
      <c r="R11" s="27">
        <f>AVERAGE(J131)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8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5" t="s">
        <v>36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1" t="s">
        <v>37</v>
      </c>
      <c r="C19" s="41"/>
      <c r="D19" s="41"/>
      <c r="E19" s="41" t="s">
        <v>38</v>
      </c>
      <c r="F19" s="41"/>
      <c r="G19" s="42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3">
        <v>9</v>
      </c>
      <c r="C20" s="1"/>
      <c r="D20" s="1"/>
      <c r="E20" s="44" t="s">
        <v>93</v>
      </c>
      <c r="F20" s="1"/>
      <c r="G20" s="1"/>
      <c r="H20" s="1"/>
      <c r="I20" s="1"/>
      <c r="J20" s="1"/>
      <c r="K20" s="45">
        <f>H132</f>
        <v>0</v>
      </c>
      <c r="L20" s="45">
        <f>L132</f>
        <v>0</v>
      </c>
      <c r="M20" s="12"/>
      <c r="N20" s="2"/>
      <c r="O20" s="2"/>
      <c r="P20" s="2"/>
      <c r="Q20" s="2"/>
      <c r="S20" s="27">
        <f>S131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5" t="s">
        <v>40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1" t="s">
        <v>41</v>
      </c>
      <c r="C24" s="41" t="s">
        <v>37</v>
      </c>
      <c r="D24" s="41" t="s">
        <v>42</v>
      </c>
      <c r="E24" s="41" t="s">
        <v>38</v>
      </c>
      <c r="F24" s="41" t="s">
        <v>43</v>
      </c>
      <c r="G24" s="42" t="s">
        <v>44</v>
      </c>
      <c r="H24" s="22" t="s">
        <v>45</v>
      </c>
      <c r="I24" s="22" t="s">
        <v>46</v>
      </c>
      <c r="J24" s="22" t="s">
        <v>17</v>
      </c>
      <c r="K24" s="42" t="s">
        <v>47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6" t="s">
        <v>258</v>
      </c>
      <c r="C25" s="1"/>
      <c r="D25" s="1"/>
      <c r="E25" s="1"/>
      <c r="F25" s="1"/>
      <c r="G25" s="1"/>
      <c r="H25" s="47"/>
      <c r="I25" s="1"/>
      <c r="J25" s="47"/>
      <c r="K25" s="1"/>
      <c r="L25" s="1"/>
      <c r="M25" s="12"/>
      <c r="N25" s="2"/>
      <c r="O25" s="2"/>
      <c r="P25" s="2"/>
      <c r="Q25" s="2"/>
    </row>
    <row r="26" ht="12.75">
      <c r="A26" s="9"/>
      <c r="B26" s="48">
        <v>1</v>
      </c>
      <c r="C26" s="49" t="s">
        <v>482</v>
      </c>
      <c r="D26" s="49" t="s">
        <v>7</v>
      </c>
      <c r="E26" s="49" t="s">
        <v>483</v>
      </c>
      <c r="F26" s="49" t="s">
        <v>7</v>
      </c>
      <c r="G26" s="50" t="s">
        <v>187</v>
      </c>
      <c r="H26" s="51">
        <v>12</v>
      </c>
      <c r="I26" s="25">
        <f>ROUND(0,2)</f>
        <v>0</v>
      </c>
      <c r="J26" s="52">
        <f>ROUND(I26*H26,2)</f>
        <v>0</v>
      </c>
      <c r="K26" s="53">
        <v>0.20999999999999999</v>
      </c>
      <c r="L26" s="54">
        <f>IF(ISNUMBER(K26),ROUND(J26*(K26+1),2),0)</f>
        <v>0</v>
      </c>
      <c r="M26" s="12"/>
      <c r="N26" s="2"/>
      <c r="O26" s="2"/>
      <c r="P26" s="2"/>
      <c r="Q26" s="40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5" t="s">
        <v>52</v>
      </c>
      <c r="C27" s="1"/>
      <c r="D27" s="1"/>
      <c r="E27" s="56" t="s">
        <v>484</v>
      </c>
      <c r="F27" s="1"/>
      <c r="G27" s="1"/>
      <c r="H27" s="47"/>
      <c r="I27" s="1"/>
      <c r="J27" s="47"/>
      <c r="K27" s="1"/>
      <c r="L27" s="1"/>
      <c r="M27" s="12"/>
      <c r="N27" s="2"/>
      <c r="O27" s="2"/>
      <c r="P27" s="2"/>
      <c r="Q27" s="2"/>
    </row>
    <row r="28" ht="12.75">
      <c r="A28" s="9"/>
      <c r="B28" s="55" t="s">
        <v>54</v>
      </c>
      <c r="C28" s="1"/>
      <c r="D28" s="1"/>
      <c r="E28" s="56" t="s">
        <v>485</v>
      </c>
      <c r="F28" s="1"/>
      <c r="G28" s="1"/>
      <c r="H28" s="47"/>
      <c r="I28" s="1"/>
      <c r="J28" s="47"/>
      <c r="K28" s="1"/>
      <c r="L28" s="1"/>
      <c r="M28" s="12"/>
      <c r="N28" s="2"/>
      <c r="O28" s="2"/>
      <c r="P28" s="2"/>
      <c r="Q28" s="2"/>
    </row>
    <row r="29" ht="12.75">
      <c r="A29" s="9"/>
      <c r="B29" s="55" t="s">
        <v>56</v>
      </c>
      <c r="C29" s="1"/>
      <c r="D29" s="1"/>
      <c r="E29" s="56" t="s">
        <v>486</v>
      </c>
      <c r="F29" s="1"/>
      <c r="G29" s="1"/>
      <c r="H29" s="47"/>
      <c r="I29" s="1"/>
      <c r="J29" s="47"/>
      <c r="K29" s="1"/>
      <c r="L29" s="1"/>
      <c r="M29" s="12"/>
      <c r="N29" s="2"/>
      <c r="O29" s="2"/>
      <c r="P29" s="2"/>
      <c r="Q29" s="2"/>
    </row>
    <row r="30" thickBot="1" ht="12.75">
      <c r="A30" s="9"/>
      <c r="B30" s="57" t="s">
        <v>58</v>
      </c>
      <c r="C30" s="31"/>
      <c r="D30" s="31"/>
      <c r="E30" s="58" t="s">
        <v>59</v>
      </c>
      <c r="F30" s="31"/>
      <c r="G30" s="31"/>
      <c r="H30" s="59"/>
      <c r="I30" s="31"/>
      <c r="J30" s="59"/>
      <c r="K30" s="31"/>
      <c r="L30" s="31"/>
      <c r="M30" s="12"/>
      <c r="N30" s="2"/>
      <c r="O30" s="2"/>
      <c r="P30" s="2"/>
      <c r="Q30" s="2"/>
    </row>
    <row r="31" thickTop="1" ht="12.75">
      <c r="A31" s="9"/>
      <c r="B31" s="48">
        <v>2</v>
      </c>
      <c r="C31" s="49" t="s">
        <v>487</v>
      </c>
      <c r="D31" s="49" t="s">
        <v>7</v>
      </c>
      <c r="E31" s="49" t="s">
        <v>488</v>
      </c>
      <c r="F31" s="49" t="s">
        <v>7</v>
      </c>
      <c r="G31" s="50" t="s">
        <v>187</v>
      </c>
      <c r="H31" s="60">
        <v>12</v>
      </c>
      <c r="I31" s="61">
        <f>ROUND(0,2)</f>
        <v>0</v>
      </c>
      <c r="J31" s="62">
        <f>ROUND(I31*H31,2)</f>
        <v>0</v>
      </c>
      <c r="K31" s="63">
        <v>0.20999999999999999</v>
      </c>
      <c r="L31" s="64">
        <f>IF(ISNUMBER(K31),ROUND(J31*(K31+1),2),0)</f>
        <v>0</v>
      </c>
      <c r="M31" s="12"/>
      <c r="N31" s="2"/>
      <c r="O31" s="2"/>
      <c r="P31" s="2"/>
      <c r="Q31" s="40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5" t="s">
        <v>52</v>
      </c>
      <c r="C32" s="1"/>
      <c r="D32" s="1"/>
      <c r="E32" s="56" t="s">
        <v>484</v>
      </c>
      <c r="F32" s="1"/>
      <c r="G32" s="1"/>
      <c r="H32" s="47"/>
      <c r="I32" s="1"/>
      <c r="J32" s="47"/>
      <c r="K32" s="1"/>
      <c r="L32" s="1"/>
      <c r="M32" s="12"/>
      <c r="N32" s="2"/>
      <c r="O32" s="2"/>
      <c r="P32" s="2"/>
      <c r="Q32" s="2"/>
    </row>
    <row r="33" ht="12.75">
      <c r="A33" s="9"/>
      <c r="B33" s="55" t="s">
        <v>54</v>
      </c>
      <c r="C33" s="1"/>
      <c r="D33" s="1"/>
      <c r="E33" s="56" t="s">
        <v>485</v>
      </c>
      <c r="F33" s="1"/>
      <c r="G33" s="1"/>
      <c r="H33" s="47"/>
      <c r="I33" s="1"/>
      <c r="J33" s="47"/>
      <c r="K33" s="1"/>
      <c r="L33" s="1"/>
      <c r="M33" s="12"/>
      <c r="N33" s="2"/>
      <c r="O33" s="2"/>
      <c r="P33" s="2"/>
      <c r="Q33" s="2"/>
    </row>
    <row r="34" ht="12.75">
      <c r="A34" s="9"/>
      <c r="B34" s="55" t="s">
        <v>56</v>
      </c>
      <c r="C34" s="1"/>
      <c r="D34" s="1"/>
      <c r="E34" s="56" t="s">
        <v>489</v>
      </c>
      <c r="F34" s="1"/>
      <c r="G34" s="1"/>
      <c r="H34" s="47"/>
      <c r="I34" s="1"/>
      <c r="J34" s="47"/>
      <c r="K34" s="1"/>
      <c r="L34" s="1"/>
      <c r="M34" s="12"/>
      <c r="N34" s="2"/>
      <c r="O34" s="2"/>
      <c r="P34" s="2"/>
      <c r="Q34" s="2"/>
    </row>
    <row r="35" thickBot="1" ht="12.75">
      <c r="A35" s="9"/>
      <c r="B35" s="57" t="s">
        <v>58</v>
      </c>
      <c r="C35" s="31"/>
      <c r="D35" s="31"/>
      <c r="E35" s="58" t="s">
        <v>59</v>
      </c>
      <c r="F35" s="31"/>
      <c r="G35" s="31"/>
      <c r="H35" s="59"/>
      <c r="I35" s="31"/>
      <c r="J35" s="59"/>
      <c r="K35" s="31"/>
      <c r="L35" s="31"/>
      <c r="M35" s="12"/>
      <c r="N35" s="2"/>
      <c r="O35" s="2"/>
      <c r="P35" s="2"/>
      <c r="Q35" s="2"/>
    </row>
    <row r="36" thickTop="1" ht="12.75">
      <c r="A36" s="9"/>
      <c r="B36" s="48">
        <v>3</v>
      </c>
      <c r="C36" s="49" t="s">
        <v>490</v>
      </c>
      <c r="D36" s="49" t="s">
        <v>7</v>
      </c>
      <c r="E36" s="49" t="s">
        <v>491</v>
      </c>
      <c r="F36" s="49" t="s">
        <v>7</v>
      </c>
      <c r="G36" s="50" t="s">
        <v>492</v>
      </c>
      <c r="H36" s="60">
        <v>360</v>
      </c>
      <c r="I36" s="61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0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55" t="s">
        <v>52</v>
      </c>
      <c r="C37" s="1"/>
      <c r="D37" s="1"/>
      <c r="E37" s="56" t="s">
        <v>484</v>
      </c>
      <c r="F37" s="1"/>
      <c r="G37" s="1"/>
      <c r="H37" s="47"/>
      <c r="I37" s="1"/>
      <c r="J37" s="47"/>
      <c r="K37" s="1"/>
      <c r="L37" s="1"/>
      <c r="M37" s="12"/>
      <c r="N37" s="2"/>
      <c r="O37" s="2"/>
      <c r="P37" s="2"/>
      <c r="Q37" s="2"/>
    </row>
    <row r="38" ht="12.75">
      <c r="A38" s="9"/>
      <c r="B38" s="55" t="s">
        <v>54</v>
      </c>
      <c r="C38" s="1"/>
      <c r="D38" s="1"/>
      <c r="E38" s="56" t="s">
        <v>493</v>
      </c>
      <c r="F38" s="1"/>
      <c r="G38" s="1"/>
      <c r="H38" s="47"/>
      <c r="I38" s="1"/>
      <c r="J38" s="47"/>
      <c r="K38" s="1"/>
      <c r="L38" s="1"/>
      <c r="M38" s="12"/>
      <c r="N38" s="2"/>
      <c r="O38" s="2"/>
      <c r="P38" s="2"/>
      <c r="Q38" s="2"/>
    </row>
    <row r="39" ht="12.75">
      <c r="A39" s="9"/>
      <c r="B39" s="55" t="s">
        <v>56</v>
      </c>
      <c r="C39" s="1"/>
      <c r="D39" s="1"/>
      <c r="E39" s="56" t="s">
        <v>494</v>
      </c>
      <c r="F39" s="1"/>
      <c r="G39" s="1"/>
      <c r="H39" s="47"/>
      <c r="I39" s="1"/>
      <c r="J39" s="47"/>
      <c r="K39" s="1"/>
      <c r="L39" s="1"/>
      <c r="M39" s="12"/>
      <c r="N39" s="2"/>
      <c r="O39" s="2"/>
      <c r="P39" s="2"/>
      <c r="Q39" s="2"/>
    </row>
    <row r="40" thickBot="1" ht="12.75">
      <c r="A40" s="9"/>
      <c r="B40" s="57" t="s">
        <v>58</v>
      </c>
      <c r="C40" s="31"/>
      <c r="D40" s="31"/>
      <c r="E40" s="58" t="s">
        <v>59</v>
      </c>
      <c r="F40" s="31"/>
      <c r="G40" s="31"/>
      <c r="H40" s="59"/>
      <c r="I40" s="31"/>
      <c r="J40" s="59"/>
      <c r="K40" s="31"/>
      <c r="L40" s="31"/>
      <c r="M40" s="12"/>
      <c r="N40" s="2"/>
      <c r="O40" s="2"/>
      <c r="P40" s="2"/>
      <c r="Q40" s="2"/>
    </row>
    <row r="41" thickTop="1" ht="12.75">
      <c r="A41" s="9"/>
      <c r="B41" s="48">
        <v>4</v>
      </c>
      <c r="C41" s="49" t="s">
        <v>420</v>
      </c>
      <c r="D41" s="49" t="s">
        <v>7</v>
      </c>
      <c r="E41" s="49" t="s">
        <v>421</v>
      </c>
      <c r="F41" s="49" t="s">
        <v>7</v>
      </c>
      <c r="G41" s="50" t="s">
        <v>78</v>
      </c>
      <c r="H41" s="60">
        <v>12</v>
      </c>
      <c r="I41" s="61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0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5" t="s">
        <v>52</v>
      </c>
      <c r="C42" s="1"/>
      <c r="D42" s="1"/>
      <c r="E42" s="56" t="s">
        <v>422</v>
      </c>
      <c r="F42" s="1"/>
      <c r="G42" s="1"/>
      <c r="H42" s="47"/>
      <c r="I42" s="1"/>
      <c r="J42" s="47"/>
      <c r="K42" s="1"/>
      <c r="L42" s="1"/>
      <c r="M42" s="12"/>
      <c r="N42" s="2"/>
      <c r="O42" s="2"/>
      <c r="P42" s="2"/>
      <c r="Q42" s="2"/>
    </row>
    <row r="43" ht="12.75">
      <c r="A43" s="9"/>
      <c r="B43" s="55" t="s">
        <v>54</v>
      </c>
      <c r="C43" s="1"/>
      <c r="D43" s="1"/>
      <c r="E43" s="56" t="s">
        <v>495</v>
      </c>
      <c r="F43" s="1"/>
      <c r="G43" s="1"/>
      <c r="H43" s="47"/>
      <c r="I43" s="1"/>
      <c r="J43" s="47"/>
      <c r="K43" s="1"/>
      <c r="L43" s="1"/>
      <c r="M43" s="12"/>
      <c r="N43" s="2"/>
      <c r="O43" s="2"/>
      <c r="P43" s="2"/>
      <c r="Q43" s="2"/>
    </row>
    <row r="44" ht="12.75">
      <c r="A44" s="9"/>
      <c r="B44" s="55" t="s">
        <v>56</v>
      </c>
      <c r="C44" s="1"/>
      <c r="D44" s="1"/>
      <c r="E44" s="56" t="s">
        <v>424</v>
      </c>
      <c r="F44" s="1"/>
      <c r="G44" s="1"/>
      <c r="H44" s="47"/>
      <c r="I44" s="1"/>
      <c r="J44" s="47"/>
      <c r="K44" s="1"/>
      <c r="L44" s="1"/>
      <c r="M44" s="12"/>
      <c r="N44" s="2"/>
      <c r="O44" s="2"/>
      <c r="P44" s="2"/>
      <c r="Q44" s="2"/>
    </row>
    <row r="45" thickBot="1" ht="12.75">
      <c r="A45" s="9"/>
      <c r="B45" s="57" t="s">
        <v>58</v>
      </c>
      <c r="C45" s="31"/>
      <c r="D45" s="31"/>
      <c r="E45" s="58" t="s">
        <v>59</v>
      </c>
      <c r="F45" s="31"/>
      <c r="G45" s="31"/>
      <c r="H45" s="59"/>
      <c r="I45" s="31"/>
      <c r="J45" s="59"/>
      <c r="K45" s="31"/>
      <c r="L45" s="31"/>
      <c r="M45" s="12"/>
      <c r="N45" s="2"/>
      <c r="O45" s="2"/>
      <c r="P45" s="2"/>
      <c r="Q45" s="2"/>
    </row>
    <row r="46" thickTop="1" ht="12.75">
      <c r="A46" s="9"/>
      <c r="B46" s="48">
        <v>5</v>
      </c>
      <c r="C46" s="49" t="s">
        <v>425</v>
      </c>
      <c r="D46" s="49" t="s">
        <v>7</v>
      </c>
      <c r="E46" s="49" t="s">
        <v>426</v>
      </c>
      <c r="F46" s="49" t="s">
        <v>7</v>
      </c>
      <c r="G46" s="50" t="s">
        <v>78</v>
      </c>
      <c r="H46" s="60">
        <v>12</v>
      </c>
      <c r="I46" s="61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0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5" t="s">
        <v>52</v>
      </c>
      <c r="C47" s="1"/>
      <c r="D47" s="1"/>
      <c r="E47" s="56" t="s">
        <v>422</v>
      </c>
      <c r="F47" s="1"/>
      <c r="G47" s="1"/>
      <c r="H47" s="47"/>
      <c r="I47" s="1"/>
      <c r="J47" s="47"/>
      <c r="K47" s="1"/>
      <c r="L47" s="1"/>
      <c r="M47" s="12"/>
      <c r="N47" s="2"/>
      <c r="O47" s="2"/>
      <c r="P47" s="2"/>
      <c r="Q47" s="2"/>
    </row>
    <row r="48" ht="12.75">
      <c r="A48" s="9"/>
      <c r="B48" s="55" t="s">
        <v>54</v>
      </c>
      <c r="C48" s="1"/>
      <c r="D48" s="1"/>
      <c r="E48" s="56" t="s">
        <v>485</v>
      </c>
      <c r="F48" s="1"/>
      <c r="G48" s="1"/>
      <c r="H48" s="47"/>
      <c r="I48" s="1"/>
      <c r="J48" s="47"/>
      <c r="K48" s="1"/>
      <c r="L48" s="1"/>
      <c r="M48" s="12"/>
      <c r="N48" s="2"/>
      <c r="O48" s="2"/>
      <c r="P48" s="2"/>
      <c r="Q48" s="2"/>
    </row>
    <row r="49" ht="12.75">
      <c r="A49" s="9"/>
      <c r="B49" s="55" t="s">
        <v>56</v>
      </c>
      <c r="C49" s="1"/>
      <c r="D49" s="1"/>
      <c r="E49" s="56" t="s">
        <v>428</v>
      </c>
      <c r="F49" s="1"/>
      <c r="G49" s="1"/>
      <c r="H49" s="47"/>
      <c r="I49" s="1"/>
      <c r="J49" s="47"/>
      <c r="K49" s="1"/>
      <c r="L49" s="1"/>
      <c r="M49" s="12"/>
      <c r="N49" s="2"/>
      <c r="O49" s="2"/>
      <c r="P49" s="2"/>
      <c r="Q49" s="2"/>
    </row>
    <row r="50" thickBot="1" ht="12.75">
      <c r="A50" s="9"/>
      <c r="B50" s="57" t="s">
        <v>58</v>
      </c>
      <c r="C50" s="31"/>
      <c r="D50" s="31"/>
      <c r="E50" s="58" t="s">
        <v>59</v>
      </c>
      <c r="F50" s="31"/>
      <c r="G50" s="31"/>
      <c r="H50" s="59"/>
      <c r="I50" s="31"/>
      <c r="J50" s="59"/>
      <c r="K50" s="31"/>
      <c r="L50" s="31"/>
      <c r="M50" s="12"/>
      <c r="N50" s="2"/>
      <c r="O50" s="2"/>
      <c r="P50" s="2"/>
      <c r="Q50" s="2"/>
    </row>
    <row r="51" thickTop="1" ht="12.75">
      <c r="A51" s="9"/>
      <c r="B51" s="48">
        <v>6</v>
      </c>
      <c r="C51" s="49" t="s">
        <v>429</v>
      </c>
      <c r="D51" s="49" t="s">
        <v>7</v>
      </c>
      <c r="E51" s="49" t="s">
        <v>430</v>
      </c>
      <c r="F51" s="49" t="s">
        <v>7</v>
      </c>
      <c r="G51" s="50" t="s">
        <v>431</v>
      </c>
      <c r="H51" s="60">
        <v>360</v>
      </c>
      <c r="I51" s="61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0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5" t="s">
        <v>52</v>
      </c>
      <c r="C52" s="1"/>
      <c r="D52" s="1"/>
      <c r="E52" s="56" t="s">
        <v>422</v>
      </c>
      <c r="F52" s="1"/>
      <c r="G52" s="1"/>
      <c r="H52" s="47"/>
      <c r="I52" s="1"/>
      <c r="J52" s="47"/>
      <c r="K52" s="1"/>
      <c r="L52" s="1"/>
      <c r="M52" s="12"/>
      <c r="N52" s="2"/>
      <c r="O52" s="2"/>
      <c r="P52" s="2"/>
      <c r="Q52" s="2"/>
    </row>
    <row r="53" ht="12.75">
      <c r="A53" s="9"/>
      <c r="B53" s="55" t="s">
        <v>54</v>
      </c>
      <c r="C53" s="1"/>
      <c r="D53" s="1"/>
      <c r="E53" s="56" t="s">
        <v>493</v>
      </c>
      <c r="F53" s="1"/>
      <c r="G53" s="1"/>
      <c r="H53" s="47"/>
      <c r="I53" s="1"/>
      <c r="J53" s="47"/>
      <c r="K53" s="1"/>
      <c r="L53" s="1"/>
      <c r="M53" s="12"/>
      <c r="N53" s="2"/>
      <c r="O53" s="2"/>
      <c r="P53" s="2"/>
      <c r="Q53" s="2"/>
    </row>
    <row r="54" ht="12.75">
      <c r="A54" s="9"/>
      <c r="B54" s="55" t="s">
        <v>56</v>
      </c>
      <c r="C54" s="1"/>
      <c r="D54" s="1"/>
      <c r="E54" s="56" t="s">
        <v>433</v>
      </c>
      <c r="F54" s="1"/>
      <c r="G54" s="1"/>
      <c r="H54" s="47"/>
      <c r="I54" s="1"/>
      <c r="J54" s="47"/>
      <c r="K54" s="1"/>
      <c r="L54" s="1"/>
      <c r="M54" s="12"/>
      <c r="N54" s="2"/>
      <c r="O54" s="2"/>
      <c r="P54" s="2"/>
      <c r="Q54" s="2"/>
    </row>
    <row r="55" thickBot="1" ht="12.75">
      <c r="A55" s="9"/>
      <c r="B55" s="57" t="s">
        <v>58</v>
      </c>
      <c r="C55" s="31"/>
      <c r="D55" s="31"/>
      <c r="E55" s="58" t="s">
        <v>59</v>
      </c>
      <c r="F55" s="31"/>
      <c r="G55" s="31"/>
      <c r="H55" s="59"/>
      <c r="I55" s="31"/>
      <c r="J55" s="59"/>
      <c r="K55" s="31"/>
      <c r="L55" s="31"/>
      <c r="M55" s="12"/>
      <c r="N55" s="2"/>
      <c r="O55" s="2"/>
      <c r="P55" s="2"/>
      <c r="Q55" s="2"/>
    </row>
    <row r="56" thickTop="1" ht="12.75">
      <c r="A56" s="9"/>
      <c r="B56" s="48">
        <v>7</v>
      </c>
      <c r="C56" s="49" t="s">
        <v>434</v>
      </c>
      <c r="D56" s="49" t="s">
        <v>7</v>
      </c>
      <c r="E56" s="49" t="s">
        <v>435</v>
      </c>
      <c r="F56" s="49" t="s">
        <v>7</v>
      </c>
      <c r="G56" s="50" t="s">
        <v>78</v>
      </c>
      <c r="H56" s="60">
        <v>12</v>
      </c>
      <c r="I56" s="61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0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5" t="s">
        <v>52</v>
      </c>
      <c r="C57" s="1"/>
      <c r="D57" s="1"/>
      <c r="E57" s="56" t="s">
        <v>422</v>
      </c>
      <c r="F57" s="1"/>
      <c r="G57" s="1"/>
      <c r="H57" s="47"/>
      <c r="I57" s="1"/>
      <c r="J57" s="47"/>
      <c r="K57" s="1"/>
      <c r="L57" s="1"/>
      <c r="M57" s="12"/>
      <c r="N57" s="2"/>
      <c r="O57" s="2"/>
      <c r="P57" s="2"/>
      <c r="Q57" s="2"/>
    </row>
    <row r="58" ht="12.75">
      <c r="A58" s="9"/>
      <c r="B58" s="55" t="s">
        <v>54</v>
      </c>
      <c r="C58" s="1"/>
      <c r="D58" s="1"/>
      <c r="E58" s="56" t="s">
        <v>496</v>
      </c>
      <c r="F58" s="1"/>
      <c r="G58" s="1"/>
      <c r="H58" s="47"/>
      <c r="I58" s="1"/>
      <c r="J58" s="47"/>
      <c r="K58" s="1"/>
      <c r="L58" s="1"/>
      <c r="M58" s="12"/>
      <c r="N58" s="2"/>
      <c r="O58" s="2"/>
      <c r="P58" s="2"/>
      <c r="Q58" s="2"/>
    </row>
    <row r="59" ht="12.75">
      <c r="A59" s="9"/>
      <c r="B59" s="55" t="s">
        <v>56</v>
      </c>
      <c r="C59" s="1"/>
      <c r="D59" s="1"/>
      <c r="E59" s="56" t="s">
        <v>436</v>
      </c>
      <c r="F59" s="1"/>
      <c r="G59" s="1"/>
      <c r="H59" s="47"/>
      <c r="I59" s="1"/>
      <c r="J59" s="47"/>
      <c r="K59" s="1"/>
      <c r="L59" s="1"/>
      <c r="M59" s="12"/>
      <c r="N59" s="2"/>
      <c r="O59" s="2"/>
      <c r="P59" s="2"/>
      <c r="Q59" s="2"/>
    </row>
    <row r="60" thickBot="1" ht="12.75">
      <c r="A60" s="9"/>
      <c r="B60" s="57" t="s">
        <v>58</v>
      </c>
      <c r="C60" s="31"/>
      <c r="D60" s="31"/>
      <c r="E60" s="58" t="s">
        <v>59</v>
      </c>
      <c r="F60" s="31"/>
      <c r="G60" s="31"/>
      <c r="H60" s="59"/>
      <c r="I60" s="31"/>
      <c r="J60" s="59"/>
      <c r="K60" s="31"/>
      <c r="L60" s="31"/>
      <c r="M60" s="12"/>
      <c r="N60" s="2"/>
      <c r="O60" s="2"/>
      <c r="P60" s="2"/>
      <c r="Q60" s="2"/>
    </row>
    <row r="61" thickTop="1" ht="12.75">
      <c r="A61" s="9"/>
      <c r="B61" s="48">
        <v>8</v>
      </c>
      <c r="C61" s="49" t="s">
        <v>437</v>
      </c>
      <c r="D61" s="49" t="s">
        <v>7</v>
      </c>
      <c r="E61" s="49" t="s">
        <v>438</v>
      </c>
      <c r="F61" s="49" t="s">
        <v>7</v>
      </c>
      <c r="G61" s="50" t="s">
        <v>78</v>
      </c>
      <c r="H61" s="60">
        <v>12</v>
      </c>
      <c r="I61" s="61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0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5" t="s">
        <v>52</v>
      </c>
      <c r="C62" s="1"/>
      <c r="D62" s="1"/>
      <c r="E62" s="56" t="s">
        <v>422</v>
      </c>
      <c r="F62" s="1"/>
      <c r="G62" s="1"/>
      <c r="H62" s="47"/>
      <c r="I62" s="1"/>
      <c r="J62" s="47"/>
      <c r="K62" s="1"/>
      <c r="L62" s="1"/>
      <c r="M62" s="12"/>
      <c r="N62" s="2"/>
      <c r="O62" s="2"/>
      <c r="P62" s="2"/>
      <c r="Q62" s="2"/>
    </row>
    <row r="63" ht="12.75">
      <c r="A63" s="9"/>
      <c r="B63" s="55" t="s">
        <v>54</v>
      </c>
      <c r="C63" s="1"/>
      <c r="D63" s="1"/>
      <c r="E63" s="56" t="s">
        <v>485</v>
      </c>
      <c r="F63" s="1"/>
      <c r="G63" s="1"/>
      <c r="H63" s="47"/>
      <c r="I63" s="1"/>
      <c r="J63" s="47"/>
      <c r="K63" s="1"/>
      <c r="L63" s="1"/>
      <c r="M63" s="12"/>
      <c r="N63" s="2"/>
      <c r="O63" s="2"/>
      <c r="P63" s="2"/>
      <c r="Q63" s="2"/>
    </row>
    <row r="64" ht="12.75">
      <c r="A64" s="9"/>
      <c r="B64" s="55" t="s">
        <v>56</v>
      </c>
      <c r="C64" s="1"/>
      <c r="D64" s="1"/>
      <c r="E64" s="56" t="s">
        <v>428</v>
      </c>
      <c r="F64" s="1"/>
      <c r="G64" s="1"/>
      <c r="H64" s="47"/>
      <c r="I64" s="1"/>
      <c r="J64" s="47"/>
      <c r="K64" s="1"/>
      <c r="L64" s="1"/>
      <c r="M64" s="12"/>
      <c r="N64" s="2"/>
      <c r="O64" s="2"/>
      <c r="P64" s="2"/>
      <c r="Q64" s="2"/>
    </row>
    <row r="65" thickBot="1" ht="12.75">
      <c r="A65" s="9"/>
      <c r="B65" s="57" t="s">
        <v>58</v>
      </c>
      <c r="C65" s="31"/>
      <c r="D65" s="31"/>
      <c r="E65" s="58" t="s">
        <v>59</v>
      </c>
      <c r="F65" s="31"/>
      <c r="G65" s="31"/>
      <c r="H65" s="59"/>
      <c r="I65" s="31"/>
      <c r="J65" s="59"/>
      <c r="K65" s="31"/>
      <c r="L65" s="31"/>
      <c r="M65" s="12"/>
      <c r="N65" s="2"/>
      <c r="O65" s="2"/>
      <c r="P65" s="2"/>
      <c r="Q65" s="2"/>
    </row>
    <row r="66" thickTop="1" ht="12.75">
      <c r="A66" s="9"/>
      <c r="B66" s="48">
        <v>9</v>
      </c>
      <c r="C66" s="49" t="s">
        <v>439</v>
      </c>
      <c r="D66" s="49" t="s">
        <v>7</v>
      </c>
      <c r="E66" s="49" t="s">
        <v>440</v>
      </c>
      <c r="F66" s="49" t="s">
        <v>7</v>
      </c>
      <c r="G66" s="50" t="s">
        <v>431</v>
      </c>
      <c r="H66" s="60">
        <v>360</v>
      </c>
      <c r="I66" s="61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0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5" t="s">
        <v>52</v>
      </c>
      <c r="C67" s="1"/>
      <c r="D67" s="1"/>
      <c r="E67" s="56" t="s">
        <v>422</v>
      </c>
      <c r="F67" s="1"/>
      <c r="G67" s="1"/>
      <c r="H67" s="47"/>
      <c r="I67" s="1"/>
      <c r="J67" s="47"/>
      <c r="K67" s="1"/>
      <c r="L67" s="1"/>
      <c r="M67" s="12"/>
      <c r="N67" s="2"/>
      <c r="O67" s="2"/>
      <c r="P67" s="2"/>
      <c r="Q67" s="2"/>
    </row>
    <row r="68" ht="12.75">
      <c r="A68" s="9"/>
      <c r="B68" s="55" t="s">
        <v>54</v>
      </c>
      <c r="C68" s="1"/>
      <c r="D68" s="1"/>
      <c r="E68" s="56" t="s">
        <v>493</v>
      </c>
      <c r="F68" s="1"/>
      <c r="G68" s="1"/>
      <c r="H68" s="47"/>
      <c r="I68" s="1"/>
      <c r="J68" s="47"/>
      <c r="K68" s="1"/>
      <c r="L68" s="1"/>
      <c r="M68" s="12"/>
      <c r="N68" s="2"/>
      <c r="O68" s="2"/>
      <c r="P68" s="2"/>
      <c r="Q68" s="2"/>
    </row>
    <row r="69" ht="12.75">
      <c r="A69" s="9"/>
      <c r="B69" s="55" t="s">
        <v>56</v>
      </c>
      <c r="C69" s="1"/>
      <c r="D69" s="1"/>
      <c r="E69" s="56" t="s">
        <v>441</v>
      </c>
      <c r="F69" s="1"/>
      <c r="G69" s="1"/>
      <c r="H69" s="47"/>
      <c r="I69" s="1"/>
      <c r="J69" s="47"/>
      <c r="K69" s="1"/>
      <c r="L69" s="1"/>
      <c r="M69" s="12"/>
      <c r="N69" s="2"/>
      <c r="O69" s="2"/>
      <c r="P69" s="2"/>
      <c r="Q69" s="2"/>
    </row>
    <row r="70" thickBot="1" ht="12.75">
      <c r="A70" s="9"/>
      <c r="B70" s="57" t="s">
        <v>58</v>
      </c>
      <c r="C70" s="31"/>
      <c r="D70" s="31"/>
      <c r="E70" s="58" t="s">
        <v>59</v>
      </c>
      <c r="F70" s="31"/>
      <c r="G70" s="31"/>
      <c r="H70" s="59"/>
      <c r="I70" s="31"/>
      <c r="J70" s="59"/>
      <c r="K70" s="31"/>
      <c r="L70" s="31"/>
      <c r="M70" s="12"/>
      <c r="N70" s="2"/>
      <c r="O70" s="2"/>
      <c r="P70" s="2"/>
      <c r="Q70" s="2"/>
    </row>
    <row r="71" thickTop="1" ht="12.75">
      <c r="A71" s="9"/>
      <c r="B71" s="48">
        <v>10</v>
      </c>
      <c r="C71" s="49" t="s">
        <v>442</v>
      </c>
      <c r="D71" s="49" t="s">
        <v>7</v>
      </c>
      <c r="E71" s="49" t="s">
        <v>443</v>
      </c>
      <c r="F71" s="49" t="s">
        <v>7</v>
      </c>
      <c r="G71" s="50" t="s">
        <v>78</v>
      </c>
      <c r="H71" s="60">
        <v>2</v>
      </c>
      <c r="I71" s="61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0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5" t="s">
        <v>52</v>
      </c>
      <c r="C72" s="1"/>
      <c r="D72" s="1"/>
      <c r="E72" s="56" t="s">
        <v>422</v>
      </c>
      <c r="F72" s="1"/>
      <c r="G72" s="1"/>
      <c r="H72" s="47"/>
      <c r="I72" s="1"/>
      <c r="J72" s="47"/>
      <c r="K72" s="1"/>
      <c r="L72" s="1"/>
      <c r="M72" s="12"/>
      <c r="N72" s="2"/>
      <c r="O72" s="2"/>
      <c r="P72" s="2"/>
      <c r="Q72" s="2"/>
    </row>
    <row r="73" ht="12.75">
      <c r="A73" s="9"/>
      <c r="B73" s="55" t="s">
        <v>54</v>
      </c>
      <c r="C73" s="1"/>
      <c r="D73" s="1"/>
      <c r="E73" s="56" t="s">
        <v>310</v>
      </c>
      <c r="F73" s="1"/>
      <c r="G73" s="1"/>
      <c r="H73" s="47"/>
      <c r="I73" s="1"/>
      <c r="J73" s="47"/>
      <c r="K73" s="1"/>
      <c r="L73" s="1"/>
      <c r="M73" s="12"/>
      <c r="N73" s="2"/>
      <c r="O73" s="2"/>
      <c r="P73" s="2"/>
      <c r="Q73" s="2"/>
    </row>
    <row r="74" ht="12.75">
      <c r="A74" s="9"/>
      <c r="B74" s="55" t="s">
        <v>56</v>
      </c>
      <c r="C74" s="1"/>
      <c r="D74" s="1"/>
      <c r="E74" s="56" t="s">
        <v>444</v>
      </c>
      <c r="F74" s="1"/>
      <c r="G74" s="1"/>
      <c r="H74" s="47"/>
      <c r="I74" s="1"/>
      <c r="J74" s="47"/>
      <c r="K74" s="1"/>
      <c r="L74" s="1"/>
      <c r="M74" s="12"/>
      <c r="N74" s="2"/>
      <c r="O74" s="2"/>
      <c r="P74" s="2"/>
      <c r="Q74" s="2"/>
    </row>
    <row r="75" thickBot="1" ht="12.75">
      <c r="A75" s="9"/>
      <c r="B75" s="57" t="s">
        <v>58</v>
      </c>
      <c r="C75" s="31"/>
      <c r="D75" s="31"/>
      <c r="E75" s="58" t="s">
        <v>59</v>
      </c>
      <c r="F75" s="31"/>
      <c r="G75" s="31"/>
      <c r="H75" s="59"/>
      <c r="I75" s="31"/>
      <c r="J75" s="59"/>
      <c r="K75" s="31"/>
      <c r="L75" s="31"/>
      <c r="M75" s="12"/>
      <c r="N75" s="2"/>
      <c r="O75" s="2"/>
      <c r="P75" s="2"/>
      <c r="Q75" s="2"/>
    </row>
    <row r="76" thickTop="1" ht="12.75">
      <c r="A76" s="9"/>
      <c r="B76" s="48">
        <v>11</v>
      </c>
      <c r="C76" s="49" t="s">
        <v>445</v>
      </c>
      <c r="D76" s="49" t="s">
        <v>7</v>
      </c>
      <c r="E76" s="49" t="s">
        <v>446</v>
      </c>
      <c r="F76" s="49" t="s">
        <v>7</v>
      </c>
      <c r="G76" s="50" t="s">
        <v>78</v>
      </c>
      <c r="H76" s="60">
        <v>2</v>
      </c>
      <c r="I76" s="61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0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5" t="s">
        <v>52</v>
      </c>
      <c r="C77" s="1"/>
      <c r="D77" s="1"/>
      <c r="E77" s="56" t="s">
        <v>422</v>
      </c>
      <c r="F77" s="1"/>
      <c r="G77" s="1"/>
      <c r="H77" s="47"/>
      <c r="I77" s="1"/>
      <c r="J77" s="47"/>
      <c r="K77" s="1"/>
      <c r="L77" s="1"/>
      <c r="M77" s="12"/>
      <c r="N77" s="2"/>
      <c r="O77" s="2"/>
      <c r="P77" s="2"/>
      <c r="Q77" s="2"/>
    </row>
    <row r="78" ht="12.75">
      <c r="A78" s="9"/>
      <c r="B78" s="55" t="s">
        <v>54</v>
      </c>
      <c r="C78" s="1"/>
      <c r="D78" s="1"/>
      <c r="E78" s="56" t="s">
        <v>310</v>
      </c>
      <c r="F78" s="1"/>
      <c r="G78" s="1"/>
      <c r="H78" s="47"/>
      <c r="I78" s="1"/>
      <c r="J78" s="47"/>
      <c r="K78" s="1"/>
      <c r="L78" s="1"/>
      <c r="M78" s="12"/>
      <c r="N78" s="2"/>
      <c r="O78" s="2"/>
      <c r="P78" s="2"/>
      <c r="Q78" s="2"/>
    </row>
    <row r="79" ht="12.75">
      <c r="A79" s="9"/>
      <c r="B79" s="55" t="s">
        <v>56</v>
      </c>
      <c r="C79" s="1"/>
      <c r="D79" s="1"/>
      <c r="E79" s="56" t="s">
        <v>428</v>
      </c>
      <c r="F79" s="1"/>
      <c r="G79" s="1"/>
      <c r="H79" s="47"/>
      <c r="I79" s="1"/>
      <c r="J79" s="47"/>
      <c r="K79" s="1"/>
      <c r="L79" s="1"/>
      <c r="M79" s="12"/>
      <c r="N79" s="2"/>
      <c r="O79" s="2"/>
      <c r="P79" s="2"/>
      <c r="Q79" s="2"/>
    </row>
    <row r="80" thickBot="1" ht="12.75">
      <c r="A80" s="9"/>
      <c r="B80" s="57" t="s">
        <v>58</v>
      </c>
      <c r="C80" s="31"/>
      <c r="D80" s="31"/>
      <c r="E80" s="58" t="s">
        <v>59</v>
      </c>
      <c r="F80" s="31"/>
      <c r="G80" s="31"/>
      <c r="H80" s="59"/>
      <c r="I80" s="31"/>
      <c r="J80" s="59"/>
      <c r="K80" s="31"/>
      <c r="L80" s="31"/>
      <c r="M80" s="12"/>
      <c r="N80" s="2"/>
      <c r="O80" s="2"/>
      <c r="P80" s="2"/>
      <c r="Q80" s="2"/>
    </row>
    <row r="81" thickTop="1" ht="12.75">
      <c r="A81" s="9"/>
      <c r="B81" s="48">
        <v>12</v>
      </c>
      <c r="C81" s="49" t="s">
        <v>447</v>
      </c>
      <c r="D81" s="49" t="s">
        <v>7</v>
      </c>
      <c r="E81" s="49" t="s">
        <v>448</v>
      </c>
      <c r="F81" s="49" t="s">
        <v>7</v>
      </c>
      <c r="G81" s="50" t="s">
        <v>431</v>
      </c>
      <c r="H81" s="60">
        <v>60</v>
      </c>
      <c r="I81" s="61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0">
        <f>IF(ISNUMBER(K81),IF(H81&gt;0,IF(I81&gt;0,J81,0),0),0)</f>
        <v>0</v>
      </c>
      <c r="R81" s="27">
        <f>IF(ISNUMBER(K81)=FALSE,J81,0)</f>
        <v>0</v>
      </c>
    </row>
    <row r="82" ht="12.75">
      <c r="A82" s="9"/>
      <c r="B82" s="55" t="s">
        <v>52</v>
      </c>
      <c r="C82" s="1"/>
      <c r="D82" s="1"/>
      <c r="E82" s="56" t="s">
        <v>422</v>
      </c>
      <c r="F82" s="1"/>
      <c r="G82" s="1"/>
      <c r="H82" s="47"/>
      <c r="I82" s="1"/>
      <c r="J82" s="47"/>
      <c r="K82" s="1"/>
      <c r="L82" s="1"/>
      <c r="M82" s="12"/>
      <c r="N82" s="2"/>
      <c r="O82" s="2"/>
      <c r="P82" s="2"/>
      <c r="Q82" s="2"/>
    </row>
    <row r="83" ht="12.75">
      <c r="A83" s="9"/>
      <c r="B83" s="55" t="s">
        <v>54</v>
      </c>
      <c r="C83" s="1"/>
      <c r="D83" s="1"/>
      <c r="E83" s="56" t="s">
        <v>497</v>
      </c>
      <c r="F83" s="1"/>
      <c r="G83" s="1"/>
      <c r="H83" s="47"/>
      <c r="I83" s="1"/>
      <c r="J83" s="47"/>
      <c r="K83" s="1"/>
      <c r="L83" s="1"/>
      <c r="M83" s="12"/>
      <c r="N83" s="2"/>
      <c r="O83" s="2"/>
      <c r="P83" s="2"/>
      <c r="Q83" s="2"/>
    </row>
    <row r="84" ht="12.75">
      <c r="A84" s="9"/>
      <c r="B84" s="55" t="s">
        <v>56</v>
      </c>
      <c r="C84" s="1"/>
      <c r="D84" s="1"/>
      <c r="E84" s="56" t="s">
        <v>450</v>
      </c>
      <c r="F84" s="1"/>
      <c r="G84" s="1"/>
      <c r="H84" s="47"/>
      <c r="I84" s="1"/>
      <c r="J84" s="47"/>
      <c r="K84" s="1"/>
      <c r="L84" s="1"/>
      <c r="M84" s="12"/>
      <c r="N84" s="2"/>
      <c r="O84" s="2"/>
      <c r="P84" s="2"/>
      <c r="Q84" s="2"/>
    </row>
    <row r="85" thickBot="1" ht="12.75">
      <c r="A85" s="9"/>
      <c r="B85" s="57" t="s">
        <v>58</v>
      </c>
      <c r="C85" s="31"/>
      <c r="D85" s="31"/>
      <c r="E85" s="58" t="s">
        <v>59</v>
      </c>
      <c r="F85" s="31"/>
      <c r="G85" s="31"/>
      <c r="H85" s="59"/>
      <c r="I85" s="31"/>
      <c r="J85" s="59"/>
      <c r="K85" s="31"/>
      <c r="L85" s="31"/>
      <c r="M85" s="12"/>
      <c r="N85" s="2"/>
      <c r="O85" s="2"/>
      <c r="P85" s="2"/>
      <c r="Q85" s="2"/>
    </row>
    <row r="86" thickTop="1" ht="12.75">
      <c r="A86" s="9"/>
      <c r="B86" s="48">
        <v>13</v>
      </c>
      <c r="C86" s="49" t="s">
        <v>498</v>
      </c>
      <c r="D86" s="49" t="s">
        <v>7</v>
      </c>
      <c r="E86" s="49" t="s">
        <v>499</v>
      </c>
      <c r="F86" s="49" t="s">
        <v>7</v>
      </c>
      <c r="G86" s="50" t="s">
        <v>78</v>
      </c>
      <c r="H86" s="60">
        <v>1</v>
      </c>
      <c r="I86" s="61">
        <f>ROUND(0,2)</f>
        <v>0</v>
      </c>
      <c r="J86" s="62">
        <f>ROUND(I86*H86,2)</f>
        <v>0</v>
      </c>
      <c r="K86" s="63">
        <v>0.20999999999999999</v>
      </c>
      <c r="L86" s="64">
        <f>IF(ISNUMBER(K86),ROUND(J86*(K86+1),2),0)</f>
        <v>0</v>
      </c>
      <c r="M86" s="12"/>
      <c r="N86" s="2"/>
      <c r="O86" s="2"/>
      <c r="P86" s="2"/>
      <c r="Q86" s="40">
        <f>IF(ISNUMBER(K86),IF(H86&gt;0,IF(I86&gt;0,J86,0),0),0)</f>
        <v>0</v>
      </c>
      <c r="R86" s="27">
        <f>IF(ISNUMBER(K86)=FALSE,J86,0)</f>
        <v>0</v>
      </c>
    </row>
    <row r="87" ht="12.75">
      <c r="A87" s="9"/>
      <c r="B87" s="55" t="s">
        <v>52</v>
      </c>
      <c r="C87" s="1"/>
      <c r="D87" s="1"/>
      <c r="E87" s="56" t="s">
        <v>422</v>
      </c>
      <c r="F87" s="1"/>
      <c r="G87" s="1"/>
      <c r="H87" s="47"/>
      <c r="I87" s="1"/>
      <c r="J87" s="47"/>
      <c r="K87" s="1"/>
      <c r="L87" s="1"/>
      <c r="M87" s="12"/>
      <c r="N87" s="2"/>
      <c r="O87" s="2"/>
      <c r="P87" s="2"/>
      <c r="Q87" s="2"/>
    </row>
    <row r="88" ht="12.75">
      <c r="A88" s="9"/>
      <c r="B88" s="55" t="s">
        <v>54</v>
      </c>
      <c r="C88" s="1"/>
      <c r="D88" s="1"/>
      <c r="E88" s="56" t="s">
        <v>55</v>
      </c>
      <c r="F88" s="1"/>
      <c r="G88" s="1"/>
      <c r="H88" s="47"/>
      <c r="I88" s="1"/>
      <c r="J88" s="47"/>
      <c r="K88" s="1"/>
      <c r="L88" s="1"/>
      <c r="M88" s="12"/>
      <c r="N88" s="2"/>
      <c r="O88" s="2"/>
      <c r="P88" s="2"/>
      <c r="Q88" s="2"/>
    </row>
    <row r="89" ht="12.75">
      <c r="A89" s="9"/>
      <c r="B89" s="55" t="s">
        <v>56</v>
      </c>
      <c r="C89" s="1"/>
      <c r="D89" s="1"/>
      <c r="E89" s="56" t="s">
        <v>444</v>
      </c>
      <c r="F89" s="1"/>
      <c r="G89" s="1"/>
      <c r="H89" s="47"/>
      <c r="I89" s="1"/>
      <c r="J89" s="47"/>
      <c r="K89" s="1"/>
      <c r="L89" s="1"/>
      <c r="M89" s="12"/>
      <c r="N89" s="2"/>
      <c r="O89" s="2"/>
      <c r="P89" s="2"/>
      <c r="Q89" s="2"/>
    </row>
    <row r="90" thickBot="1" ht="12.75">
      <c r="A90" s="9"/>
      <c r="B90" s="57" t="s">
        <v>58</v>
      </c>
      <c r="C90" s="31"/>
      <c r="D90" s="31"/>
      <c r="E90" s="58" t="s">
        <v>59</v>
      </c>
      <c r="F90" s="31"/>
      <c r="G90" s="31"/>
      <c r="H90" s="59"/>
      <c r="I90" s="31"/>
      <c r="J90" s="59"/>
      <c r="K90" s="31"/>
      <c r="L90" s="31"/>
      <c r="M90" s="12"/>
      <c r="N90" s="2"/>
      <c r="O90" s="2"/>
      <c r="P90" s="2"/>
      <c r="Q90" s="2"/>
    </row>
    <row r="91" thickTop="1" ht="12.75">
      <c r="A91" s="9"/>
      <c r="B91" s="48">
        <v>14</v>
      </c>
      <c r="C91" s="49" t="s">
        <v>500</v>
      </c>
      <c r="D91" s="49" t="s">
        <v>7</v>
      </c>
      <c r="E91" s="49" t="s">
        <v>501</v>
      </c>
      <c r="F91" s="49" t="s">
        <v>7</v>
      </c>
      <c r="G91" s="50" t="s">
        <v>78</v>
      </c>
      <c r="H91" s="60">
        <v>1</v>
      </c>
      <c r="I91" s="61">
        <f>ROUND(0,2)</f>
        <v>0</v>
      </c>
      <c r="J91" s="62">
        <f>ROUND(I91*H91,2)</f>
        <v>0</v>
      </c>
      <c r="K91" s="63">
        <v>0.20999999999999999</v>
      </c>
      <c r="L91" s="64">
        <f>IF(ISNUMBER(K91),ROUND(J91*(K91+1),2),0)</f>
        <v>0</v>
      </c>
      <c r="M91" s="12"/>
      <c r="N91" s="2"/>
      <c r="O91" s="2"/>
      <c r="P91" s="2"/>
      <c r="Q91" s="40">
        <f>IF(ISNUMBER(K91),IF(H91&gt;0,IF(I91&gt;0,J91,0),0),0)</f>
        <v>0</v>
      </c>
      <c r="R91" s="27">
        <f>IF(ISNUMBER(K91)=FALSE,J91,0)</f>
        <v>0</v>
      </c>
    </row>
    <row r="92" ht="12.75">
      <c r="A92" s="9"/>
      <c r="B92" s="55" t="s">
        <v>52</v>
      </c>
      <c r="C92" s="1"/>
      <c r="D92" s="1"/>
      <c r="E92" s="56" t="s">
        <v>422</v>
      </c>
      <c r="F92" s="1"/>
      <c r="G92" s="1"/>
      <c r="H92" s="47"/>
      <c r="I92" s="1"/>
      <c r="J92" s="47"/>
      <c r="K92" s="1"/>
      <c r="L92" s="1"/>
      <c r="M92" s="12"/>
      <c r="N92" s="2"/>
      <c r="O92" s="2"/>
      <c r="P92" s="2"/>
      <c r="Q92" s="2"/>
    </row>
    <row r="93" ht="12.75">
      <c r="A93" s="9"/>
      <c r="B93" s="55" t="s">
        <v>54</v>
      </c>
      <c r="C93" s="1"/>
      <c r="D93" s="1"/>
      <c r="E93" s="56" t="s">
        <v>55</v>
      </c>
      <c r="F93" s="1"/>
      <c r="G93" s="1"/>
      <c r="H93" s="47"/>
      <c r="I93" s="1"/>
      <c r="J93" s="47"/>
      <c r="K93" s="1"/>
      <c r="L93" s="1"/>
      <c r="M93" s="12"/>
      <c r="N93" s="2"/>
      <c r="O93" s="2"/>
      <c r="P93" s="2"/>
      <c r="Q93" s="2"/>
    </row>
    <row r="94" ht="12.75">
      <c r="A94" s="9"/>
      <c r="B94" s="55" t="s">
        <v>56</v>
      </c>
      <c r="C94" s="1"/>
      <c r="D94" s="1"/>
      <c r="E94" s="56" t="s">
        <v>428</v>
      </c>
      <c r="F94" s="1"/>
      <c r="G94" s="1"/>
      <c r="H94" s="47"/>
      <c r="I94" s="1"/>
      <c r="J94" s="47"/>
      <c r="K94" s="1"/>
      <c r="L94" s="1"/>
      <c r="M94" s="12"/>
      <c r="N94" s="2"/>
      <c r="O94" s="2"/>
      <c r="P94" s="2"/>
      <c r="Q94" s="2"/>
    </row>
    <row r="95" thickBot="1" ht="12.75">
      <c r="A95" s="9"/>
      <c r="B95" s="57" t="s">
        <v>58</v>
      </c>
      <c r="C95" s="31"/>
      <c r="D95" s="31"/>
      <c r="E95" s="58" t="s">
        <v>59</v>
      </c>
      <c r="F95" s="31"/>
      <c r="G95" s="31"/>
      <c r="H95" s="59"/>
      <c r="I95" s="31"/>
      <c r="J95" s="59"/>
      <c r="K95" s="31"/>
      <c r="L95" s="31"/>
      <c r="M95" s="12"/>
      <c r="N95" s="2"/>
      <c r="O95" s="2"/>
      <c r="P95" s="2"/>
      <c r="Q95" s="2"/>
    </row>
    <row r="96" thickTop="1" ht="12.75">
      <c r="A96" s="9"/>
      <c r="B96" s="48">
        <v>15</v>
      </c>
      <c r="C96" s="49" t="s">
        <v>502</v>
      </c>
      <c r="D96" s="49" t="s">
        <v>7</v>
      </c>
      <c r="E96" s="49" t="s">
        <v>503</v>
      </c>
      <c r="F96" s="49" t="s">
        <v>7</v>
      </c>
      <c r="G96" s="50" t="s">
        <v>431</v>
      </c>
      <c r="H96" s="60">
        <v>30</v>
      </c>
      <c r="I96" s="61">
        <f>ROUND(0,2)</f>
        <v>0</v>
      </c>
      <c r="J96" s="62">
        <f>ROUND(I96*H96,2)</f>
        <v>0</v>
      </c>
      <c r="K96" s="63">
        <v>0.20999999999999999</v>
      </c>
      <c r="L96" s="64">
        <f>IF(ISNUMBER(K96),ROUND(J96*(K96+1),2),0)</f>
        <v>0</v>
      </c>
      <c r="M96" s="12"/>
      <c r="N96" s="2"/>
      <c r="O96" s="2"/>
      <c r="P96" s="2"/>
      <c r="Q96" s="40">
        <f>IF(ISNUMBER(K96),IF(H96&gt;0,IF(I96&gt;0,J96,0),0),0)</f>
        <v>0</v>
      </c>
      <c r="R96" s="27">
        <f>IF(ISNUMBER(K96)=FALSE,J96,0)</f>
        <v>0</v>
      </c>
    </row>
    <row r="97" ht="12.75">
      <c r="A97" s="9"/>
      <c r="B97" s="55" t="s">
        <v>52</v>
      </c>
      <c r="C97" s="1"/>
      <c r="D97" s="1"/>
      <c r="E97" s="56" t="s">
        <v>422</v>
      </c>
      <c r="F97" s="1"/>
      <c r="G97" s="1"/>
      <c r="H97" s="47"/>
      <c r="I97" s="1"/>
      <c r="J97" s="47"/>
      <c r="K97" s="1"/>
      <c r="L97" s="1"/>
      <c r="M97" s="12"/>
      <c r="N97" s="2"/>
      <c r="O97" s="2"/>
      <c r="P97" s="2"/>
      <c r="Q97" s="2"/>
    </row>
    <row r="98" ht="12.75">
      <c r="A98" s="9"/>
      <c r="B98" s="55" t="s">
        <v>54</v>
      </c>
      <c r="C98" s="1"/>
      <c r="D98" s="1"/>
      <c r="E98" s="56" t="s">
        <v>504</v>
      </c>
      <c r="F98" s="1"/>
      <c r="G98" s="1"/>
      <c r="H98" s="47"/>
      <c r="I98" s="1"/>
      <c r="J98" s="47"/>
      <c r="K98" s="1"/>
      <c r="L98" s="1"/>
      <c r="M98" s="12"/>
      <c r="N98" s="2"/>
      <c r="O98" s="2"/>
      <c r="P98" s="2"/>
      <c r="Q98" s="2"/>
    </row>
    <row r="99" ht="12.75">
      <c r="A99" s="9"/>
      <c r="B99" s="55" t="s">
        <v>56</v>
      </c>
      <c r="C99" s="1"/>
      <c r="D99" s="1"/>
      <c r="E99" s="56" t="s">
        <v>450</v>
      </c>
      <c r="F99" s="1"/>
      <c r="G99" s="1"/>
      <c r="H99" s="47"/>
      <c r="I99" s="1"/>
      <c r="J99" s="47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7" t="s">
        <v>58</v>
      </c>
      <c r="C100" s="31"/>
      <c r="D100" s="31"/>
      <c r="E100" s="58" t="s">
        <v>59</v>
      </c>
      <c r="F100" s="31"/>
      <c r="G100" s="31"/>
      <c r="H100" s="59"/>
      <c r="I100" s="31"/>
      <c r="J100" s="59"/>
      <c r="K100" s="31"/>
      <c r="L100" s="31"/>
      <c r="M100" s="12"/>
      <c r="N100" s="2"/>
      <c r="O100" s="2"/>
      <c r="P100" s="2"/>
      <c r="Q100" s="2"/>
    </row>
    <row r="101" thickTop="1" ht="12.75">
      <c r="A101" s="9"/>
      <c r="B101" s="48">
        <v>16</v>
      </c>
      <c r="C101" s="49" t="s">
        <v>459</v>
      </c>
      <c r="D101" s="49" t="s">
        <v>7</v>
      </c>
      <c r="E101" s="49" t="s">
        <v>460</v>
      </c>
      <c r="F101" s="49" t="s">
        <v>7</v>
      </c>
      <c r="G101" s="50" t="s">
        <v>78</v>
      </c>
      <c r="H101" s="60">
        <v>11</v>
      </c>
      <c r="I101" s="61">
        <f>ROUND(0,2)</f>
        <v>0</v>
      </c>
      <c r="J101" s="62">
        <f>ROUND(I101*H101,2)</f>
        <v>0</v>
      </c>
      <c r="K101" s="63">
        <v>0.20999999999999999</v>
      </c>
      <c r="L101" s="64">
        <f>IF(ISNUMBER(K101),ROUND(J101*(K101+1),2),0)</f>
        <v>0</v>
      </c>
      <c r="M101" s="12"/>
      <c r="N101" s="2"/>
      <c r="O101" s="2"/>
      <c r="P101" s="2"/>
      <c r="Q101" s="40">
        <f>IF(ISNUMBER(K101),IF(H101&gt;0,IF(I101&gt;0,J101,0),0),0)</f>
        <v>0</v>
      </c>
      <c r="R101" s="27">
        <f>IF(ISNUMBER(K101)=FALSE,J101,0)</f>
        <v>0</v>
      </c>
    </row>
    <row r="102" ht="12.75">
      <c r="A102" s="9"/>
      <c r="B102" s="55" t="s">
        <v>52</v>
      </c>
      <c r="C102" s="1"/>
      <c r="D102" s="1"/>
      <c r="E102" s="56" t="s">
        <v>505</v>
      </c>
      <c r="F102" s="1"/>
      <c r="G102" s="1"/>
      <c r="H102" s="47"/>
      <c r="I102" s="1"/>
      <c r="J102" s="47"/>
      <c r="K102" s="1"/>
      <c r="L102" s="1"/>
      <c r="M102" s="12"/>
      <c r="N102" s="2"/>
      <c r="O102" s="2"/>
      <c r="P102" s="2"/>
      <c r="Q102" s="2"/>
    </row>
    <row r="103" ht="12.75">
      <c r="A103" s="9"/>
      <c r="B103" s="55" t="s">
        <v>54</v>
      </c>
      <c r="C103" s="1"/>
      <c r="D103" s="1"/>
      <c r="E103" s="56" t="s">
        <v>506</v>
      </c>
      <c r="F103" s="1"/>
      <c r="G103" s="1"/>
      <c r="H103" s="47"/>
      <c r="I103" s="1"/>
      <c r="J103" s="47"/>
      <c r="K103" s="1"/>
      <c r="L103" s="1"/>
      <c r="M103" s="12"/>
      <c r="N103" s="2"/>
      <c r="O103" s="2"/>
      <c r="P103" s="2"/>
      <c r="Q103" s="2"/>
    </row>
    <row r="104" ht="12.75">
      <c r="A104" s="9"/>
      <c r="B104" s="55" t="s">
        <v>56</v>
      </c>
      <c r="C104" s="1"/>
      <c r="D104" s="1"/>
      <c r="E104" s="56" t="s">
        <v>463</v>
      </c>
      <c r="F104" s="1"/>
      <c r="G104" s="1"/>
      <c r="H104" s="47"/>
      <c r="I104" s="1"/>
      <c r="J104" s="47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7" t="s">
        <v>58</v>
      </c>
      <c r="C105" s="31"/>
      <c r="D105" s="31"/>
      <c r="E105" s="58" t="s">
        <v>59</v>
      </c>
      <c r="F105" s="31"/>
      <c r="G105" s="31"/>
      <c r="H105" s="59"/>
      <c r="I105" s="31"/>
      <c r="J105" s="59"/>
      <c r="K105" s="31"/>
      <c r="L105" s="31"/>
      <c r="M105" s="12"/>
      <c r="N105" s="2"/>
      <c r="O105" s="2"/>
      <c r="P105" s="2"/>
      <c r="Q105" s="2"/>
    </row>
    <row r="106" thickTop="1" ht="12.75">
      <c r="A106" s="9"/>
      <c r="B106" s="48">
        <v>17</v>
      </c>
      <c r="C106" s="49" t="s">
        <v>464</v>
      </c>
      <c r="D106" s="49" t="s">
        <v>7</v>
      </c>
      <c r="E106" s="49" t="s">
        <v>465</v>
      </c>
      <c r="F106" s="49" t="s">
        <v>7</v>
      </c>
      <c r="G106" s="50" t="s">
        <v>78</v>
      </c>
      <c r="H106" s="60">
        <v>11</v>
      </c>
      <c r="I106" s="61">
        <f>ROUND(0,2)</f>
        <v>0</v>
      </c>
      <c r="J106" s="62">
        <f>ROUND(I106*H106,2)</f>
        <v>0</v>
      </c>
      <c r="K106" s="63">
        <v>0.20999999999999999</v>
      </c>
      <c r="L106" s="64">
        <f>IF(ISNUMBER(K106),ROUND(J106*(K106+1),2),0)</f>
        <v>0</v>
      </c>
      <c r="M106" s="12"/>
      <c r="N106" s="2"/>
      <c r="O106" s="2"/>
      <c r="P106" s="2"/>
      <c r="Q106" s="40">
        <f>IF(ISNUMBER(K106),IF(H106&gt;0,IF(I106&gt;0,J106,0),0),0)</f>
        <v>0</v>
      </c>
      <c r="R106" s="27">
        <f>IF(ISNUMBER(K106)=FALSE,J106,0)</f>
        <v>0</v>
      </c>
    </row>
    <row r="107" ht="12.75">
      <c r="A107" s="9"/>
      <c r="B107" s="55" t="s">
        <v>52</v>
      </c>
      <c r="C107" s="1"/>
      <c r="D107" s="1"/>
      <c r="E107" s="56" t="s">
        <v>505</v>
      </c>
      <c r="F107" s="1"/>
      <c r="G107" s="1"/>
      <c r="H107" s="47"/>
      <c r="I107" s="1"/>
      <c r="J107" s="47"/>
      <c r="K107" s="1"/>
      <c r="L107" s="1"/>
      <c r="M107" s="12"/>
      <c r="N107" s="2"/>
      <c r="O107" s="2"/>
      <c r="P107" s="2"/>
      <c r="Q107" s="2"/>
    </row>
    <row r="108" ht="12.75">
      <c r="A108" s="9"/>
      <c r="B108" s="55" t="s">
        <v>54</v>
      </c>
      <c r="C108" s="1"/>
      <c r="D108" s="1"/>
      <c r="E108" s="56" t="s">
        <v>507</v>
      </c>
      <c r="F108" s="1"/>
      <c r="G108" s="1"/>
      <c r="H108" s="47"/>
      <c r="I108" s="1"/>
      <c r="J108" s="47"/>
      <c r="K108" s="1"/>
      <c r="L108" s="1"/>
      <c r="M108" s="12"/>
      <c r="N108" s="2"/>
      <c r="O108" s="2"/>
      <c r="P108" s="2"/>
      <c r="Q108" s="2"/>
    </row>
    <row r="109" ht="12.75">
      <c r="A109" s="9"/>
      <c r="B109" s="55" t="s">
        <v>56</v>
      </c>
      <c r="C109" s="1"/>
      <c r="D109" s="1"/>
      <c r="E109" s="56" t="s">
        <v>428</v>
      </c>
      <c r="F109" s="1"/>
      <c r="G109" s="1"/>
      <c r="H109" s="47"/>
      <c r="I109" s="1"/>
      <c r="J109" s="47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7" t="s">
        <v>58</v>
      </c>
      <c r="C110" s="31"/>
      <c r="D110" s="31"/>
      <c r="E110" s="58" t="s">
        <v>59</v>
      </c>
      <c r="F110" s="31"/>
      <c r="G110" s="31"/>
      <c r="H110" s="59"/>
      <c r="I110" s="31"/>
      <c r="J110" s="59"/>
      <c r="K110" s="31"/>
      <c r="L110" s="31"/>
      <c r="M110" s="12"/>
      <c r="N110" s="2"/>
      <c r="O110" s="2"/>
      <c r="P110" s="2"/>
      <c r="Q110" s="2"/>
    </row>
    <row r="111" thickTop="1" ht="12.75">
      <c r="A111" s="9"/>
      <c r="B111" s="48">
        <v>18</v>
      </c>
      <c r="C111" s="49" t="s">
        <v>467</v>
      </c>
      <c r="D111" s="49" t="s">
        <v>7</v>
      </c>
      <c r="E111" s="49" t="s">
        <v>468</v>
      </c>
      <c r="F111" s="49" t="s">
        <v>7</v>
      </c>
      <c r="G111" s="50" t="s">
        <v>431</v>
      </c>
      <c r="H111" s="60">
        <v>330</v>
      </c>
      <c r="I111" s="61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0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5" t="s">
        <v>52</v>
      </c>
      <c r="C112" s="1"/>
      <c r="D112" s="1"/>
      <c r="E112" s="56" t="s">
        <v>505</v>
      </c>
      <c r="F112" s="1"/>
      <c r="G112" s="1"/>
      <c r="H112" s="47"/>
      <c r="I112" s="1"/>
      <c r="J112" s="47"/>
      <c r="K112" s="1"/>
      <c r="L112" s="1"/>
      <c r="M112" s="12"/>
      <c r="N112" s="2"/>
      <c r="O112" s="2"/>
      <c r="P112" s="2"/>
      <c r="Q112" s="2"/>
    </row>
    <row r="113" ht="12.75">
      <c r="A113" s="9"/>
      <c r="B113" s="55" t="s">
        <v>54</v>
      </c>
      <c r="C113" s="1"/>
      <c r="D113" s="1"/>
      <c r="E113" s="56" t="s">
        <v>508</v>
      </c>
      <c r="F113" s="1"/>
      <c r="G113" s="1"/>
      <c r="H113" s="47"/>
      <c r="I113" s="1"/>
      <c r="J113" s="47"/>
      <c r="K113" s="1"/>
      <c r="L113" s="1"/>
      <c r="M113" s="12"/>
      <c r="N113" s="2"/>
      <c r="O113" s="2"/>
      <c r="P113" s="2"/>
      <c r="Q113" s="2"/>
    </row>
    <row r="114" ht="12.75">
      <c r="A114" s="9"/>
      <c r="B114" s="55" t="s">
        <v>56</v>
      </c>
      <c r="C114" s="1"/>
      <c r="D114" s="1"/>
      <c r="E114" s="56" t="s">
        <v>450</v>
      </c>
      <c r="F114" s="1"/>
      <c r="G114" s="1"/>
      <c r="H114" s="47"/>
      <c r="I114" s="1"/>
      <c r="J114" s="47"/>
      <c r="K114" s="1"/>
      <c r="L114" s="1"/>
      <c r="M114" s="12"/>
      <c r="N114" s="2"/>
      <c r="O114" s="2"/>
      <c r="P114" s="2"/>
      <c r="Q114" s="2"/>
    </row>
    <row r="115" thickBot="1" ht="12.75">
      <c r="A115" s="9"/>
      <c r="B115" s="57" t="s">
        <v>58</v>
      </c>
      <c r="C115" s="31"/>
      <c r="D115" s="31"/>
      <c r="E115" s="58" t="s">
        <v>59</v>
      </c>
      <c r="F115" s="31"/>
      <c r="G115" s="31"/>
      <c r="H115" s="59"/>
      <c r="I115" s="31"/>
      <c r="J115" s="59"/>
      <c r="K115" s="31"/>
      <c r="L115" s="31"/>
      <c r="M115" s="12"/>
      <c r="N115" s="2"/>
      <c r="O115" s="2"/>
      <c r="P115" s="2"/>
      <c r="Q115" s="2"/>
    </row>
    <row r="116" thickTop="1" ht="12.75">
      <c r="A116" s="9"/>
      <c r="B116" s="48">
        <v>19</v>
      </c>
      <c r="C116" s="49" t="s">
        <v>470</v>
      </c>
      <c r="D116" s="49" t="s">
        <v>7</v>
      </c>
      <c r="E116" s="49" t="s">
        <v>471</v>
      </c>
      <c r="F116" s="49" t="s">
        <v>7</v>
      </c>
      <c r="G116" s="50" t="s">
        <v>78</v>
      </c>
      <c r="H116" s="60">
        <v>23</v>
      </c>
      <c r="I116" s="61">
        <f>ROUND(0,2)</f>
        <v>0</v>
      </c>
      <c r="J116" s="62">
        <f>ROUND(I116*H116,2)</f>
        <v>0</v>
      </c>
      <c r="K116" s="63">
        <v>0.20999999999999999</v>
      </c>
      <c r="L116" s="64">
        <f>IF(ISNUMBER(K116),ROUND(J116*(K116+1),2),0)</f>
        <v>0</v>
      </c>
      <c r="M116" s="12"/>
      <c r="N116" s="2"/>
      <c r="O116" s="2"/>
      <c r="P116" s="2"/>
      <c r="Q116" s="40">
        <f>IF(ISNUMBER(K116),IF(H116&gt;0,IF(I116&gt;0,J116,0),0),0)</f>
        <v>0</v>
      </c>
      <c r="R116" s="27">
        <f>IF(ISNUMBER(K116)=FALSE,J116,0)</f>
        <v>0</v>
      </c>
    </row>
    <row r="117" ht="12.75">
      <c r="A117" s="9"/>
      <c r="B117" s="55" t="s">
        <v>52</v>
      </c>
      <c r="C117" s="1"/>
      <c r="D117" s="1"/>
      <c r="E117" s="56" t="s">
        <v>472</v>
      </c>
      <c r="F117" s="1"/>
      <c r="G117" s="1"/>
      <c r="H117" s="47"/>
      <c r="I117" s="1"/>
      <c r="J117" s="47"/>
      <c r="K117" s="1"/>
      <c r="L117" s="1"/>
      <c r="M117" s="12"/>
      <c r="N117" s="2"/>
      <c r="O117" s="2"/>
      <c r="P117" s="2"/>
      <c r="Q117" s="2"/>
    </row>
    <row r="118" ht="12.75">
      <c r="A118" s="9"/>
      <c r="B118" s="55" t="s">
        <v>54</v>
      </c>
      <c r="C118" s="1"/>
      <c r="D118" s="1"/>
      <c r="E118" s="56" t="s">
        <v>509</v>
      </c>
      <c r="F118" s="1"/>
      <c r="G118" s="1"/>
      <c r="H118" s="47"/>
      <c r="I118" s="1"/>
      <c r="J118" s="47"/>
      <c r="K118" s="1"/>
      <c r="L118" s="1"/>
      <c r="M118" s="12"/>
      <c r="N118" s="2"/>
      <c r="O118" s="2"/>
      <c r="P118" s="2"/>
      <c r="Q118" s="2"/>
    </row>
    <row r="119" ht="12.75">
      <c r="A119" s="9"/>
      <c r="B119" s="55" t="s">
        <v>56</v>
      </c>
      <c r="C119" s="1"/>
      <c r="D119" s="1"/>
      <c r="E119" s="56" t="s">
        <v>463</v>
      </c>
      <c r="F119" s="1"/>
      <c r="G119" s="1"/>
      <c r="H119" s="47"/>
      <c r="I119" s="1"/>
      <c r="J119" s="47"/>
      <c r="K119" s="1"/>
      <c r="L119" s="1"/>
      <c r="M119" s="12"/>
      <c r="N119" s="2"/>
      <c r="O119" s="2"/>
      <c r="P119" s="2"/>
      <c r="Q119" s="2"/>
    </row>
    <row r="120" thickBot="1" ht="12.75">
      <c r="A120" s="9"/>
      <c r="B120" s="57" t="s">
        <v>58</v>
      </c>
      <c r="C120" s="31"/>
      <c r="D120" s="31"/>
      <c r="E120" s="58" t="s">
        <v>59</v>
      </c>
      <c r="F120" s="31"/>
      <c r="G120" s="31"/>
      <c r="H120" s="59"/>
      <c r="I120" s="31"/>
      <c r="J120" s="59"/>
      <c r="K120" s="31"/>
      <c r="L120" s="31"/>
      <c r="M120" s="12"/>
      <c r="N120" s="2"/>
      <c r="O120" s="2"/>
      <c r="P120" s="2"/>
      <c r="Q120" s="2"/>
    </row>
    <row r="121" thickTop="1" ht="12.75">
      <c r="A121" s="9"/>
      <c r="B121" s="48">
        <v>20</v>
      </c>
      <c r="C121" s="49" t="s">
        <v>474</v>
      </c>
      <c r="D121" s="49" t="s">
        <v>7</v>
      </c>
      <c r="E121" s="49" t="s">
        <v>475</v>
      </c>
      <c r="F121" s="49" t="s">
        <v>7</v>
      </c>
      <c r="G121" s="50" t="s">
        <v>78</v>
      </c>
      <c r="H121" s="60">
        <v>23</v>
      </c>
      <c r="I121" s="61">
        <f>ROUND(0,2)</f>
        <v>0</v>
      </c>
      <c r="J121" s="62">
        <f>ROUND(I121*H121,2)</f>
        <v>0</v>
      </c>
      <c r="K121" s="63">
        <v>0.20999999999999999</v>
      </c>
      <c r="L121" s="64">
        <f>IF(ISNUMBER(K121),ROUND(J121*(K121+1),2),0)</f>
        <v>0</v>
      </c>
      <c r="M121" s="12"/>
      <c r="N121" s="2"/>
      <c r="O121" s="2"/>
      <c r="P121" s="2"/>
      <c r="Q121" s="40">
        <f>IF(ISNUMBER(K121),IF(H121&gt;0,IF(I121&gt;0,J121,0),0),0)</f>
        <v>0</v>
      </c>
      <c r="R121" s="27">
        <f>IF(ISNUMBER(K121)=FALSE,J121,0)</f>
        <v>0</v>
      </c>
    </row>
    <row r="122" ht="12.75">
      <c r="A122" s="9"/>
      <c r="B122" s="55" t="s">
        <v>52</v>
      </c>
      <c r="C122" s="1"/>
      <c r="D122" s="1"/>
      <c r="E122" s="56" t="s">
        <v>472</v>
      </c>
      <c r="F122" s="1"/>
      <c r="G122" s="1"/>
      <c r="H122" s="47"/>
      <c r="I122" s="1"/>
      <c r="J122" s="47"/>
      <c r="K122" s="1"/>
      <c r="L122" s="1"/>
      <c r="M122" s="12"/>
      <c r="N122" s="2"/>
      <c r="O122" s="2"/>
      <c r="P122" s="2"/>
      <c r="Q122" s="2"/>
    </row>
    <row r="123" ht="12.75">
      <c r="A123" s="9"/>
      <c r="B123" s="55" t="s">
        <v>54</v>
      </c>
      <c r="C123" s="1"/>
      <c r="D123" s="1"/>
      <c r="E123" s="56" t="s">
        <v>510</v>
      </c>
      <c r="F123" s="1"/>
      <c r="G123" s="1"/>
      <c r="H123" s="47"/>
      <c r="I123" s="1"/>
      <c r="J123" s="47"/>
      <c r="K123" s="1"/>
      <c r="L123" s="1"/>
      <c r="M123" s="12"/>
      <c r="N123" s="2"/>
      <c r="O123" s="2"/>
      <c r="P123" s="2"/>
      <c r="Q123" s="2"/>
    </row>
    <row r="124" ht="12.75">
      <c r="A124" s="9"/>
      <c r="B124" s="55" t="s">
        <v>56</v>
      </c>
      <c r="C124" s="1"/>
      <c r="D124" s="1"/>
      <c r="E124" s="56" t="s">
        <v>428</v>
      </c>
      <c r="F124" s="1"/>
      <c r="G124" s="1"/>
      <c r="H124" s="47"/>
      <c r="I124" s="1"/>
      <c r="J124" s="47"/>
      <c r="K124" s="1"/>
      <c r="L124" s="1"/>
      <c r="M124" s="12"/>
      <c r="N124" s="2"/>
      <c r="O124" s="2"/>
      <c r="P124" s="2"/>
      <c r="Q124" s="2"/>
    </row>
    <row r="125" thickBot="1" ht="12.75">
      <c r="A125" s="9"/>
      <c r="B125" s="57" t="s">
        <v>58</v>
      </c>
      <c r="C125" s="31"/>
      <c r="D125" s="31"/>
      <c r="E125" s="58" t="s">
        <v>59</v>
      </c>
      <c r="F125" s="31"/>
      <c r="G125" s="31"/>
      <c r="H125" s="59"/>
      <c r="I125" s="31"/>
      <c r="J125" s="59"/>
      <c r="K125" s="31"/>
      <c r="L125" s="31"/>
      <c r="M125" s="12"/>
      <c r="N125" s="2"/>
      <c r="O125" s="2"/>
      <c r="P125" s="2"/>
      <c r="Q125" s="2"/>
    </row>
    <row r="126" thickTop="1" ht="12.75">
      <c r="A126" s="9"/>
      <c r="B126" s="48">
        <v>21</v>
      </c>
      <c r="C126" s="49" t="s">
        <v>477</v>
      </c>
      <c r="D126" s="49" t="s">
        <v>7</v>
      </c>
      <c r="E126" s="49" t="s">
        <v>478</v>
      </c>
      <c r="F126" s="49" t="s">
        <v>7</v>
      </c>
      <c r="G126" s="50" t="s">
        <v>431</v>
      </c>
      <c r="H126" s="60">
        <v>690</v>
      </c>
      <c r="I126" s="61">
        <f>ROUND(0,2)</f>
        <v>0</v>
      </c>
      <c r="J126" s="62">
        <f>ROUND(I126*H126,2)</f>
        <v>0</v>
      </c>
      <c r="K126" s="63">
        <v>0.20999999999999999</v>
      </c>
      <c r="L126" s="64">
        <f>IF(ISNUMBER(K126),ROUND(J126*(K126+1),2),0)</f>
        <v>0</v>
      </c>
      <c r="M126" s="12"/>
      <c r="N126" s="2"/>
      <c r="O126" s="2"/>
      <c r="P126" s="2"/>
      <c r="Q126" s="40">
        <f>IF(ISNUMBER(K126),IF(H126&gt;0,IF(I126&gt;0,J126,0),0),0)</f>
        <v>0</v>
      </c>
      <c r="R126" s="27">
        <f>IF(ISNUMBER(K126)=FALSE,J126,0)</f>
        <v>0</v>
      </c>
    </row>
    <row r="127" ht="12.75">
      <c r="A127" s="9"/>
      <c r="B127" s="55" t="s">
        <v>52</v>
      </c>
      <c r="C127" s="1"/>
      <c r="D127" s="1"/>
      <c r="E127" s="56" t="s">
        <v>472</v>
      </c>
      <c r="F127" s="1"/>
      <c r="G127" s="1"/>
      <c r="H127" s="47"/>
      <c r="I127" s="1"/>
      <c r="J127" s="47"/>
      <c r="K127" s="1"/>
      <c r="L127" s="1"/>
      <c r="M127" s="12"/>
      <c r="N127" s="2"/>
      <c r="O127" s="2"/>
      <c r="P127" s="2"/>
      <c r="Q127" s="2"/>
    </row>
    <row r="128" ht="12.75">
      <c r="A128" s="9"/>
      <c r="B128" s="55" t="s">
        <v>54</v>
      </c>
      <c r="C128" s="1"/>
      <c r="D128" s="1"/>
      <c r="E128" s="56" t="s">
        <v>511</v>
      </c>
      <c r="F128" s="1"/>
      <c r="G128" s="1"/>
      <c r="H128" s="47"/>
      <c r="I128" s="1"/>
      <c r="J128" s="47"/>
      <c r="K128" s="1"/>
      <c r="L128" s="1"/>
      <c r="M128" s="12"/>
      <c r="N128" s="2"/>
      <c r="O128" s="2"/>
      <c r="P128" s="2"/>
      <c r="Q128" s="2"/>
    </row>
    <row r="129" ht="12.75">
      <c r="A129" s="9"/>
      <c r="B129" s="55" t="s">
        <v>56</v>
      </c>
      <c r="C129" s="1"/>
      <c r="D129" s="1"/>
      <c r="E129" s="56" t="s">
        <v>480</v>
      </c>
      <c r="F129" s="1"/>
      <c r="G129" s="1"/>
      <c r="H129" s="47"/>
      <c r="I129" s="1"/>
      <c r="J129" s="47"/>
      <c r="K129" s="1"/>
      <c r="L129" s="1"/>
      <c r="M129" s="12"/>
      <c r="N129" s="2"/>
      <c r="O129" s="2"/>
      <c r="P129" s="2"/>
      <c r="Q129" s="2"/>
    </row>
    <row r="130" thickBot="1" ht="12.75">
      <c r="A130" s="9"/>
      <c r="B130" s="57" t="s">
        <v>58</v>
      </c>
      <c r="C130" s="31"/>
      <c r="D130" s="31"/>
      <c r="E130" s="58" t="s">
        <v>59</v>
      </c>
      <c r="F130" s="31"/>
      <c r="G130" s="31"/>
      <c r="H130" s="59"/>
      <c r="I130" s="31"/>
      <c r="J130" s="59"/>
      <c r="K130" s="31"/>
      <c r="L130" s="31"/>
      <c r="M130" s="12"/>
      <c r="N130" s="2"/>
      <c r="O130" s="2"/>
      <c r="P130" s="2"/>
      <c r="Q130" s="2"/>
    </row>
    <row r="131" thickTop="1" thickBot="1" ht="25" customHeight="1">
      <c r="A131" s="9"/>
      <c r="B131" s="1"/>
      <c r="C131" s="65">
        <v>9</v>
      </c>
      <c r="D131" s="1"/>
      <c r="E131" s="65" t="s">
        <v>93</v>
      </c>
      <c r="F131" s="1"/>
      <c r="G131" s="66" t="s">
        <v>81</v>
      </c>
      <c r="H131" s="67">
        <f>J26+J31+J36+J41+J46+J51+J56+J61+J66+J71+J76+J81+J86+J91+J96+J101+J106+J111+J116+J121+J126</f>
        <v>0</v>
      </c>
      <c r="I131" s="66" t="s">
        <v>82</v>
      </c>
      <c r="J131" s="68">
        <f>(L131-H131)</f>
        <v>0</v>
      </c>
      <c r="K131" s="66" t="s">
        <v>83</v>
      </c>
      <c r="L131" s="69">
        <f>L26+L31+L36+L41+L46+L51+L56+L61+L66+L71+L76+L81+L86+L91+L96+L101+L106+L111+L116+L121+L126</f>
        <v>0</v>
      </c>
      <c r="M131" s="12"/>
      <c r="N131" s="2"/>
      <c r="O131" s="2"/>
      <c r="P131" s="2"/>
      <c r="Q131" s="40">
        <f>0+Q26+Q31+Q36+Q41+Q46+Q51+Q56+Q61+Q66+Q71+Q76+Q81+Q86+Q91+Q96+Q101+Q106+Q111+Q116+Q121+Q126</f>
        <v>0</v>
      </c>
      <c r="R131" s="27">
        <f>0+R26+R31+R36+R41+R46+R51+R56+R61+R66+R71+R76+R81+R86+R91+R96+R101+R106+R111+R116+R121+R126</f>
        <v>0</v>
      </c>
      <c r="S131" s="70">
        <f>Q131*(1+J131)+R131</f>
        <v>0</v>
      </c>
    </row>
    <row r="132" thickTop="1" thickBot="1" ht="25" customHeight="1">
      <c r="A132" s="9"/>
      <c r="B132" s="71"/>
      <c r="C132" s="71"/>
      <c r="D132" s="71"/>
      <c r="E132" s="71"/>
      <c r="F132" s="71"/>
      <c r="G132" s="72" t="s">
        <v>84</v>
      </c>
      <c r="H132" s="73">
        <f>J26+J31+J36+J41+J46+J51+J56+J61+J66+J71+J76+J81+J86+J91+J96+J101+J106+J111+J116+J121+J126</f>
        <v>0</v>
      </c>
      <c r="I132" s="72" t="s">
        <v>85</v>
      </c>
      <c r="J132" s="74">
        <f>0+J131</f>
        <v>0</v>
      </c>
      <c r="K132" s="72" t="s">
        <v>86</v>
      </c>
      <c r="L132" s="75">
        <f>L26+L31+L36+L41+L46+L51+L56+L61+L66+L71+L76+L81+L86+L91+L96+L101+L106+L111+L116+L121+L126</f>
        <v>0</v>
      </c>
      <c r="M132" s="12"/>
      <c r="N132" s="2"/>
      <c r="O132" s="2"/>
      <c r="P132" s="2"/>
      <c r="Q132" s="2"/>
    </row>
    <row r="133" ht="12.75">
      <c r="A133" s="13"/>
      <c r="B133" s="4"/>
      <c r="C133" s="4"/>
      <c r="D133" s="4"/>
      <c r="E133" s="4"/>
      <c r="F133" s="4"/>
      <c r="G133" s="4"/>
      <c r="H133" s="76"/>
      <c r="I133" s="4"/>
      <c r="J133" s="76"/>
      <c r="K133" s="4"/>
      <c r="L133" s="4"/>
      <c r="M133" s="14"/>
      <c r="N133" s="2"/>
      <c r="O133" s="2"/>
      <c r="P133" s="2"/>
      <c r="Q133" s="2"/>
    </row>
    <row r="134" ht="12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"/>
      <c r="O134" s="2"/>
      <c r="P134" s="2"/>
      <c r="Q134" s="2"/>
    </row>
  </sheetData>
  <mergeCells count="99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2024-12-06T13:30:40Z</dcterms:modified>
</cp:coreProperties>
</file>