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adlec\Stavby\2025\II_210 Statické_zajištění_silnice_Rotava\ZD\03_výkaz_výměr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01" sheetId="3" r:id="rId3"/>
    <sheet name="2 - SO201" sheetId="4" r:id="rId4"/>
    <sheet name="3 - SO901" sheetId="5" r:id="rId5"/>
  </sheets>
  <definedNames>
    <definedName name="_xlnm.Print_Area" localSheetId="0">Souhrn!$A$1:$G$27</definedName>
    <definedName name="_xlnm.Print_Titles" localSheetId="0">Souhrn!$17:$19</definedName>
    <definedName name="_xlnm.Print_Area" localSheetId="1">'0 - SO000'!$A$1:$M$78</definedName>
    <definedName name="_xlnm.Print_Titles" localSheetId="1">'0 - SO000'!$22:$24</definedName>
    <definedName name="_xlnm.Print_Area" localSheetId="2">'1 - SO101'!$A$1:$M$180</definedName>
    <definedName name="_xlnm.Print_Titles" localSheetId="2">'1 - SO101'!$25:$27</definedName>
    <definedName name="_xlnm.Print_Area" localSheetId="3">'2 - SO201'!$A$1:$M$251</definedName>
    <definedName name="_xlnm.Print_Titles" localSheetId="3">'2 - SO201'!$29:$31</definedName>
    <definedName name="_xlnm.Print_Area" localSheetId="4">'3 - SO901'!$A$1:$M$188</definedName>
    <definedName name="_xlnm.Print_Titles" localSheetId="4">'3 - SO901'!$22:$24</definedName>
  </definedNames>
  <calcPr/>
</workbook>
</file>

<file path=xl/calcChain.xml><?xml version="1.0" encoding="utf-8"?>
<calcChain xmlns="http://schemas.openxmlformats.org/spreadsheetml/2006/main">
  <c i="5" l="1" r="R166"/>
  <c r="I166"/>
  <c r="Q166"/>
  <c r="R161"/>
  <c r="I161"/>
  <c r="Q161"/>
  <c r="R156"/>
  <c r="I156"/>
  <c r="Q156"/>
  <c r="R151"/>
  <c r="I151"/>
  <c r="Q151"/>
  <c r="R146"/>
  <c r="I146"/>
  <c r="Q146"/>
  <c r="R141"/>
  <c r="J141"/>
  <c r="L141"/>
  <c r="I141"/>
  <c r="Q141"/>
  <c r="R136"/>
  <c r="I136"/>
  <c r="Q136"/>
  <c r="R131"/>
  <c r="I131"/>
  <c r="J131"/>
  <c r="L131"/>
  <c r="R126"/>
  <c r="I126"/>
  <c r="Q126"/>
  <c r="R121"/>
  <c r="I121"/>
  <c r="Q121"/>
  <c r="R116"/>
  <c r="I116"/>
  <c r="Q116"/>
  <c r="R111"/>
  <c r="I111"/>
  <c r="Q111"/>
  <c r="R106"/>
  <c r="I106"/>
  <c r="J106"/>
  <c r="L106"/>
  <c r="R101"/>
  <c r="I101"/>
  <c r="Q101"/>
  <c r="R96"/>
  <c r="I96"/>
  <c r="Q96"/>
  <c r="R91"/>
  <c r="I91"/>
  <c r="Q91"/>
  <c r="R86"/>
  <c r="I86"/>
  <c r="Q86"/>
  <c r="R81"/>
  <c r="I81"/>
  <c r="Q81"/>
  <c r="R76"/>
  <c r="I76"/>
  <c r="Q76"/>
  <c r="R71"/>
  <c r="I71"/>
  <c r="Q71"/>
  <c r="R66"/>
  <c r="I66"/>
  <c r="Q66"/>
  <c r="R61"/>
  <c r="Q61"/>
  <c r="I61"/>
  <c r="J61"/>
  <c r="L61"/>
  <c r="R56"/>
  <c r="I56"/>
  <c r="Q56"/>
  <c r="R51"/>
  <c r="I51"/>
  <c r="Q51"/>
  <c r="R46"/>
  <c r="I46"/>
  <c r="Q46"/>
  <c r="R41"/>
  <c r="I41"/>
  <c r="Q41"/>
  <c r="R36"/>
  <c r="I36"/>
  <c r="Q36"/>
  <c r="R31"/>
  <c r="I31"/>
  <c r="Q31"/>
  <c r="R26"/>
  <c r="R171"/>
  <c r="I26"/>
  <c r="Q26"/>
  <c r="A13"/>
  <c i="4" r="R229"/>
  <c r="I229"/>
  <c r="Q229"/>
  <c r="R224"/>
  <c r="I224"/>
  <c r="Q224"/>
  <c r="R219"/>
  <c r="I219"/>
  <c r="Q219"/>
  <c r="R214"/>
  <c r="I214"/>
  <c r="Q214"/>
  <c r="R209"/>
  <c r="R234"/>
  <c r="I209"/>
  <c r="J209"/>
  <c r="R201"/>
  <c r="I201"/>
  <c r="Q201"/>
  <c r="R196"/>
  <c r="R206"/>
  <c r="I196"/>
  <c r="J196"/>
  <c r="R188"/>
  <c r="I188"/>
  <c r="Q188"/>
  <c r="R183"/>
  <c r="I183"/>
  <c r="Q183"/>
  <c r="R178"/>
  <c r="R193"/>
  <c r="I178"/>
  <c r="Q178"/>
  <c r="Q193"/>
  <c r="R170"/>
  <c r="I170"/>
  <c r="Q170"/>
  <c r="R165"/>
  <c r="I165"/>
  <c r="Q165"/>
  <c r="R160"/>
  <c r="I160"/>
  <c r="Q160"/>
  <c r="R155"/>
  <c r="I155"/>
  <c r="Q155"/>
  <c r="R150"/>
  <c r="R175"/>
  <c r="I150"/>
  <c r="Q150"/>
  <c r="Q175"/>
  <c r="R142"/>
  <c r="I142"/>
  <c r="Q142"/>
  <c r="R137"/>
  <c r="I137"/>
  <c r="Q137"/>
  <c r="R132"/>
  <c r="I132"/>
  <c r="Q132"/>
  <c r="R127"/>
  <c r="R147"/>
  <c r="I127"/>
  <c r="Q127"/>
  <c r="Q147"/>
  <c r="R119"/>
  <c r="I119"/>
  <c r="Q119"/>
  <c r="R114"/>
  <c r="I114"/>
  <c r="Q114"/>
  <c r="R109"/>
  <c r="I109"/>
  <c r="Q109"/>
  <c r="R104"/>
  <c r="I104"/>
  <c r="Q104"/>
  <c r="R99"/>
  <c r="I99"/>
  <c r="Q99"/>
  <c r="R94"/>
  <c r="I94"/>
  <c r="J94"/>
  <c r="L94"/>
  <c r="R89"/>
  <c r="R124"/>
  <c r="I89"/>
  <c r="Q89"/>
  <c r="R81"/>
  <c r="I81"/>
  <c r="Q81"/>
  <c r="R76"/>
  <c r="I76"/>
  <c r="Q76"/>
  <c r="R71"/>
  <c r="I71"/>
  <c r="Q71"/>
  <c r="R66"/>
  <c r="I66"/>
  <c r="Q66"/>
  <c r="R61"/>
  <c r="I61"/>
  <c r="Q61"/>
  <c r="R56"/>
  <c r="I56"/>
  <c r="Q56"/>
  <c r="R51"/>
  <c r="I51"/>
  <c r="Q51"/>
  <c r="R46"/>
  <c r="I46"/>
  <c r="Q46"/>
  <c r="R41"/>
  <c r="R86"/>
  <c r="I41"/>
  <c r="Q41"/>
  <c r="Q86"/>
  <c r="R33"/>
  <c r="R38"/>
  <c r="I33"/>
  <c r="Q33"/>
  <c r="Q38"/>
  <c r="A13"/>
  <c i="3" r="R158"/>
  <c r="I158"/>
  <c r="Q158"/>
  <c r="R153"/>
  <c r="I153"/>
  <c r="Q153"/>
  <c r="R148"/>
  <c r="I148"/>
  <c r="Q148"/>
  <c r="R143"/>
  <c r="I143"/>
  <c r="Q143"/>
  <c r="R138"/>
  <c r="I138"/>
  <c r="Q138"/>
  <c r="R133"/>
  <c r="I133"/>
  <c r="Q133"/>
  <c r="R128"/>
  <c r="I128"/>
  <c r="Q128"/>
  <c r="R123"/>
  <c r="R163"/>
  <c r="I123"/>
  <c r="Q123"/>
  <c r="Q163"/>
  <c r="R115"/>
  <c r="I115"/>
  <c r="Q115"/>
  <c r="R110"/>
  <c r="I110"/>
  <c r="Q110"/>
  <c r="R105"/>
  <c r="I105"/>
  <c r="Q105"/>
  <c r="R100"/>
  <c r="I100"/>
  <c r="Q100"/>
  <c r="R95"/>
  <c r="I95"/>
  <c r="Q95"/>
  <c r="R90"/>
  <c r="I90"/>
  <c r="Q90"/>
  <c r="R85"/>
  <c r="I85"/>
  <c r="Q85"/>
  <c r="R80"/>
  <c r="I80"/>
  <c r="Q80"/>
  <c r="R75"/>
  <c r="I75"/>
  <c r="Q75"/>
  <c r="R70"/>
  <c r="R120"/>
  <c r="I70"/>
  <c r="Q70"/>
  <c r="Q120"/>
  <c r="R62"/>
  <c r="I62"/>
  <c r="Q62"/>
  <c r="R57"/>
  <c r="I57"/>
  <c r="Q57"/>
  <c r="R52"/>
  <c r="I52"/>
  <c r="Q52"/>
  <c r="R47"/>
  <c r="I47"/>
  <c r="Q47"/>
  <c r="R42"/>
  <c r="R67"/>
  <c r="I42"/>
  <c r="Q42"/>
  <c r="Q67"/>
  <c r="R34"/>
  <c r="I34"/>
  <c r="Q34"/>
  <c r="R29"/>
  <c r="R39"/>
  <c r="I29"/>
  <c r="Q29"/>
  <c r="Q39"/>
  <c r="A13"/>
  <c i="2" r="R56"/>
  <c r="I56"/>
  <c r="Q56"/>
  <c r="R51"/>
  <c r="I51"/>
  <c r="Q51"/>
  <c r="R46"/>
  <c r="I46"/>
  <c r="Q46"/>
  <c r="R41"/>
  <c r="I41"/>
  <c r="Q41"/>
  <c r="R36"/>
  <c r="I36"/>
  <c r="Q36"/>
  <c r="R31"/>
  <c r="I31"/>
  <c r="Q31"/>
  <c r="R26"/>
  <c r="R61"/>
  <c r="I26"/>
  <c r="Q26"/>
  <c r="Q61"/>
  <c r="A13"/>
  <c i="4" l="1" r="J33"/>
  <c r="H39"/>
  <c r="J46"/>
  <c r="L46"/>
  <c r="J51"/>
  <c r="L51"/>
  <c r="J61"/>
  <c r="L61"/>
  <c r="J76"/>
  <c r="L76"/>
  <c r="Q94"/>
  <c r="Q124"/>
  <c r="J99"/>
  <c r="L99"/>
  <c r="J104"/>
  <c r="L104"/>
  <c r="J109"/>
  <c r="L109"/>
  <c r="J114"/>
  <c r="L114"/>
  <c r="J119"/>
  <c r="L119"/>
  <c r="J127"/>
  <c r="J132"/>
  <c r="L132"/>
  <c r="J137"/>
  <c r="L137"/>
  <c r="J142"/>
  <c r="L142"/>
  <c r="J150"/>
  <c r="J155"/>
  <c r="L155"/>
  <c r="J160"/>
  <c r="L160"/>
  <c r="J165"/>
  <c r="L165"/>
  <c r="J170"/>
  <c r="L170"/>
  <c r="J178"/>
  <c r="J183"/>
  <c r="L183"/>
  <c r="J188"/>
  <c r="L188"/>
  <c r="Q196"/>
  <c r="Q206"/>
  <c r="L209"/>
  <c r="Q209"/>
  <c r="Q234"/>
  <c r="J214"/>
  <c r="L214"/>
  <c r="J219"/>
  <c r="L219"/>
  <c r="J224"/>
  <c r="L224"/>
  <c r="J229"/>
  <c r="L229"/>
  <c r="H234"/>
  <c i="5" r="Q106"/>
  <c r="Q171"/>
  <c r="J111"/>
  <c r="L111"/>
  <c i="3" r="J29"/>
  <c r="H40"/>
  <c r="J34"/>
  <c r="L34"/>
  <c r="J42"/>
  <c r="J47"/>
  <c r="L47"/>
  <c r="J52"/>
  <c r="L52"/>
  <c r="J57"/>
  <c r="L57"/>
  <c r="J62"/>
  <c r="L62"/>
  <c r="J70"/>
  <c r="J75"/>
  <c r="L75"/>
  <c r="J80"/>
  <c r="L80"/>
  <c r="J85"/>
  <c r="L85"/>
  <c r="J90"/>
  <c r="L90"/>
  <c r="J95"/>
  <c r="L95"/>
  <c r="J100"/>
  <c r="L100"/>
  <c r="J105"/>
  <c r="L105"/>
  <c r="J110"/>
  <c r="L110"/>
  <c r="J115"/>
  <c r="L115"/>
  <c r="J123"/>
  <c r="J128"/>
  <c r="L128"/>
  <c r="J133"/>
  <c r="L133"/>
  <c r="J138"/>
  <c r="L138"/>
  <c r="J143"/>
  <c r="L143"/>
  <c r="J148"/>
  <c r="L148"/>
  <c r="J153"/>
  <c r="L153"/>
  <c r="J158"/>
  <c r="L158"/>
  <c i="5" r="J116"/>
  <c r="L116"/>
  <c r="J121"/>
  <c r="L121"/>
  <c r="J126"/>
  <c r="L126"/>
  <c r="Q131"/>
  <c r="J136"/>
  <c r="L136"/>
  <c r="J146"/>
  <c r="L146"/>
  <c r="J151"/>
  <c r="L151"/>
  <c r="J156"/>
  <c r="L156"/>
  <c r="J166"/>
  <c r="L166"/>
  <c i="2" r="J26"/>
  <c r="J31"/>
  <c r="L31"/>
  <c r="J36"/>
  <c r="L36"/>
  <c r="J41"/>
  <c r="L41"/>
  <c r="J46"/>
  <c r="L46"/>
  <c r="J51"/>
  <c r="L51"/>
  <c r="J56"/>
  <c r="L56"/>
  <c i="4" r="J41"/>
  <c r="J56"/>
  <c r="L56"/>
  <c r="J66"/>
  <c r="L66"/>
  <c r="J71"/>
  <c r="L71"/>
  <c r="J81"/>
  <c r="L81"/>
  <c r="J89"/>
  <c r="H125"/>
  <c r="K22"/>
  <c r="L196"/>
  <c r="J201"/>
  <c r="L201"/>
  <c r="H206"/>
  <c i="5" r="J26"/>
  <c r="L26"/>
  <c r="J31"/>
  <c r="L31"/>
  <c r="J36"/>
  <c r="L36"/>
  <c r="J41"/>
  <c r="L41"/>
  <c r="J46"/>
  <c r="L46"/>
  <c r="J51"/>
  <c r="L51"/>
  <c r="J56"/>
  <c r="L56"/>
  <c r="J66"/>
  <c r="L66"/>
  <c r="J71"/>
  <c r="L71"/>
  <c r="J76"/>
  <c r="L76"/>
  <c r="J81"/>
  <c r="L81"/>
  <c r="J86"/>
  <c r="L86"/>
  <c r="J91"/>
  <c r="L91"/>
  <c r="J96"/>
  <c r="L96"/>
  <c r="J101"/>
  <c r="L101"/>
  <c r="J161"/>
  <c r="L161"/>
  <c i="4" l="1" r="H87"/>
  <c r="K21"/>
  <c r="L235"/>
  <c r="L27"/>
  <c r="H148"/>
  <c r="K23"/>
  <c i="5" r="L172"/>
  <c r="L20"/>
  <c i="2" r="H62"/>
  <c r="K20"/>
  <c r="Q11"/>
  <c i="3" r="H164"/>
  <c r="K23"/>
  <c r="H68"/>
  <c r="K21"/>
  <c i="4" r="L207"/>
  <c r="L26"/>
  <c i="3" r="H121"/>
  <c r="K22"/>
  <c i="4" r="H194"/>
  <c r="K25"/>
  <c r="H176"/>
  <c r="K24"/>
  <c r="H207"/>
  <c r="K26"/>
  <c r="H235"/>
  <c r="K27"/>
  <c r="K20"/>
  <c r="H38"/>
  <c r="L41"/>
  <c r="L87"/>
  <c r="L21"/>
  <c r="L89"/>
  <c r="L125"/>
  <c r="L22"/>
  <c r="H124"/>
  <c r="L127"/>
  <c r="L148"/>
  <c r="L23"/>
  <c r="H147"/>
  <c r="L150"/>
  <c r="L176"/>
  <c r="L24"/>
  <c r="H175"/>
  <c r="L178"/>
  <c r="L194"/>
  <c r="L25"/>
  <c r="H193"/>
  <c r="L234"/>
  <c r="J234"/>
  <c r="J235"/>
  <c i="3" r="K20"/>
  <c r="L29"/>
  <c r="L40"/>
  <c r="H39"/>
  <c r="L42"/>
  <c r="L68"/>
  <c r="L21"/>
  <c r="H67"/>
  <c r="L70"/>
  <c r="L121"/>
  <c r="L22"/>
  <c r="H120"/>
  <c r="L123"/>
  <c r="L164"/>
  <c r="L23"/>
  <c r="H163"/>
  <c i="2" r="L26"/>
  <c r="L62"/>
  <c r="L20"/>
  <c r="H61"/>
  <c i="4" r="L33"/>
  <c r="L39"/>
  <c r="L20"/>
  <c r="H86"/>
  <c r="L206"/>
  <c r="J206"/>
  <c r="J207"/>
  <c i="5" r="H171"/>
  <c r="L171"/>
  <c r="J171"/>
  <c r="J172"/>
  <c r="H172"/>
  <c r="K20"/>
  <c r="Q11"/>
  <c i="3" l="1" r="J11"/>
  <c i="1" r="F21"/>
  <c i="3" r="Q11"/>
  <c i="4" r="Q11"/>
  <c r="J10"/>
  <c i="1" r="D22"/>
  <c i="4" r="S234"/>
  <c r="S27"/>
  <c i="5" r="S171"/>
  <c r="S20"/>
  <c i="4" r="S206"/>
  <c r="S26"/>
  <c i="3" r="J10"/>
  <c i="1" r="D21"/>
  <c i="4" r="L86"/>
  <c r="J86"/>
  <c r="J87"/>
  <c r="L124"/>
  <c r="J124"/>
  <c r="J125"/>
  <c r="L147"/>
  <c r="J147"/>
  <c r="J148"/>
  <c r="L175"/>
  <c r="J175"/>
  <c r="J176"/>
  <c r="L193"/>
  <c r="J193"/>
  <c r="J194"/>
  <c i="5" r="J10"/>
  <c i="1" r="D23"/>
  <c i="5" r="J11"/>
  <c i="1" r="F23"/>
  <c i="3" r="L20"/>
  <c r="L39"/>
  <c r="J39"/>
  <c r="J40"/>
  <c r="L67"/>
  <c r="J67"/>
  <c r="J68"/>
  <c r="L120"/>
  <c r="J120"/>
  <c r="J121"/>
  <c r="L163"/>
  <c r="J163"/>
  <c r="J164"/>
  <c i="4" r="J11"/>
  <c i="1" r="F22"/>
  <c i="5" r="R11"/>
  <c i="2" r="J10"/>
  <c r="S11"/>
  <c i="1" r="S20"/>
  <c i="2" r="J11"/>
  <c i="1" r="F20"/>
  <c r="F13"/>
  <c i="2" r="L61"/>
  <c r="J61"/>
  <c r="J62"/>
  <c i="4" r="L38"/>
  <c r="J38"/>
  <c r="J39"/>
  <c l="1" r="R11"/>
  <c r="S11"/>
  <c i="1" r="S22"/>
  <c i="4" r="S124"/>
  <c r="S22"/>
  <c r="S147"/>
  <c r="S23"/>
  <c r="S38"/>
  <c r="S20"/>
  <c r="S193"/>
  <c r="S25"/>
  <c i="3" r="S39"/>
  <c r="S20"/>
  <c r="S67"/>
  <c r="S21"/>
  <c r="S163"/>
  <c r="S23"/>
  <c i="2" r="S61"/>
  <c r="S20"/>
  <c i="4" r="S175"/>
  <c r="S24"/>
  <c i="3" r="S120"/>
  <c r="S22"/>
  <c i="1" r="D20"/>
  <c r="F11"/>
  <c i="3" r="R11"/>
  <c r="S11"/>
  <c i="1" r="S21"/>
  <c i="5" r="S11"/>
  <c i="1" r="S23"/>
  <c i="2" r="R11"/>
  <c i="4" r="S86"/>
  <c r="S21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<sst xmlns="http://schemas.openxmlformats.org/spreadsheetml/2006/main">
  <si>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</si>
  <si>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</si>
  <si>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TÚ_S_091 - II/210 Statické zajištění silnice Rotava </t>
  </si>
  <si>
    <t>07.11.2024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</si>
  <si>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</si>
  <si>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</si>
  <si>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</si>
  <si>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</si>
  <si>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</si>
  <si>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</si>
  <si>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</si>
  <si>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</si>
  <si>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</si>
  <si>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</si>
  <si>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</si>
  <si>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</si>
  <si>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</si>
  <si>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</si>
  <si>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</si>
  <si>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</si>
  <si>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 xml:space="preserve">Vedlejší a ostatní náklady  </t>
  </si>
  <si>
    <t>SO101</t>
  </si>
  <si>
    <t>Komunikace</t>
  </si>
  <si>
    <t>SO201</t>
  </si>
  <si>
    <t>Opěrná zeď</t>
  </si>
  <si>
    <t>SO901</t>
  </si>
  <si>
    <t>DIO</t>
  </si>
  <si>
    <t>SOUPIS PRACÍ</t>
  </si>
  <si>
    <t xml:space="preserve">Objekt: </t>
  </si>
  <si>
    <t xml:space="preserve">Celková cena (bez DPH): </t>
  </si>
  <si>
    <t xml:space="preserve">SO000 - Vedlejší a ostatní náklady  </t>
  </si>
  <si>
    <t xml:space="preserve">Celková cena (s DPH): </t>
  </si>
  <si>
    <t>SOUHRN</t>
  </si>
  <si>
    <t>Kód</t>
  </si>
  <si>
    <t>Název</t>
  </si>
  <si>
    <t xml:space="preserve">Všeobecné konstrukce a práce 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</si>
  <si>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</si>
  <si>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</si>
  <si>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</si>
  <si>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</si>
  <si>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</si>
  <si>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</si>
  <si>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</si>
  <si>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</si>
  <si>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 xml:space="preserve">0 - Všeobecné konstrukce a práce </t>
  </si>
  <si>
    <t>02910</t>
  </si>
  <si>
    <t>OSTATNÍ POŽADAVKY - ZEMĚMĚŘIČSKÁ MĚŘENÍ</t>
  </si>
  <si>
    <t>KPL</t>
  </si>
  <si>
    <t>doplňující popis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</si>
  <si>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</si>
  <si>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výměra</t>
  </si>
  <si>
    <t>1 = 1,000000 =&gt; A</t>
  </si>
  <si>
    <t>technická specifikace</t>
  </si>
  <si>
    <t>zahrnuje veškeré náklady spojené s objednatelem požadovanými pracemi, _x000d_
- pro stanovení orientační investorské ceny určete jednotkovou cenu jako 1% odhadované ceny stavby</t>
  </si>
  <si>
    <t>cenová soustava</t>
  </si>
  <si>
    <t>OTSKP 2024</t>
  </si>
  <si>
    <t>02911</t>
  </si>
  <si>
    <t>OSTATNÍ POŽADAVKY - GEODETICKÉ ZAMĚŘENÍ</t>
  </si>
  <si>
    <t>vytyčení stavby _x000d_
- směrové a výškové vytyčení stavby dle vytyčovacích souřadnic, včetně vytýčení inženýrských sítí_x000d_
- geodetická činnost v průběhu provádění stavebních prací včetně vytýčení inženýrských sítí _x000d_
- včetně vybudování potřebné vytyčovací sítě</t>
  </si>
  <si>
    <t>zahrnuje veškeré náklady spojené s objednatelem požadovanými pracemi</t>
  </si>
  <si>
    <t>02943</t>
  </si>
  <si>
    <t>OSTATNÍ POŽADAVKY - VYPRACOVÁNÍ RDS</t>
  </si>
  <si>
    <t>- realizační dokumentace stavby</t>
  </si>
  <si>
    <t>Položka zahrnuje:
- veškeré náklady spojené s objednatelem požadovanými pracemi
Položka nezahrnuje:
- x</t>
  </si>
  <si>
    <t>02944</t>
  </si>
  <si>
    <t>OSTAT POŽADAVKY - DOKUMENTACE SKUTEČ PROVEDENÍ V DIGIT FORMĚ</t>
  </si>
  <si>
    <t>- skutečné provedení stavby - dokumentace skutečného provedení stavby - DSPS v počtu 3 paré + elektronická verze (uzavřené + otevřené formáty)</t>
  </si>
  <si>
    <t>02945</t>
  </si>
  <si>
    <t>OSTAT POŽADAVKY - GEOMETRICKÝ PLÁN</t>
  </si>
  <si>
    <t>podklady pro majetkové vypořádání stavby
- vypracování geometrického plánu včetně projednání a schválení na příslušném KÚ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</si>
  <si>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</si>
  <si>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02960</t>
  </si>
  <si>
    <t>OSTATNÍ POŽADAVKY - ODBORNÝ DOZOR</t>
  </si>
  <si>
    <t xml:space="preserve">Geotechnický dozor a podrobný IG průzkum v době provádění vrtných a zemních prací _x000d_
- odebrání vzorků zemin_x000d_
- laboratorní rozbor vzorků zemin, včetně jejich zatřídění  _x000d_
- zjištění přesných informací o skladbě a druhu hornin v podloží navrhovaných opěrných zdí_x000d_
- závěrečná zpráva_x000d_
_x000d_
Zatřídění vybouraných materiálů a zeminy včetně posouzení jejich vhodnosti pro další použití na stavbě</t>
  </si>
  <si>
    <t>02991</t>
  </si>
  <si>
    <t>OSTATNÍ POŽADAVKY - INFORMAČNÍ TABULE</t>
  </si>
  <si>
    <t>KUS</t>
  </si>
  <si>
    <t>dočasná informační tabule_x000d_
- rozměr min. 2,0 x 1,0 m_x000d_
- provedení plast nebo plech v barevném provedení, včetně kotvení, údržby a odstranění, údaje dle zadávací dokumentace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</si>
  <si>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</si>
  <si>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</si>
  <si>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</si>
  <si>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</si>
  <si>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</si>
  <si>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</si>
  <si>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</si>
  <si>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SO101 - Komunikace</t>
  </si>
  <si>
    <t>Všeobecné konstrukce a práce</t>
  </si>
  <si>
    <t>Zemní práce</t>
  </si>
  <si>
    <t>Ostatní konstrukce a práce</t>
  </si>
  <si>
    <t>0 - Všeobecné konstrukce a práce</t>
  </si>
  <si>
    <t>014102</t>
  </si>
  <si>
    <t>POPLATKY ZA SKLÁDKU</t>
  </si>
  <si>
    <t>t</t>
  </si>
  <si>
    <t xml:space="preserve">- nestmelené podkladní vrstvy  stávající vozovky_x000d_
- předpokládaná objemová hmotnost 2,0 t/m3</t>
  </si>
  <si>
    <t xml:space="preserve">z položkyy 11332:  67,5*2,0 = 135,000000 =&gt; A</t>
  </si>
  <si>
    <t>zahrnuje veškeré poplatky provozovateli skládky související s uložením odpadu na skládce.</t>
  </si>
  <si>
    <t>015130</t>
  </si>
  <si>
    <t xml:space="preserve">POPLATKY ZA LIKVIDACI ODPADŮ NEKONTAMINOVANÝCH - 17 03 02  VYBOURANÝ ASFALTOVÝ BETON BEZ DEHTU</t>
  </si>
  <si>
    <t xml:space="preserve">- stmelené podkladní vrstvy  stávající vozovky_x000d_
- předpokládaná objemová hmotnost 2,50 t/m3</t>
  </si>
  <si>
    <t xml:space="preserve">z položky 11333:  19,2*2,5 = 48,000000 =&gt; A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</si>
  <si>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</si>
  <si>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1 - Zemní práce</t>
  </si>
  <si>
    <t>11201</t>
  </si>
  <si>
    <t>KÁCENÍ STROMŮ D KMENE DO 0,5M S ODSTRANĚNÍM PAŘEZŮ</t>
  </si>
  <si>
    <t>- kácení stromů na PUPFL - suchý smrk ztepilý obvodu kmene 110 cm_x000d_
_x000d_
- kácení stromů, včetně veškeré manipulace, odvozu a uložení na předepsané místo (zahrnuje všechny související práce a kompletní provedení)_x000d_
- včetně odstranění pařezů, odvozu a likvidace _x000d_
- dřevní hmota bude převzata vlastníkem pozemku, popř. bude odkoupena zhotovitelem stavby</t>
  </si>
  <si>
    <t>Kácení stromů se měří v [ks] poražených stromů (průměr stromů se měří ve výšce 1,3m nad terénem) a zahrnuje zejména:_x000d_
- poražení stromu a osekání větví_x000d_
- spálení větví na hromadách nebo štěpkování_x000d_
- dopravu a uložení kmenů, případné další práce s nimi dle pokynů zadávací dokumentace_x000d_
Odstranění pařezů se měří v [ks] vytrhaných nebo vykopaných pařezů a zahrnuje zejména:_x000d_
- vytrhání nebo vykopání pařezů_x000d_
- veškeré zemní práce spojené s odstraněním pařezů_x000d_
- dopravu a uložení pařezů, případně další práce s nimi dle pokynů zadávací dokumentace_x000d_
- zásyp jam po pařezech</t>
  </si>
  <si>
    <t>11332</t>
  </si>
  <si>
    <t>ODSTRANĚNÍ PODKLADŮ ZPEVNĚNÝCH PLOCH Z KAMENIVA NESTMELENÉHO</t>
  </si>
  <si>
    <t>M3</t>
  </si>
  <si>
    <t>- odstranění konstrukce stávající vozovky v místě výkopu pro novou opěrnou zeď_x000d_
- odstranění podkladů zpevněných ploch z kameniva nestmeleného_x000d_
- předpoklad: tloušťka podkladní vrstvy stávající vozovky 300 mm_x000d_
_x000d_
- včetně naložení, odvozu a uložení na skládku_x000d_
- poplatek za uložení na skládce (skládkovné) v položce 014102.2</t>
  </si>
  <si>
    <t>90*2,5*0,3 = 67,500000 =&gt; A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</si>
  <si>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</si>
  <si>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</si>
  <si>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</si>
  <si>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- odstranění konstrukce stávající vozovky v místě výkopu pro novou opěrnou zeď_x000d_
- odstranění podkladů zpevněných ploch s asfaltovým pojivem_x000d_
- předpoklad: tloušťka vrstvy stávající vozovky 80 mm_x000d_
_x000d_
- včetně naložení, odvozu a uložení na skládku_x000d_
- poplatek za uložení na skládce (skládkovné) v položce 015130</t>
  </si>
  <si>
    <t>96*2,5*0,08 = 19,200000 =&gt; A</t>
  </si>
  <si>
    <t>11372</t>
  </si>
  <si>
    <t>FRÉZOVÁNÍ ZPEVNĚNÝCH PLOCH ASFALTOVÝCH</t>
  </si>
  <si>
    <t>- odstranění krytu stávající vozovky_x000d_
- předpoklad 40 a 80 mm_x000d_
_x000d_
- včetně naložení a odvozu na mezideponii k dalšímu využití na stavbě - do položky 56963 (2,1m3) _x000d_
- přebytečný vyfrézovaný (37,42 m3) materiál bude odkoupen zhotovitelem stavby na základě uzavřené kupní smlouvy</t>
  </si>
  <si>
    <t>100*4*0,04 = 16,000000 =&gt; A _x000d_
98*3*0,08 = 23,520000 =&gt; B _x000d_
Celkem: A+B = 39,520000 =&gt; C</t>
  </si>
  <si>
    <t>18110</t>
  </si>
  <si>
    <t>ÚPRAVA PLÁNĚ SE ZHUTNĚNÍM V HORNINĚ TŘ. I</t>
  </si>
  <si>
    <t>M2</t>
  </si>
  <si>
    <t>- úprava zemní pláně pod novou konstrukcí vozovky</t>
  </si>
  <si>
    <t>90*2,5 = 225,000000 =&gt; A</t>
  </si>
  <si>
    <t>Položka zahrnuje:
- úpravu pláně včetně vyrovnání výškových rozdílů. Míru zhutnění určuje projekt.
Položka nezahrnuje:
- x</t>
  </si>
  <si>
    <t>5 - Komunikace</t>
  </si>
  <si>
    <t>56333</t>
  </si>
  <si>
    <t>VOZOVKOVÉ VRSTVY ZE ŠTĚRKODRTI TL. DO 150MM</t>
  </si>
  <si>
    <t>ŠDA 0/32 mm Ge tl. 150 mm</t>
  </si>
  <si>
    <t>- dodání kameniva předepsané kvality a zrnitosti- rozprostření a zhutnění vrstvy v předepsané tloušťce- zřízení vrstvy bez rozlišení šířky, pokládání vrstvy po etapách- nezahrnuje postřiky, nátěry</t>
  </si>
  <si>
    <t>56334</t>
  </si>
  <si>
    <t>VOZOVKOVÉ VRSTVY ZE ŠTĚRKODRTI TL. DO 200MM</t>
  </si>
  <si>
    <t>ŠDA 0/63 mm Ge tl. min. 150 mm</t>
  </si>
  <si>
    <t>- dodání kameniva předepsané kvality a zrnitosti_x000d_
- rozprostření a zhutnění vrstvy v předepsané tloušťce_x000d_
- zřízení vrstvy bez rozlišení šířky, pokládání vrstvy po etapách_x000d_
- nezahrnuje postřiky, nátěry</t>
  </si>
  <si>
    <t>56963</t>
  </si>
  <si>
    <t>ZPEVNĚNÍ KRAJNIC Z RECYKLOVANÉHO MATERIÁLU TL DO 150MM</t>
  </si>
  <si>
    <t>- krajnice podél zpevněného příkopu
- krajnice na násypové straně - podél svodidla (0,50 m)
- použit bude materiál z položky 11372</t>
  </si>
  <si>
    <t>krajnice na násypové straně - svodidlo_x000d_
(12+16)*0,5 = 14,000000 =&gt; A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</si>
  <si>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</si>
  <si>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</si>
  <si>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</si>
  <si>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 xml:space="preserve">nová konstrukce vozovky_x000d_
IP, EP infiltrační postřik z modifikované asfaltové emulze C 60 BP 5  0,60 kg/m2	   _x000d_
ČSN 73 6129</t>
  </si>
  <si>
    <t>240 = 240,000000 =&gt; A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</si>
  <si>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</si>
  <si>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</si>
  <si>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</si>
  <si>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 xml:space="preserve">nová konstrukce vozovky_x000d_
SP, EP spojovací postřik z modifikované asfaltové emulze C 60 BP 5  0,25 kg/m2          _x000d_
ČSN 73 6129</t>
  </si>
  <si>
    <t>294+400 = 694,000000 =&gt; A</t>
  </si>
  <si>
    <t>574A33</t>
  </si>
  <si>
    <t>ASFALTOVÝ BETON PRO OBRUSNÉ VRSTVY ACO 11 TL. 40MM</t>
  </si>
  <si>
    <t>ACO 11 50/70 tl. 40 mm</t>
  </si>
  <si>
    <t>100*4 = 400,000000 =&gt; A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</si>
  <si>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 napojení, ukončení podél obrubníků, dilatačních zařízení, odvodňovacích proužků, odvodňovačů, vpustí, šachet a pod.- nezahrnuje postřiky, nátěry-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</si>
  <si>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</si>
  <si>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</si>
  <si>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>ACL 16+ 50/70 tl. 60 mm</t>
  </si>
  <si>
    <t>98*3 = 294,000000 =&gt; A</t>
  </si>
  <si>
    <t>574E76</t>
  </si>
  <si>
    <t>ASFALTOVÝ BETON PRO PODKLADNÍ VRSTVY ACP 16+, 16S TL. 80MM</t>
  </si>
  <si>
    <t>ACP 16+ 50/70 tl. 80 mm</t>
  </si>
  <si>
    <t>96*2,5 = 240,000000 =&gt; A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</si>
  <si>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</si>
  <si>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58920</t>
  </si>
  <si>
    <t>VÝPLŇ SPAR MODIFIKOVANÝM ASFALTEM</t>
  </si>
  <si>
    <t>M</t>
  </si>
  <si>
    <t>těsnění spáry podél říms opěrných zdí (dle VL 403.42)</t>
  </si>
  <si>
    <t>84 = 84,000000 =&gt; A</t>
  </si>
  <si>
    <t>Položka zahrnuje: 
- dodávku předepsaného materiálu
- vyčištění a výplň spar tímto materiálem
Položka nezahrnuje:
- x</t>
  </si>
  <si>
    <t>58950</t>
  </si>
  <si>
    <t>VÝPLŇ SPAR PRYŽOVOU VLOŽKOU</t>
  </si>
  <si>
    <t>9 - Ostatní konstrukce a práce</t>
  </si>
  <si>
    <t>9113A1</t>
  </si>
  <si>
    <t>SVODIDLO OCEL SILNIČ JEDNOSTR, ÚROVEŇ ZADRŽ N1, N2 - DODÁVKA A MONTÁŽ</t>
  </si>
  <si>
    <t xml:space="preserve">- silniční svodidlo s osazením sloupků zaberaněním ocelové úroveň zádržnosti N2 vzdálenosti sloupků přes 2 do 4 m  jednostranné a  náběh jednostranný, délky do 4 m</t>
  </si>
  <si>
    <t>4 = 4,000000 =&gt; A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</si>
  <si>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</si>
  <si>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9113A3</t>
  </si>
  <si>
    <t>SVODIDLO OCEL SILNIČ JEDNOSTR, ÚROVEŇ ZADRŽ N1, N2 - DEMONTÁŽ S PŘESUNEM</t>
  </si>
  <si>
    <t>- demontáž stávajícího ocelového svodidla, včetně odvozu na místo určení</t>
  </si>
  <si>
    <t>26 = 26,000000 =&gt; A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</si>
  <si>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</si>
  <si>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9113B1</t>
  </si>
  <si>
    <t>SVODIDLO OCEL SILNIČ JEDNOSTR, ÚROVEŇ ZADRŽ H1 -DODÁVKA A MONTÁŽ</t>
  </si>
  <si>
    <t>- úseky svodidla délky 12,0 m navazující na zábradelní svodidla na opěrných zdích</t>
  </si>
  <si>
    <t>2*12 = 24,000000 =&gt; A</t>
  </si>
  <si>
    <t>91238</t>
  </si>
  <si>
    <t>SMĚROVÉ SLOUPKY Z PLAST HMOT - NÁSTAVCE NA SVODIDLA VČETNĚ ODRAZNÉHO PÁSKU</t>
  </si>
  <si>
    <t>Položka zahrnuje:
- dodání a osazení sloupku včetně nutných zemních prací
- vnitrostaveništní a mimostaveništní doprava
- odrazky plastové nebo z retroreflexní fólie
Položka nezahrnuje:
- x</t>
  </si>
  <si>
    <t>915111</t>
  </si>
  <si>
    <t>VODOROVNÉ DOPRAVNÍ ZNAČENÍ BARVOU HLADKÉ - DODÁVKA A POKLÁDKA</t>
  </si>
  <si>
    <t>- vodící proužky V4 šířky 250 mm</t>
  </si>
  <si>
    <t>120*2*0,25 = 60,000000 =&gt; A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</si>
  <si>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</si>
  <si>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</si>
  <si>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</si>
  <si>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919111</t>
  </si>
  <si>
    <t>ŘEZÁNÍ ASFALTOVÉHO KRYTU VOZOVEK TL DO 50MM</t>
  </si>
  <si>
    <t>- spára podél říms opěrných zdí - pro těsnící zálivku</t>
  </si>
  <si>
    <t>položka zahrnuje řezání vozovkové vrstvy v předepsané tloušťce, včetně spotřeby vody</t>
  </si>
  <si>
    <t>919112</t>
  </si>
  <si>
    <t>ŘEZÁNÍ ASFALTOVÉHO KRYTU VOZOVEK TL DO 100MM</t>
  </si>
  <si>
    <t>- výkop pro opěrnou zeď</t>
  </si>
  <si>
    <t>90+2+2 = 94,000000 =&gt; A</t>
  </si>
  <si>
    <t>Položka zahrnuje:
- řezání vozovkové vrstvy v předepsané tloušťce
- spotřeba vody
Položka nezahrnuje:
- x</t>
  </si>
  <si>
    <t>SO201 - Opěrná zeď</t>
  </si>
  <si>
    <t>Základy</t>
  </si>
  <si>
    <t>Svislé konstrukce</t>
  </si>
  <si>
    <t>Vodorovné konstrukce</t>
  </si>
  <si>
    <t>Přidružená stavební výroba</t>
  </si>
  <si>
    <t>Potrubí</t>
  </si>
  <si>
    <t>- zemina_x000d_
- předpokládaná objemová hmotnost zeminy výkopku 1,8 t/m3</t>
  </si>
  <si>
    <t xml:space="preserve">z položky 12373.2:   159,3*1,8 = 286,740000 =&gt; A _x000d_
z položky 12383.2:   238,96*1,8 = 430,128000 =&gt; B _x000d_
z položky 13273:   9*1,8 = 16,200000 =&gt; C _x000d_
A+B+C = 733,068000 =&gt; D</t>
  </si>
  <si>
    <t>12373</t>
  </si>
  <si>
    <t>ODKOP PRO SPOD STAVBU SILNIC A ŽELEZNIC TŘ. I</t>
  </si>
  <si>
    <t>výkop pro opěrnou zeď - předpoklad 40% výkopu_x000d_
předpoklad: 25% vytříděné zeminy z této části výkopu bude uloženo na meziskládku a použito zpět na zásyp opěrné zdi_x000d_
- včetně naložení a odvozu na meziskládku, materiál bude využit zpět na stavbě - část materiálu do položky 17110 (45 m3), část materiálu do položky 458523.1 (8,1 m3)_x000d_
- zatřídění vybouraných materiálů a zeminy včetně posouzení vhodnosti pro další použití na stavbě bude zajištěno geotechnickým dozorem stavby</t>
  </si>
  <si>
    <t>90*5,9*0,4*0,25 = 53,100000 =&gt; A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</si>
  <si>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</si>
  <si>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výkop pro opěrnou zeď - předpoklad 40% výkopu_x000d_
předpoklad: 75% vytříděné zeminy z této části výkopu bude uloženo na skládku _x000d_
- včetně naložení, odvozu a uložení materiálu na skládku_x000d_
- poplatek za uložení na skládce (skládkovné) v položce 014102.1_x000d_
- zatřídění vybouraných materiálů a zeminy včetně posouzení vhodnosti pro další použití na stavbě bude zajištěno geotechnickým dozorem stavby</t>
  </si>
  <si>
    <t>90*5,9*0,4*0,75 = 159,300000 =&gt; A</t>
  </si>
  <si>
    <t>12383</t>
  </si>
  <si>
    <t>ODKOP PRO SPOD STAVBU SILNIC A ŽELEZNIC TŘ. II</t>
  </si>
  <si>
    <t>výkop pro opěrnou zeď - předpoklad 60% výkopu_x000d_
předpoklad: 25% vytříděné zeminy z této části výkopu bude uloženo na meziskládku a použito zpět na zásyp opěrné zdi_x000d_
- včetně naložení a odvozu na meziskládku, materiál bude využit zpět na stavbě - do položky _x000d_
- zatřídění vybouraných materiálů a zeminy včetně posouzení vhodnosti pro další použití na stavbě bude zajištěno geotechnickým dozorem stavby</t>
  </si>
  <si>
    <t>90*5,9*0,6*0,25 = 79,650000 =&gt; A</t>
  </si>
  <si>
    <t>výkop pro opěrnou zeď - předpoklad 60% výkopu_x000d_
předpoklad: 75% vytříděné zeminy z této části výkopu bude uloženo na skládku_x000d_
- včetně naložení, odvozu a uložení materiálu na skládku_x000d_
- poplatek za uložení na skládce (skládkovné) v položce 014102.1_x000d_
- zatřídění vybouraných materiálů a zeminy včetně posouzení vhodnosti pro další použití na stavbě bude zajištěno geotechnickým dozorem stavby</t>
  </si>
  <si>
    <t>90*5,9*0,6*0,75 = 238,950000 =&gt; A</t>
  </si>
  <si>
    <t>13273</t>
  </si>
  <si>
    <t>HLOUBENÍ RÝH ŠÍŘ DO 2M PAŽ I NEPAŽ TŘ. I</t>
  </si>
  <si>
    <t>- výkop pro zpevnění svahu pod prostupem římsy opěrné zdi_x000d_
- včetně naložení, odvozu a uložení materiálu na skládku_x000d_
- poplatek za uložení na skládce (skládkovné) v položce 014102.1</t>
  </si>
  <si>
    <t>6*5*1,0*0,3 = 9,000000 =&gt; A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</si>
  <si>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</si>
  <si>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17110</t>
  </si>
  <si>
    <t>ULOŽENÍ SYPANINY DO NÁSYPŮ SE ZHUTNĚNÍM</t>
  </si>
  <si>
    <t>- úprava svahu pod opěrnou zdí_x000d_
- materiál z položky 12373.1_x000d_
- včetně naložení a dovozu z deponie</t>
  </si>
  <si>
    <t>90*0,5 = 45,000000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</si>
  <si>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</si>
  <si>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17120</t>
  </si>
  <si>
    <t>ULOŽENÍ SYPANINY DO NÁSYPŮ A NA SKLÁDKY BEZ ZHUTNĚNÍ</t>
  </si>
  <si>
    <t>uložení na skládku a meziskládku (deponii)_x000d_
- včetně naložení a dovozu _x000d_
- posouzení vhodnosti pro další použití na stavbě, bude zajištěno geotechnickým dozorem stavby</t>
  </si>
  <si>
    <t xml:space="preserve">na deponii: _x000d_
- z položky 12373.1:  53,1 = 53,100000 =&gt; A _x000d_
- z položky 12383.1:  79,65 = 79,650000 =&gt; B _x000d_
na skládku: _x000d_
- z položky 12373.2:  159,3 = 159,300000 =&gt; C _x000d_
- z položky 12383.2:   238,95 = 238,950000 =&gt; D _x000d_
A+B+C+D = 531,000000 =&gt; E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</si>
  <si>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</si>
  <si>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18214</t>
  </si>
  <si>
    <t>ÚPRAVA POVRCHŮ SROVNÁNÍM ÚZEMÍ V TL DO 0,25M</t>
  </si>
  <si>
    <t>- úprava svahu pod opěrnou zdí_x000d_
- plocha dle ACAD</t>
  </si>
  <si>
    <t>90*5 = 450,000000 =&gt; A</t>
  </si>
  <si>
    <t xml:space="preserve">Položka zahrnuje:
-  úpravu pláně včetně vyrovnání výškových rozdílů
Položka nezahrnuje:
- x</t>
  </si>
  <si>
    <t>18481</t>
  </si>
  <si>
    <t>OCHRANA STROMŮ BEDNĚNÍM</t>
  </si>
  <si>
    <t>- ochrana stromů bedněním 
- kompletní dodávka, včetně nákupu a dodání potřebného materiálu
- včetně následného odstranění, odvozu a likvidace</t>
  </si>
  <si>
    <t>12 = 12,000000 =&gt; A</t>
  </si>
  <si>
    <t>Položka zahrnuje:
- veškerý materiál, výrobky a polotovary, včetně mimostaveništní a vnitrostaveništní dopravy (rovněž přesuny), včetně naložení a složení, případně s uložením
Položka nezahrnuje:
- x</t>
  </si>
  <si>
    <t>2 - Základy</t>
  </si>
  <si>
    <t>21152</t>
  </si>
  <si>
    <t>SANAČNÍ ŽEBRA Z KAMENIVA DRCENÉHO ŠD</t>
  </si>
  <si>
    <t>- obsyp podélné drenáže ŠD 8/16mm_x000d_
- včetně nákupu, dodání a dovozu vhodného materiálu</t>
  </si>
  <si>
    <t>84*0,15 = 12,600000 =&gt; A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</si>
  <si>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</si>
  <si>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21197</t>
  </si>
  <si>
    <t>OPLÁŠTĚNÍ ODVODŇOVACÍCH ŽEBER Z GEOTEXTILIE</t>
  </si>
  <si>
    <t>- podélná drenáž - filtrační geotextilie_x000d_
- geotextilie netkané (polypropylenová vlákna) se základní ÚV stabilizací 100 g/m2</t>
  </si>
  <si>
    <t>84*2 = 168,000000 =&gt; A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</si>
  <si>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</si>
  <si>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224367</t>
  </si>
  <si>
    <t>VÝZTUŽ PILOT TUHÁ</t>
  </si>
  <si>
    <t>- zápora _x000d_
- dodání, osazení a vycentrování do vrtu ocelového profilu HEB 140 (34 kg/m) v jakosti 11 375 délky 6,0 m_x000d_
-</t>
  </si>
  <si>
    <t>14*4*6*0,034 = 11,424000 =&gt; A</t>
  </si>
  <si>
    <t xml:space="preserve">Položka zahrnuje:
- veškerý materiál, výrobky a polotovary, včetně mimostaveništní a vnitrostaveništní dopravy (rovněž přesuny), včetně naložení a složení, případně s uložením
- dodání předepsané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</si>
  <si>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227831</t>
  </si>
  <si>
    <t>MIKROPILOTY KOMPLET D DO 150MM NA POVRCHU</t>
  </si>
  <si>
    <t>- svislé mikropiloty ∅108/10mm délky 6,0m s injektovaným kořenem délky 4,0m</t>
  </si>
  <si>
    <t>14*4*6 = 336,000000 =&gt; A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</si>
  <si>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</si>
  <si>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26135</t>
  </si>
  <si>
    <t>VRTY PRO KOTVENÍ, INJEKTÁŽ A MIKROPILOTY NA POVRCHU TŘ. III D DO 300MM</t>
  </si>
  <si>
    <t>- vrty pro svislé mikropiloty</t>
  </si>
  <si>
    <t>14*8*5,5 = 616,000000 =&gt; A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</si>
  <si>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</si>
  <si>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281611</t>
  </si>
  <si>
    <t>INJEKTOVÁNÍ NÍZKOTLAKÉ Z CEMENTOVÝCH POJIV NA POVRCHU</t>
  </si>
  <si>
    <t>- zálivka aktivovanou cementovou maltou_x000d_
- výplň vrtů svislých mikropilot (zápor) aktivovanou cementovou směsí</t>
  </si>
  <si>
    <t>14*4*5,5*0,07*1,1 = 23,716000 =&gt; A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</si>
  <si>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</si>
  <si>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289973</t>
  </si>
  <si>
    <t>OPLÁŠTĚNÍ (ZPEVNĚNÍ) Z GEOSÍTÍ A GEOROHOŽÍ</t>
  </si>
  <si>
    <t>- zpevnění upraveného svahu pod opěrnou zdí protierozní biodegradační georohoží</t>
  </si>
  <si>
    <t>450 = 450,000000 =&gt; A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</si>
  <si>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</si>
  <si>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3 - Svislé konstrukce</t>
  </si>
  <si>
    <t>317325</t>
  </si>
  <si>
    <t>ŘÍMSY ZE ŽELEZOBETONU DO C30/37 (B37)</t>
  </si>
  <si>
    <t xml:space="preserve">- římsa opěrné zdi  C30/37 XF4</t>
  </si>
  <si>
    <t>84*0,31 = 26,040000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</si>
  <si>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</si>
  <si>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</si>
  <si>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</si>
  <si>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- výztuž římsy opěrné zdi z oceli B 500 B_x000d_
120 kg/m3</t>
  </si>
  <si>
    <t>26,04*0,12 = 3,124800 =&gt; A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</si>
  <si>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</si>
  <si>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327324</t>
  </si>
  <si>
    <t>ZDI OPĚRNÉ, ZÁRUBNÍ, NÁBŘEŽNÍ ZE ŽELEZOVÉHO BETONU DO C25/30 (B30)</t>
  </si>
  <si>
    <t>- základ a dřík opěrné zdi - C25/30 XF2</t>
  </si>
  <si>
    <t xml:space="preserve">základ:  84*1,4*0,8 = 94,080000 =&gt; A _x000d_
dřík:  84*0,6*0,85 = 42,840000 =&gt; B _x000d_
Celkem: A+B = 136,920000 =&gt; C</t>
  </si>
  <si>
    <t>327365</t>
  </si>
  <si>
    <t>VÝZTUŽ ZDÍ OPĚRNÝCH, ZÁRUBNÍCH, NÁBŘEŽNÍCH Z OCELI 10505</t>
  </si>
  <si>
    <t>- výztuž základu a dříku opěrné zdi z oceli B 500 B_x000d_
80 kg/m3</t>
  </si>
  <si>
    <t>136,92*0,08 = 10,953600 =&gt; A</t>
  </si>
  <si>
    <t>4 - Vodorovné konstrukce</t>
  </si>
  <si>
    <t>451312</t>
  </si>
  <si>
    <t>PODKLADNÍ A VÝPLŇOVÉ VRSTVY Z PROSTÉHO BETONU C12/15</t>
  </si>
  <si>
    <t>- podkladní beton opěrné zdi tl. do 150 mm C12/15 XC0</t>
  </si>
  <si>
    <t>84*2*0,15 = 25,200000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</si>
  <si>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</si>
  <si>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45731</t>
  </si>
  <si>
    <t>VYROVNÁVACÍ A SPÁD PROSTÝ BETON</t>
  </si>
  <si>
    <t>- spádový beton podélné drenáže</t>
  </si>
  <si>
    <t>45850</t>
  </si>
  <si>
    <t>VÝPLŇ ZA OPĚRAMI A ZDMI Z KAMENIVA</t>
  </si>
  <si>
    <t>- zásyp výkopů za opěrnou zdí - vhodná část zeminy výkopku, po vrstvách 250 mm hutněný zásyp (id=0.90, D=100% PS) z nesoudržného, nenamrzavého materiálu_x000d_
- předpoklad: bude upřesněno geotechnickým dozorem stavby_x000d_
- využití materiálu z položek: 12373.1 a 12383.1_x000d_
- včetně naložení a dovozu materiálu z deponie</t>
  </si>
  <si>
    <t xml:space="preserve">z položky 12373.1:  8,1 = 8,100000 =&gt; A _x000d_
z položky 12383.1:  79,65 = 79,650000 =&gt; B _x000d_
A+B = 87,750000 =&gt; C</t>
  </si>
  <si>
    <t>položka zahrnuje dodávku předepsaného kameniva, mimostaveništní a vnitrostaveništní dopravu a jeho uložení_x000d_
není-li v zadávací dokumentaci uvedeno jinak, jedná se o nakupovaný materiál</t>
  </si>
  <si>
    <t>458523</t>
  </si>
  <si>
    <t>VÝPLŇ ZA OPĚRAMI A ZDMI Z KAMENIVA DRCENÉHO, INDEX ZHUTNĚNÍ ID DO 0,9</t>
  </si>
  <si>
    <t>- zásyp výkopů za opěrnou zdí - nakupovaný materiál, po vrstvách 250 mm hutněný zásyp (id=0.90, D=100% PS) _x000d_
- z nesoudržného, nenamrzavého materiálu štěrkodrti ŠDa 0/63mm (ČSN 736133)_x000d_
- předpoklad - bude upřesněno geotechnickým dozorem stavby</t>
  </si>
  <si>
    <t>84*2+6*5,8 = 202,800000 =&gt; A _x000d_
odpočet - zpětné použití vhodné části výkopku_x000d_
-87,75 = -87,750000 =&gt; B _x000d_
Celkem: A+B = 115,050000 =&gt; C</t>
  </si>
  <si>
    <t>46452</t>
  </si>
  <si>
    <t>POHOZ DNA A SVAHŮ Z KAMENIVA DRCENÉHO</t>
  </si>
  <si>
    <t>- zpevnění svahu pod prostupem římsy opěrné zdi hrubým štěrkem 32/63mm tl. 300mm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</si>
  <si>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</si>
  <si>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7 - Přidružená stavební výroba</t>
  </si>
  <si>
    <t>711111</t>
  </si>
  <si>
    <t>IZOLACE BĚŽNÝCH KONSTRUKCÍ PROTI ZEMNÍ VLHKOSTI ASFALTOVÝMI NÁTĚRY</t>
  </si>
  <si>
    <t>- izolace rubu opěrné zdi - penetrační a 2x asfaltový nátěr</t>
  </si>
  <si>
    <t>84*(0,8+0,8) = 134,400000 =&gt; A _x000d_
84*0,85 = 71,400000 =&gt; B _x000d_
Celkem: A+B = 205,800000 =&gt; C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</si>
  <si>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</si>
  <si>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711509</t>
  </si>
  <si>
    <t>OCHRANA IZOLACE NA POVRCHU TEXTILIÍ</t>
  </si>
  <si>
    <t>- ochranná izolace rubu opěrné zdi - netkaná geotextilie 400g/m²</t>
  </si>
  <si>
    <t>Položka zahrnuje:
- dodání předepsaného ochranného materiálu
- zřízení ochrany izolace
Položka nezahrnuje:
- x</t>
  </si>
  <si>
    <t>78383</t>
  </si>
  <si>
    <t>NÁTĚRY BETON KONSTR TYP S4 (OS-C)</t>
  </si>
  <si>
    <t>- ochranný nátěr hrany římsy a prostupu odvodnění - typ S4 (dle tab. č.5 TP31)</t>
  </si>
  <si>
    <t>hrana římsy_x000d_
84*0,4 = 33,600000 =&gt; A _x000d_
prostupy odvodnění_x000d_
6*(0,15+0,25+0,15)*1 = 3,300000 =&gt; B _x000d_
Celkem: A+B = 36,900000 =&gt; C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</si>
  <si>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</si>
  <si>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8 - Potrubí</t>
  </si>
  <si>
    <t>87533</t>
  </si>
  <si>
    <t>POTRUBÍ DREN Z TRUB PLAST DN DO 150MM</t>
  </si>
  <si>
    <t>- podélná drenáž HDPE DN 150 mm - vyústění</t>
  </si>
  <si>
    <t>7*4 = 28,000000 =&gt; A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</si>
  <si>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</si>
  <si>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875332</t>
  </si>
  <si>
    <t>POTRUBÍ DREN Z TRUB PLAST DN DO 150MM DĚROVANÝCH</t>
  </si>
  <si>
    <t>- podélná drenáž - HDPE DN 150mm</t>
  </si>
  <si>
    <t>9117C1</t>
  </si>
  <si>
    <t>SVOD OCEL ZÁBRADEL ÚROVEŇ ZADRŽ H2 - DODÁVKA A MONTÁŽ</t>
  </si>
  <si>
    <t>- zábradelní svodidlo ocelové s osazením sloupků kotvením do římsy, úrovně zádržnosti H2 s madlem</t>
  </si>
  <si>
    <t xml:space="preserve"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
Způsob měření:
- vykazuje se délka svodidla v předepsané výšce, délka náběhů se nezapočítává</t>
  </si>
  <si>
    <t>- sloupek svodidlový plastový s retroreflexní fólií s kovovým držákem</t>
  </si>
  <si>
    <t>8 = 8,000000 =&gt; A</t>
  </si>
  <si>
    <t>931182</t>
  </si>
  <si>
    <t>VÝPLŇ DILATAČNÍCH SPAR Z POLYSTYRENU TL 20MM</t>
  </si>
  <si>
    <t>- dilatační spáry základu, dříku a římsy</t>
  </si>
  <si>
    <t>13*(1,4*0,8+0,6*0,85) = 21,190000 =&gt; A _x000d_
13*0,31 = 4,030000 =&gt; B _x000d_
Celkem: A+B = 25,220000 =&gt; C</t>
  </si>
  <si>
    <t>Položka zahrnuje:
- dodávku a osazení předepsaného materiálu
- očištění ploch spáry před úpravou
- očištění okolí spáry po úpravě
Položka nezahrnuje:
- x</t>
  </si>
  <si>
    <t>931334</t>
  </si>
  <si>
    <t>TĚSNĚNÍ DILATAČNÍCH SPAR POLYURETANOVÝM TMELEM PRŮŘEZU DO 400MM2</t>
  </si>
  <si>
    <t>13*(0,8+0,85) = 21,450000 =&gt; A _x000d_
13*(0,2+0,5+0,8+0,15) = 21,450000 =&gt; B _x000d_
Celkem: A+B = 42,900000 =&gt; C</t>
  </si>
  <si>
    <t>Položka zahrnuje:
- dodávku a osazení předepsaného materiálu
- očištění ploch spáry před úpravou
- očištění okolí spáry po úpravě
Položka nezahrnuje:
- těsnící profil</t>
  </si>
  <si>
    <t>93135</t>
  </si>
  <si>
    <t>TĚSNĚNÍ DILATAČ SPAR PRYŽ PÁSKOU NEBO KRUH PROFILEM</t>
  </si>
  <si>
    <t>42,9 = 42,900000 =&gt; A</t>
  </si>
  <si>
    <t>SO901 - DIO</t>
  </si>
  <si>
    <t>911CA2</t>
  </si>
  <si>
    <t>SVODIDLO BETON, ÚROVEŇ ZADRŽ N2 VÝŠ 0,8M - MONTÁŽ S PŘESUNEM (BEZ DODÁVKY)</t>
  </si>
  <si>
    <t>- dočasná silniční betonová svodidla výšky 0,5 m v délce výkopu</t>
  </si>
  <si>
    <t>80 = 80,000000 =&gt; A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</si>
  <si>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podkladní vrstvu
Způsob měření:
- vykazuje se délka svodidla v základní výšce, délka náběhů se nezapočítává</t>
  </si>
  <si>
    <t>911CA3</t>
  </si>
  <si>
    <t>SVODIDLO BETON, ÚROVEŇ ZADRŽ N2 VÝŠ 0,8M - DEMONTÁŽ S PŘESUNEM</t>
  </si>
  <si>
    <t>911CA9</t>
  </si>
  <si>
    <t>SVODIDLO BETON, ÚROVEŇ ZADRŽ N2 VÝŠ 0,8M - NÁJEM</t>
  </si>
  <si>
    <t>MDEN</t>
  </si>
  <si>
    <t>předpokládaná délka trvání DIO 4 měsíce (120 dní)_x000d_
80*120 = 9600,000000 =&gt; A</t>
  </si>
  <si>
    <t>Položka zahrnuje:
- denní sazbu za pronájem zařízení
Položka nezahrnuje:
- x
Způsob měření:
- počet měrných jednotek se určí jako součin délky zařízení v předepsané výšce a počtu dnů použití</t>
  </si>
  <si>
    <t>914172</t>
  </si>
  <si>
    <t>DOPRAVNÍ ZNAČKY ZÁKLADNÍ VELIKOSTI HLINÍKOVÉ FÓLIE TŘ 2 - MONTÁŽ S PŘEMÍSTĚNÍM</t>
  </si>
  <si>
    <t>dočasné dopravní značení</t>
  </si>
  <si>
    <t>2*6+2*1+1 = 15,000000 =&gt; A</t>
  </si>
  <si>
    <t>Položka zahrnuje:
- dopravu demontované značky z dočasné skládky
- osazení a montáž značky na místě určeném projektem
- nutnou opravu poškozených částí
Položka nezahrnuje:
- dodávku značky</t>
  </si>
  <si>
    <t>914173</t>
  </si>
  <si>
    <t>DOPRAVNÍ ZNAČKY ZÁKLADNÍ VELIKOSTI HLINÍKOVÉ FÓLIE TŘ 2 - DEMONTÁŽ</t>
  </si>
  <si>
    <t>15 = 15,000000 =&gt; A</t>
  </si>
  <si>
    <t>Položka zahrnuje:
- odstranění, demontáž a odklizení materiálu s odvozem na předepsané místo
Položka nezahrnuje:
- x</t>
  </si>
  <si>
    <t>914179</t>
  </si>
  <si>
    <t>DOPRAV ZNAČKY ZÁKL VEL HLINÍK FÓLIE TŘ 2 - NÁJEMNÉ</t>
  </si>
  <si>
    <t>KSDEN</t>
  </si>
  <si>
    <t>předpokládaná délka trvání DIO 4 měsíce (120 dní)_x000d_
(2*6+2*1+1)*120 = 1800,000000 =&gt; A</t>
  </si>
  <si>
    <t>Položka zahrnuje:
- sazbu za pronájem dopravních značek a zařízení
Položka nezahrnuje:
- x
Způsob měření:
- počet jednotek je určen jako součin počtu značek a počtu dní použití</t>
  </si>
  <si>
    <t>914942</t>
  </si>
  <si>
    <t>SLOUPKY A STOJKY DZ Z HLINÍK TRUBEK DO PATKY MONT S PŘESUNEM</t>
  </si>
  <si>
    <t>2*4+2*1+1 = 11,000000 =&gt; A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</si>
  <si>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</si>
  <si>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914943</t>
  </si>
  <si>
    <t>SLOUPKY A STOJKY DZ Z HLINÍK TRUBEK DO PATKY DEMONTÁŽ</t>
  </si>
  <si>
    <t>11 = 11,000000 =&gt; A</t>
  </si>
  <si>
    <t>914949</t>
  </si>
  <si>
    <t>SLOUPKY A STOJKY DZ Z HLINÍK TRUBEK DO PATKY NÁJEMNÉ</t>
  </si>
  <si>
    <t>předpokládaná délka trvání DIO 4 měsíce (120 dní)_x000d_
(2*5+2*1+1)*120 = 1560,000000 =&gt; A</t>
  </si>
  <si>
    <t>Položka zahrnuje:
- sazbu za pronájem dopravních značek a zařízení
Položka nezahrnuje:
- x
Způsob měření:
- očet měrných jednotek se určí jako součin počtu sloupků a počtu dní použití</t>
  </si>
  <si>
    <t>915321</t>
  </si>
  <si>
    <t>VODOR DOPRAV ZNAČ Z FÓLIE DOČAS ODSTRANITEL - DOD A POKLÁDKA</t>
  </si>
  <si>
    <t>I. etapa stavby 
Dočasné vodorovné značení V5 bude provedeno žlutou nalepovací páskou (po dokončení stavby odstranit)</t>
  </si>
  <si>
    <t>2*3*0,125 = 0,750000 =&gt; A</t>
  </si>
  <si>
    <t>Položka zahrnuje:
- dodání a pokládku předepsané fólie
- předznačení
Položka nezahrnuje:
- x</t>
  </si>
  <si>
    <t>915322</t>
  </si>
  <si>
    <t>VODOR DOPRAV ZNAČ Z FÓLIE DOČAS ODSTRANITEL - ODSTRANĚNÍ</t>
  </si>
  <si>
    <t>0,750 = 0,750000 =&gt; A</t>
  </si>
  <si>
    <t>Položka zahrnuje:
- odstranění značení bez ohledu na způsob provedení (zatření, zbroušení)
- odklizení vzniklé suti
Položka nezahrnuje:
- x</t>
  </si>
  <si>
    <t>916112</t>
  </si>
  <si>
    <t>DOPRAV SVĚTLO VÝSTRAŽ SAMOSTATNÉ - MONTÁŽ S PŘESUNEM</t>
  </si>
  <si>
    <t>2 = 2,000000 =&gt; A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</si>
  <si>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</si>
  <si>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916113</t>
  </si>
  <si>
    <t>DOPRAV SVĚTLO VÝSTRAŽ SAMOSTATNÉ - DEMONTÁŽ</t>
  </si>
  <si>
    <t>916119</t>
  </si>
  <si>
    <t>DOPRAV SVĚTLO VÝSTRAŽ SAMOSTATNÉ - NÁJEMNÉ</t>
  </si>
  <si>
    <t>předpokládaná délka trvání DIO 4 měsíce (120 dní)_x000d_
2*120 = 240,000000 =&gt; A</t>
  </si>
  <si>
    <t>Položka zahrnuje:
- sazbu za pronájem zařízení
Položka nezahrnuje:
- x
Způsob měření:
- součin počtu zařízení a počtu dní použití.</t>
  </si>
  <si>
    <t>916122</t>
  </si>
  <si>
    <t>DOPRAV SVĚTLO VÝSTRAŽ SOUPRAVA 3KS - MONTÁŽ S PŘESUNEM</t>
  </si>
  <si>
    <t>3x světla na dočasné dopravní zábraně Z2</t>
  </si>
  <si>
    <t>916123</t>
  </si>
  <si>
    <t>DOPRAV SVĚTLO VÝSTRAŽ SOUPRAVA 3KS - DEMONTÁŽ</t>
  </si>
  <si>
    <t>916129</t>
  </si>
  <si>
    <t>DOPRAV SVĚTLO VÝSTRAŽ SOUPRAVA 3KS - NÁJEMNÉ</t>
  </si>
  <si>
    <t>předpokládaná délka trvání DIO 4 měsíce (120 dní)_x000d_
1*120 = 120,000000 =&gt; A</t>
  </si>
  <si>
    <t>916152</t>
  </si>
  <si>
    <t>SEMAFOROVÁ PŘENOSNÁ SOUPRAVA - MONTÁŽ S PŘESUNEM</t>
  </si>
  <si>
    <t>I. etapa stavby</t>
  </si>
  <si>
    <t>916153</t>
  </si>
  <si>
    <t>SEMAFOROVÁ PŘENOSNÁ SOUPRAVA - DEMONTÁŽ</t>
  </si>
  <si>
    <t>916159</t>
  </si>
  <si>
    <t>SEMAFOROVÁ PŘENOSNÁ SOUPRAVA - NÁJEMNÉ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</si>
  <si>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</si>
  <si>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</si>
  <si>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</si>
  <si>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916313</t>
  </si>
  <si>
    <t>DOPRAVNÍ ZÁBRANY Z2 S FÓLIÍ TŘ 1 - DEMONTÁŽ</t>
  </si>
  <si>
    <t>916319</t>
  </si>
  <si>
    <t>DOPRAVNÍ ZÁBRANY Z2 - NÁJEMNÉ</t>
  </si>
  <si>
    <t>916332</t>
  </si>
  <si>
    <t>SMĚROVACÍ DESKY Z4 JEDNOSTR S FÓLIÍ TŘ 1 - MONTÁŽ S PŘESUNEM</t>
  </si>
  <si>
    <t>dočasné dopravní značení
- samostatné směrovací desky Z4 v délce stavby á 10 m</t>
  </si>
  <si>
    <t>916333</t>
  </si>
  <si>
    <t>SMĚROVACÍ DESKY Z4 JEDNOSTR S FÓLIÍ TŘ 1 - DEMONTÁŽ</t>
  </si>
  <si>
    <t>916339</t>
  </si>
  <si>
    <t>SMĚROVACÍ DESKY Z4 - NÁJEMNÉ</t>
  </si>
  <si>
    <t>předpokládaná délka trvání DIO 4 měsíce (120 dní)_x000d_
12*120 = 1440,000000 =&gt; A</t>
  </si>
  <si>
    <t>916712</t>
  </si>
  <si>
    <t>UPEVŇOVACÍ KONSTR - PODKLADNÍ DESKA POD 28KG - MONTÁŽ S PŘESUNEM</t>
  </si>
  <si>
    <t>- dočasné dopravní značky
- samostatné směrovací desky Z4 v délce stavby</t>
  </si>
  <si>
    <t>2*4+2*1+1 = 11,000000 =&gt; A _x000d_
12 = 12,000000 =&gt; B _x000d_
Celkem: A+B = 23,000000 =&gt; C</t>
  </si>
  <si>
    <t>916713</t>
  </si>
  <si>
    <t>UPEVŇOVACÍ KONSTR - PODKLADNÍ DESKA POD 28KG - DEMONTÁŽ</t>
  </si>
  <si>
    <t>23 = 23,000000 =&gt; A</t>
  </si>
  <si>
    <t>916719</t>
  </si>
  <si>
    <t>UPEVŇOVACÍ KONSTR - PODKLAD DESKA POD 28KG - NÁJEMNÉ</t>
  </si>
  <si>
    <t>předpokládaná délka trvání DIO 4 měsíce (120 dní)_x000d_
(2*4+2*1+1)*120 = 1320,000000 =&gt; A _x000d_
12*120 = 1440,000000 =&gt; B _x000d_
Celkem: A+B = 2760,000000 =&gt; C</t>
  </si>
  <si>
    <t>Položka zahrnuje:
- sazbu za pronájem zařízení
Položka nezahrnuje:
- x
Způsob měření:
- počet měrných jednotek se určí jako součin počtu zařízení a počtu dní použití.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</si>
</sst>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4" xfId="0" applyBorder="1" applyProtection="1"/>
    <xf numFmtId="0" fontId="0" fillId="0" borderId="6" xfId="0" applyBorder="1" applyProtection="1"/>
    <xf numFmtId="0" fontId="7" fillId="2" borderId="14" xfId="0" applyFont="1" applyFill="1" applyBorder="1" applyAlignment="1" applyProtection="1">
      <alignment horizontal="center"/>
    </xf>
    <xf numFmtId="0" fontId="0" fillId="0" borderId="8" xfId="0" applyBorder="1" applyProtection="1"/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3.2"/>
  <cols>
    <col min="1" max="1" width="4.664063"/>
    <col min="2" max="2" width="21.66406"/>
    <col min="3" max="3" width="140.6641"/>
    <col min="4" max="6" width="17.66406"/>
    <col min="7" max="7" width="4.664063"/>
    <col min="19" max="19" width="8.886719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f>SUM(D20,D21,D22,D23)</f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7</v>
      </c>
      <c r="B13" s="1"/>
      <c r="C13" s="1"/>
      <c r="D13" s="19" t="s">
        <v>10</v>
      </c>
      <c r="E13" s="16"/>
      <c r="F13" s="19">
        <f>SUM(F20,F21,F22,F23)</f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4" t="s">
        <v>20</v>
      </c>
      <c r="D20" s="25">
        <f>'0 - SO000'!J10</f>
        <v>0</v>
      </c>
      <c r="E20" s="26"/>
      <c r="F20" s="25">
        <f>('0 - SO000'!J11)</f>
        <v>0</v>
      </c>
      <c r="G20" s="12"/>
      <c r="H20" s="2"/>
      <c r="I20" s="2"/>
      <c r="S20" s="27">
        <f>ROUND('0 - SO000'!S11,4)</f>
        <v>0</v>
      </c>
    </row>
    <row r="21">
      <c r="A21" s="9"/>
      <c r="B21" s="23" t="s">
        <v>21</v>
      </c>
      <c r="C21" s="24" t="s">
        <v>22</v>
      </c>
      <c r="D21" s="25">
        <f>'1 - SO101'!J10</f>
        <v>0</v>
      </c>
      <c r="E21" s="26"/>
      <c r="F21" s="25">
        <f>('1 - SO101'!J11)</f>
        <v>0</v>
      </c>
      <c r="G21" s="12"/>
      <c r="H21" s="2"/>
      <c r="I21" s="2"/>
      <c r="S21" s="27">
        <f>ROUND('1 - SO101'!S11,4)</f>
        <v>0</v>
      </c>
    </row>
    <row r="22">
      <c r="A22" s="9"/>
      <c r="B22" s="23" t="s">
        <v>23</v>
      </c>
      <c r="C22" s="24" t="s">
        <v>24</v>
      </c>
      <c r="D22" s="25">
        <f>'2 - SO201'!J10</f>
        <v>0</v>
      </c>
      <c r="E22" s="26"/>
      <c r="F22" s="25">
        <f>('2 - SO201'!J11)</f>
        <v>0</v>
      </c>
      <c r="G22" s="12"/>
      <c r="H22" s="2"/>
      <c r="I22" s="2"/>
      <c r="S22" s="27">
        <f>ROUND('2 - SO201'!S11,4)</f>
        <v>0</v>
      </c>
    </row>
    <row r="23">
      <c r="A23" s="9"/>
      <c r="B23" s="23" t="s">
        <v>25</v>
      </c>
      <c r="C23" s="24" t="s">
        <v>26</v>
      </c>
      <c r="D23" s="25">
        <f>'3 - SO901'!J10</f>
        <v>0</v>
      </c>
      <c r="E23" s="26"/>
      <c r="F23" s="25">
        <f>('3 - SO901'!J11)</f>
        <v>0</v>
      </c>
      <c r="G23" s="12"/>
      <c r="H23" s="2"/>
      <c r="I23" s="2"/>
      <c r="S23" s="27">
        <f>ROUND('3 - SO901'!S11,4)</f>
        <v>0</v>
      </c>
    </row>
    <row r="24">
      <c r="A24" s="13"/>
      <c r="B24" s="4"/>
      <c r="C24" s="4"/>
      <c r="D24" s="4"/>
      <c r="E24" s="4"/>
      <c r="F24" s="4"/>
      <c r="G24" s="14"/>
      <c r="H24" s="2"/>
      <c r="I24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101'!A11" display="'SO101"/>
    <hyperlink ref="B22" location="'2 - SO201'!A11" display="'SO201"/>
    <hyperlink ref="B23" location="'3 - SO901'!A11" display="'SO901"/>
  </hyperlink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H62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30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L62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AVERAGE(J61)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H62</f>
        <v>0</v>
      </c>
      <c r="L20" s="38">
        <f>L62</f>
        <v>0</v>
      </c>
      <c r="M20" s="12"/>
      <c r="N20" s="2"/>
      <c r="O20" s="2"/>
      <c r="P20" s="2"/>
      <c r="Q20" s="2"/>
      <c r="S20" s="27">
        <f>S61</f>
        <v>0</v>
      </c>
    </row>
    <row r="21" ht="12.75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37</v>
      </c>
      <c r="C24" s="34" t="s">
        <v>33</v>
      </c>
      <c r="D24" s="34" t="s">
        <v>38</v>
      </c>
      <c r="E24" s="34" t="s">
        <v>34</v>
      </c>
      <c r="F24" s="34" t="s">
        <v>39</v>
      </c>
      <c r="G24" s="35" t="s">
        <v>40</v>
      </c>
      <c r="H24" s="22" t="s">
        <v>41</v>
      </c>
      <c r="I24" s="22" t="s">
        <v>42</v>
      </c>
      <c r="J24" s="22" t="s">
        <v>17</v>
      </c>
      <c r="K24" s="35" t="s">
        <v>43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39" t="s">
        <v>44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 ht="12.75">
      <c r="A26" s="9"/>
      <c r="B26" s="41">
        <v>1</v>
      </c>
      <c r="C26" s="42" t="s">
        <v>45</v>
      </c>
      <c r="D26" s="42" t="s">
        <v>7</v>
      </c>
      <c r="E26" s="42" t="s">
        <v>46</v>
      </c>
      <c r="F26" s="42" t="s">
        <v>7</v>
      </c>
      <c r="G26" s="43" t="s">
        <v>47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 ht="12.75">
      <c r="A27" s="9"/>
      <c r="B27" s="48" t="s">
        <v>48</v>
      </c>
      <c r="C27" s="1"/>
      <c r="D27" s="1"/>
      <c r="E27" s="49" t="s">
        <v>49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 ht="12.75">
      <c r="A28" s="9"/>
      <c r="B28" s="48" t="s">
        <v>50</v>
      </c>
      <c r="C28" s="1"/>
      <c r="D28" s="1"/>
      <c r="E28" s="49" t="s">
        <v>51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 ht="12.75">
      <c r="A29" s="9"/>
      <c r="B29" s="48" t="s">
        <v>52</v>
      </c>
      <c r="C29" s="1"/>
      <c r="D29" s="1"/>
      <c r="E29" s="49" t="s">
        <v>53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 ht="12.75">
      <c r="A30" s="9"/>
      <c r="B30" s="50" t="s">
        <v>54</v>
      </c>
      <c r="C30" s="51"/>
      <c r="D30" s="51"/>
      <c r="E30" s="52" t="s">
        <v>55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 ht="12.75">
      <c r="A31" s="9"/>
      <c r="B31" s="41">
        <v>2</v>
      </c>
      <c r="C31" s="42" t="s">
        <v>56</v>
      </c>
      <c r="D31" s="42" t="s">
        <v>7</v>
      </c>
      <c r="E31" s="42" t="s">
        <v>57</v>
      </c>
      <c r="F31" s="42" t="s">
        <v>7</v>
      </c>
      <c r="G31" s="43" t="s">
        <v>47</v>
      </c>
      <c r="H31" s="54">
        <v>1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 ht="12.75">
      <c r="A32" s="9"/>
      <c r="B32" s="48" t="s">
        <v>48</v>
      </c>
      <c r="C32" s="1"/>
      <c r="D32" s="1"/>
      <c r="E32" s="49" t="s">
        <v>58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 ht="12.75">
      <c r="A33" s="9"/>
      <c r="B33" s="48" t="s">
        <v>50</v>
      </c>
      <c r="C33" s="1"/>
      <c r="D33" s="1"/>
      <c r="E33" s="49" t="s">
        <v>51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 ht="12.75">
      <c r="A34" s="9"/>
      <c r="B34" s="48" t="s">
        <v>52</v>
      </c>
      <c r="C34" s="1"/>
      <c r="D34" s="1"/>
      <c r="E34" s="49" t="s">
        <v>59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 ht="12.75">
      <c r="A35" s="9"/>
      <c r="B35" s="50" t="s">
        <v>54</v>
      </c>
      <c r="C35" s="51"/>
      <c r="D35" s="51"/>
      <c r="E35" s="52" t="s">
        <v>55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 ht="12.75">
      <c r="A36" s="9"/>
      <c r="B36" s="41">
        <v>3</v>
      </c>
      <c r="C36" s="42" t="s">
        <v>60</v>
      </c>
      <c r="D36" s="42" t="s">
        <v>7</v>
      </c>
      <c r="E36" s="42" t="s">
        <v>61</v>
      </c>
      <c r="F36" s="42" t="s">
        <v>7</v>
      </c>
      <c r="G36" s="43" t="s">
        <v>47</v>
      </c>
      <c r="H36" s="54">
        <v>1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 ht="12.75">
      <c r="A37" s="9"/>
      <c r="B37" s="48" t="s">
        <v>48</v>
      </c>
      <c r="C37" s="1"/>
      <c r="D37" s="1"/>
      <c r="E37" s="49" t="s">
        <v>62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 ht="12.75">
      <c r="A38" s="9"/>
      <c r="B38" s="48" t="s">
        <v>50</v>
      </c>
      <c r="C38" s="1"/>
      <c r="D38" s="1"/>
      <c r="E38" s="49" t="s">
        <v>51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 ht="12.75">
      <c r="A39" s="9"/>
      <c r="B39" s="48" t="s">
        <v>52</v>
      </c>
      <c r="C39" s="1"/>
      <c r="D39" s="1"/>
      <c r="E39" s="49" t="s">
        <v>63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 ht="12.75">
      <c r="A40" s="9"/>
      <c r="B40" s="50" t="s">
        <v>54</v>
      </c>
      <c r="C40" s="51"/>
      <c r="D40" s="51"/>
      <c r="E40" s="52" t="s">
        <v>55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 ht="12.75">
      <c r="A41" s="9"/>
      <c r="B41" s="41">
        <v>4</v>
      </c>
      <c r="C41" s="42" t="s">
        <v>64</v>
      </c>
      <c r="D41" s="42" t="s">
        <v>7</v>
      </c>
      <c r="E41" s="42" t="s">
        <v>65</v>
      </c>
      <c r="F41" s="42" t="s">
        <v>7</v>
      </c>
      <c r="G41" s="43" t="s">
        <v>47</v>
      </c>
      <c r="H41" s="54">
        <v>1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48" t="s">
        <v>48</v>
      </c>
      <c r="C42" s="1"/>
      <c r="D42" s="1"/>
      <c r="E42" s="49" t="s">
        <v>66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 ht="12.75">
      <c r="A43" s="9"/>
      <c r="B43" s="48" t="s">
        <v>50</v>
      </c>
      <c r="C43" s="1"/>
      <c r="D43" s="1"/>
      <c r="E43" s="49" t="s">
        <v>51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ht="12.75">
      <c r="A44" s="9"/>
      <c r="B44" s="48" t="s">
        <v>52</v>
      </c>
      <c r="C44" s="1"/>
      <c r="D44" s="1"/>
      <c r="E44" s="49" t="s">
        <v>63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 ht="12.75">
      <c r="A45" s="9"/>
      <c r="B45" s="50" t="s">
        <v>54</v>
      </c>
      <c r="C45" s="51"/>
      <c r="D45" s="51"/>
      <c r="E45" s="52" t="s">
        <v>55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 ht="12.75">
      <c r="A46" s="9"/>
      <c r="B46" s="41">
        <v>5</v>
      </c>
      <c r="C46" s="42" t="s">
        <v>67</v>
      </c>
      <c r="D46" s="42" t="s">
        <v>7</v>
      </c>
      <c r="E46" s="42" t="s">
        <v>68</v>
      </c>
      <c r="F46" s="42" t="s">
        <v>7</v>
      </c>
      <c r="G46" s="43" t="s">
        <v>47</v>
      </c>
      <c r="H46" s="54">
        <v>1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 ht="12.75">
      <c r="A47" s="9"/>
      <c r="B47" s="48" t="s">
        <v>48</v>
      </c>
      <c r="C47" s="1"/>
      <c r="D47" s="1"/>
      <c r="E47" s="49" t="s">
        <v>69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 ht="12.75">
      <c r="A48" s="9"/>
      <c r="B48" s="48" t="s">
        <v>50</v>
      </c>
      <c r="C48" s="1"/>
      <c r="D48" s="1"/>
      <c r="E48" s="49" t="s">
        <v>51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ht="12.75">
      <c r="A49" s="9"/>
      <c r="B49" s="48" t="s">
        <v>52</v>
      </c>
      <c r="C49" s="1"/>
      <c r="D49" s="1"/>
      <c r="E49" s="49" t="s">
        <v>70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 ht="12.75">
      <c r="A50" s="9"/>
      <c r="B50" s="50" t="s">
        <v>54</v>
      </c>
      <c r="C50" s="51"/>
      <c r="D50" s="51"/>
      <c r="E50" s="52" t="s">
        <v>55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 ht="12.75">
      <c r="A51" s="9"/>
      <c r="B51" s="41">
        <v>6</v>
      </c>
      <c r="C51" s="42" t="s">
        <v>71</v>
      </c>
      <c r="D51" s="42" t="s">
        <v>7</v>
      </c>
      <c r="E51" s="42" t="s">
        <v>72</v>
      </c>
      <c r="F51" s="42" t="s">
        <v>7</v>
      </c>
      <c r="G51" s="43" t="s">
        <v>47</v>
      </c>
      <c r="H51" s="54">
        <v>1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 ht="12.75">
      <c r="A52" s="9"/>
      <c r="B52" s="48" t="s">
        <v>48</v>
      </c>
      <c r="C52" s="1"/>
      <c r="D52" s="1"/>
      <c r="E52" s="49" t="s">
        <v>73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 ht="12.75">
      <c r="A53" s="9"/>
      <c r="B53" s="48" t="s">
        <v>50</v>
      </c>
      <c r="C53" s="1"/>
      <c r="D53" s="1"/>
      <c r="E53" s="49" t="s">
        <v>51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ht="12.75">
      <c r="A54" s="9"/>
      <c r="B54" s="48" t="s">
        <v>52</v>
      </c>
      <c r="C54" s="1"/>
      <c r="D54" s="1"/>
      <c r="E54" s="49" t="s">
        <v>63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 ht="12.75">
      <c r="A55" s="9"/>
      <c r="B55" s="50" t="s">
        <v>54</v>
      </c>
      <c r="C55" s="51"/>
      <c r="D55" s="51"/>
      <c r="E55" s="52" t="s">
        <v>55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 ht="12.75">
      <c r="A56" s="9"/>
      <c r="B56" s="41">
        <v>7</v>
      </c>
      <c r="C56" s="42" t="s">
        <v>74</v>
      </c>
      <c r="D56" s="42" t="s">
        <v>7</v>
      </c>
      <c r="E56" s="42" t="s">
        <v>75</v>
      </c>
      <c r="F56" s="42" t="s">
        <v>7</v>
      </c>
      <c r="G56" s="43" t="s">
        <v>76</v>
      </c>
      <c r="H56" s="54">
        <v>1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 ht="12.75">
      <c r="A57" s="9"/>
      <c r="B57" s="48" t="s">
        <v>48</v>
      </c>
      <c r="C57" s="1"/>
      <c r="D57" s="1"/>
      <c r="E57" s="49" t="s">
        <v>77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 ht="12.75">
      <c r="A58" s="9"/>
      <c r="B58" s="48" t="s">
        <v>50</v>
      </c>
      <c r="C58" s="1"/>
      <c r="D58" s="1"/>
      <c r="E58" s="49" t="s">
        <v>51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 ht="12.75">
      <c r="A59" s="9"/>
      <c r="B59" s="48" t="s">
        <v>52</v>
      </c>
      <c r="C59" s="1"/>
      <c r="D59" s="1"/>
      <c r="E59" s="49" t="s">
        <v>78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 ht="12.75">
      <c r="A60" s="9"/>
      <c r="B60" s="50" t="s">
        <v>54</v>
      </c>
      <c r="C60" s="51"/>
      <c r="D60" s="51"/>
      <c r="E60" s="52" t="s">
        <v>55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 thickBot="1" ht="25" customHeight="1">
      <c r="A61" s="9"/>
      <c r="B61" s="1"/>
      <c r="C61" s="59">
        <v>0</v>
      </c>
      <c r="D61" s="1"/>
      <c r="E61" s="59" t="s">
        <v>35</v>
      </c>
      <c r="F61" s="1"/>
      <c r="G61" s="60" t="s">
        <v>79</v>
      </c>
      <c r="H61" s="61">
        <f>J26+J31+J36+J41+J46+J51+J56</f>
        <v>0</v>
      </c>
      <c r="I61" s="60" t="s">
        <v>80</v>
      </c>
      <c r="J61" s="62">
        <f>(L61-H61)</f>
        <v>0</v>
      </c>
      <c r="K61" s="60" t="s">
        <v>81</v>
      </c>
      <c r="L61" s="63">
        <f>L26+L31+L36+L41+L46+L51+L56</f>
        <v>0</v>
      </c>
      <c r="M61" s="12"/>
      <c r="N61" s="2"/>
      <c r="O61" s="2"/>
      <c r="P61" s="2"/>
      <c r="Q61" s="33">
        <f>0+Q26+Q31+Q36+Q41+Q46+Q51+Q56</f>
        <v>0</v>
      </c>
      <c r="R61" s="27">
        <f>0+R26+R31+R36+R41+R46+R51+R56</f>
        <v>0</v>
      </c>
      <c r="S61" s="64">
        <f>Q61*(1+J61)+R61</f>
        <v>0</v>
      </c>
    </row>
    <row r="62" thickTop="1" thickBot="1" ht="25" customHeight="1">
      <c r="A62" s="9"/>
      <c r="B62" s="65"/>
      <c r="C62" s="65"/>
      <c r="D62" s="65"/>
      <c r="E62" s="65"/>
      <c r="F62" s="65"/>
      <c r="G62" s="66" t="s">
        <v>82</v>
      </c>
      <c r="H62" s="67">
        <f>J26+J31+J36+J41+J46+J51+J56</f>
        <v>0</v>
      </c>
      <c r="I62" s="66" t="s">
        <v>83</v>
      </c>
      <c r="J62" s="68">
        <f>0+J61</f>
        <v>0</v>
      </c>
      <c r="K62" s="66" t="s">
        <v>84</v>
      </c>
      <c r="L62" s="69">
        <f>L26+L31+L36+L41+L46+L51+L56</f>
        <v>0</v>
      </c>
      <c r="M62" s="12"/>
      <c r="N62" s="2"/>
      <c r="O62" s="2"/>
      <c r="P62" s="2"/>
      <c r="Q62" s="2"/>
    </row>
    <row r="63" ht="12.75">
      <c r="A63" s="13"/>
      <c r="B63" s="4"/>
      <c r="C63" s="4"/>
      <c r="D63" s="4"/>
      <c r="E63" s="4"/>
      <c r="F63" s="4"/>
      <c r="G63" s="4"/>
      <c r="H63" s="70"/>
      <c r="I63" s="4"/>
      <c r="J63" s="70"/>
      <c r="K63" s="4"/>
      <c r="L63" s="4"/>
      <c r="M63" s="14"/>
      <c r="N63" s="2"/>
      <c r="O63" s="2"/>
      <c r="P63" s="2"/>
      <c r="Q63" s="2"/>
    </row>
    <row r="64" ht="12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"/>
      <c r="O64" s="2"/>
      <c r="P64" s="2"/>
      <c r="Q64" s="2"/>
    </row>
  </sheetData>
  <mergeCells count="4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H40+H68+H121+H164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85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L40+L68+L121+L164</f>
        <v>0</v>
      </c>
      <c r="K11" s="1"/>
      <c r="L11" s="1"/>
      <c r="M11" s="12"/>
      <c r="N11" s="2"/>
      <c r="O11" s="2"/>
      <c r="P11" s="2"/>
      <c r="Q11" s="33">
        <f>IF(SUM(K20:K23)&gt;0,ROUND(SUM(S20:S23)/SUM(K20:K23)-1,8),0)</f>
        <v>0</v>
      </c>
      <c r="R11" s="27">
        <f>AVERAGE(J39,J67,J120,J163)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36">
        <v>0</v>
      </c>
      <c r="C20" s="1"/>
      <c r="D20" s="1"/>
      <c r="E20" s="37" t="s">
        <v>86</v>
      </c>
      <c r="F20" s="1"/>
      <c r="G20" s="1"/>
      <c r="H20" s="1"/>
      <c r="I20" s="1"/>
      <c r="J20" s="1"/>
      <c r="K20" s="38">
        <f>H40</f>
        <v>0</v>
      </c>
      <c r="L20" s="38">
        <f>L40</f>
        <v>0</v>
      </c>
      <c r="M20" s="12"/>
      <c r="N20" s="2"/>
      <c r="O20" s="2"/>
      <c r="P20" s="2"/>
      <c r="Q20" s="2"/>
      <c r="S20" s="27">
        <f>S39</f>
        <v>0</v>
      </c>
    </row>
    <row r="21" ht="12.75">
      <c r="A21" s="9"/>
      <c r="B21" s="36">
        <v>1</v>
      </c>
      <c r="C21" s="1"/>
      <c r="D21" s="1"/>
      <c r="E21" s="37" t="s">
        <v>87</v>
      </c>
      <c r="F21" s="1"/>
      <c r="G21" s="1"/>
      <c r="H21" s="1"/>
      <c r="I21" s="1"/>
      <c r="J21" s="1"/>
      <c r="K21" s="38">
        <f>H68</f>
        <v>0</v>
      </c>
      <c r="L21" s="38">
        <f>L68</f>
        <v>0</v>
      </c>
      <c r="M21" s="12"/>
      <c r="N21" s="2"/>
      <c r="O21" s="2"/>
      <c r="P21" s="2"/>
      <c r="Q21" s="2"/>
      <c r="S21" s="27">
        <f>S67</f>
        <v>0</v>
      </c>
    </row>
    <row r="22" ht="12.75">
      <c r="A22" s="9"/>
      <c r="B22" s="36">
        <v>5</v>
      </c>
      <c r="C22" s="1"/>
      <c r="D22" s="1"/>
      <c r="E22" s="37" t="s">
        <v>22</v>
      </c>
      <c r="F22" s="1"/>
      <c r="G22" s="1"/>
      <c r="H22" s="1"/>
      <c r="I22" s="1"/>
      <c r="J22" s="1"/>
      <c r="K22" s="38">
        <f>H121</f>
        <v>0</v>
      </c>
      <c r="L22" s="38">
        <f>L121</f>
        <v>0</v>
      </c>
      <c r="M22" s="12"/>
      <c r="N22" s="2"/>
      <c r="O22" s="2"/>
      <c r="P22" s="2"/>
      <c r="Q22" s="2"/>
      <c r="S22" s="27">
        <f>S120</f>
        <v>0</v>
      </c>
    </row>
    <row r="23" ht="12.75">
      <c r="A23" s="9"/>
      <c r="B23" s="36">
        <v>9</v>
      </c>
      <c r="C23" s="1"/>
      <c r="D23" s="1"/>
      <c r="E23" s="37" t="s">
        <v>88</v>
      </c>
      <c r="F23" s="1"/>
      <c r="G23" s="1"/>
      <c r="H23" s="1"/>
      <c r="I23" s="1"/>
      <c r="J23" s="1"/>
      <c r="K23" s="38">
        <f>H164</f>
        <v>0</v>
      </c>
      <c r="L23" s="38">
        <f>L164</f>
        <v>0</v>
      </c>
      <c r="M23" s="12"/>
      <c r="N23" s="2"/>
      <c r="O23" s="2"/>
      <c r="P23" s="2"/>
      <c r="Q23" s="2"/>
      <c r="S23" s="27">
        <f>S163</f>
        <v>0</v>
      </c>
    </row>
    <row r="24" ht="12.75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4"/>
      <c r="N24" s="2"/>
      <c r="O24" s="2"/>
      <c r="P24" s="2"/>
      <c r="Q24" s="2"/>
    </row>
    <row r="25" ht="14" customHeight="1">
      <c r="A25" s="4"/>
      <c r="B25" s="28" t="s">
        <v>36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1"/>
      <c r="N26" s="2"/>
      <c r="O26" s="2"/>
      <c r="P26" s="2"/>
      <c r="Q26" s="2"/>
    </row>
    <row r="27" ht="18" customHeight="1">
      <c r="A27" s="9"/>
      <c r="B27" s="34" t="s">
        <v>37</v>
      </c>
      <c r="C27" s="34" t="s">
        <v>33</v>
      </c>
      <c r="D27" s="34" t="s">
        <v>38</v>
      </c>
      <c r="E27" s="34" t="s">
        <v>34</v>
      </c>
      <c r="F27" s="34" t="s">
        <v>39</v>
      </c>
      <c r="G27" s="35" t="s">
        <v>40</v>
      </c>
      <c r="H27" s="22" t="s">
        <v>41</v>
      </c>
      <c r="I27" s="22" t="s">
        <v>42</v>
      </c>
      <c r="J27" s="22" t="s">
        <v>17</v>
      </c>
      <c r="K27" s="35" t="s">
        <v>43</v>
      </c>
      <c r="L27" s="22" t="s">
        <v>18</v>
      </c>
      <c r="M27" s="72"/>
      <c r="N27" s="2"/>
      <c r="O27" s="2"/>
      <c r="P27" s="2"/>
      <c r="Q27" s="2"/>
    </row>
    <row r="28" ht="40" customHeight="1">
      <c r="A28" s="9"/>
      <c r="B28" s="39" t="s">
        <v>89</v>
      </c>
      <c r="C28" s="1"/>
      <c r="D28" s="1"/>
      <c r="E28" s="1"/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 ht="12.75">
      <c r="A29" s="9"/>
      <c r="B29" s="41">
        <v>1</v>
      </c>
      <c r="C29" s="42" t="s">
        <v>90</v>
      </c>
      <c r="D29" s="42">
        <v>2</v>
      </c>
      <c r="E29" s="42" t="s">
        <v>91</v>
      </c>
      <c r="F29" s="42" t="s">
        <v>7</v>
      </c>
      <c r="G29" s="43" t="s">
        <v>92</v>
      </c>
      <c r="H29" s="44">
        <v>135</v>
      </c>
      <c r="I29" s="25">
        <f>ROUND(0,2)</f>
        <v>0</v>
      </c>
      <c r="J29" s="45">
        <f>ROUND(I29*H29,2)</f>
        <v>0</v>
      </c>
      <c r="K29" s="46">
        <v>0.20999999999999999</v>
      </c>
      <c r="L29" s="47">
        <f>IF(ISNUMBER(K29),ROUND(J29*(K29+1),2),0)</f>
        <v>0</v>
      </c>
      <c r="M29" s="12"/>
      <c r="N29" s="2"/>
      <c r="O29" s="2"/>
      <c r="P29" s="2"/>
      <c r="Q29" s="33">
        <f>IF(ISNUMBER(K29),IF(H29&gt;0,IF(I29&gt;0,J29,0),0),0)</f>
        <v>0</v>
      </c>
      <c r="R29" s="27">
        <f>IF(ISNUMBER(K29)=FALSE,J29,0)</f>
        <v>0</v>
      </c>
    </row>
    <row r="30" ht="12.75">
      <c r="A30" s="9"/>
      <c r="B30" s="48" t="s">
        <v>48</v>
      </c>
      <c r="C30" s="1"/>
      <c r="D30" s="1"/>
      <c r="E30" s="49" t="s">
        <v>93</v>
      </c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 ht="12.75">
      <c r="A31" s="9"/>
      <c r="B31" s="48" t="s">
        <v>50</v>
      </c>
      <c r="C31" s="1"/>
      <c r="D31" s="1"/>
      <c r="E31" s="49" t="s">
        <v>94</v>
      </c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 ht="12.75">
      <c r="A32" s="9"/>
      <c r="B32" s="48" t="s">
        <v>52</v>
      </c>
      <c r="C32" s="1"/>
      <c r="D32" s="1"/>
      <c r="E32" s="49" t="s">
        <v>95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 thickBot="1" ht="12.75">
      <c r="A33" s="9"/>
      <c r="B33" s="50" t="s">
        <v>54</v>
      </c>
      <c r="C33" s="51"/>
      <c r="D33" s="51"/>
      <c r="E33" s="52" t="s">
        <v>55</v>
      </c>
      <c r="F33" s="51"/>
      <c r="G33" s="51"/>
      <c r="H33" s="53"/>
      <c r="I33" s="51"/>
      <c r="J33" s="53"/>
      <c r="K33" s="51"/>
      <c r="L33" s="51"/>
      <c r="M33" s="12"/>
      <c r="N33" s="2"/>
      <c r="O33" s="2"/>
      <c r="P33" s="2"/>
      <c r="Q33" s="2"/>
    </row>
    <row r="34" thickTop="1" ht="12.75">
      <c r="A34" s="9"/>
      <c r="B34" s="41">
        <v>2</v>
      </c>
      <c r="C34" s="42" t="s">
        <v>96</v>
      </c>
      <c r="D34" s="42" t="s">
        <v>7</v>
      </c>
      <c r="E34" s="42" t="s">
        <v>97</v>
      </c>
      <c r="F34" s="42" t="s">
        <v>7</v>
      </c>
      <c r="G34" s="43" t="s">
        <v>92</v>
      </c>
      <c r="H34" s="54">
        <v>48</v>
      </c>
      <c r="I34" s="55">
        <f>ROUND(0,2)</f>
        <v>0</v>
      </c>
      <c r="J34" s="56">
        <f>ROUND(I34*H34,2)</f>
        <v>0</v>
      </c>
      <c r="K34" s="57">
        <v>0.20999999999999999</v>
      </c>
      <c r="L34" s="58">
        <f>IF(ISNUMBER(K34),ROUND(J34*(K34+1),2),0)</f>
        <v>0</v>
      </c>
      <c r="M34" s="12"/>
      <c r="N34" s="2"/>
      <c r="O34" s="2"/>
      <c r="P34" s="2"/>
      <c r="Q34" s="33">
        <f>IF(ISNUMBER(K34),IF(H34&gt;0,IF(I34&gt;0,J34,0),0),0)</f>
        <v>0</v>
      </c>
      <c r="R34" s="27">
        <f>IF(ISNUMBER(K34)=FALSE,J34,0)</f>
        <v>0</v>
      </c>
    </row>
    <row r="35" ht="12.75">
      <c r="A35" s="9"/>
      <c r="B35" s="48" t="s">
        <v>48</v>
      </c>
      <c r="C35" s="1"/>
      <c r="D35" s="1"/>
      <c r="E35" s="49" t="s">
        <v>98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 ht="12.75">
      <c r="A36" s="9"/>
      <c r="B36" s="48" t="s">
        <v>50</v>
      </c>
      <c r="C36" s="1"/>
      <c r="D36" s="1"/>
      <c r="E36" s="49" t="s">
        <v>99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 ht="12.75">
      <c r="A37" s="9"/>
      <c r="B37" s="48" t="s">
        <v>52</v>
      </c>
      <c r="C37" s="1"/>
      <c r="D37" s="1"/>
      <c r="E37" s="49" t="s">
        <v>100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 thickBot="1" ht="12.75">
      <c r="A38" s="9"/>
      <c r="B38" s="50" t="s">
        <v>54</v>
      </c>
      <c r="C38" s="51"/>
      <c r="D38" s="51"/>
      <c r="E38" s="52" t="s">
        <v>55</v>
      </c>
      <c r="F38" s="51"/>
      <c r="G38" s="51"/>
      <c r="H38" s="53"/>
      <c r="I38" s="51"/>
      <c r="J38" s="53"/>
      <c r="K38" s="51"/>
      <c r="L38" s="5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59">
        <v>0</v>
      </c>
      <c r="D39" s="1"/>
      <c r="E39" s="59" t="s">
        <v>86</v>
      </c>
      <c r="F39" s="1"/>
      <c r="G39" s="60" t="s">
        <v>79</v>
      </c>
      <c r="H39" s="61">
        <f>J29+J34</f>
        <v>0</v>
      </c>
      <c r="I39" s="60" t="s">
        <v>80</v>
      </c>
      <c r="J39" s="62">
        <f>(L39-H39)</f>
        <v>0</v>
      </c>
      <c r="K39" s="60" t="s">
        <v>81</v>
      </c>
      <c r="L39" s="63">
        <f>L29+L34</f>
        <v>0</v>
      </c>
      <c r="M39" s="12"/>
      <c r="N39" s="2"/>
      <c r="O39" s="2"/>
      <c r="P39" s="2"/>
      <c r="Q39" s="33">
        <f>0+Q29+Q34</f>
        <v>0</v>
      </c>
      <c r="R39" s="27">
        <f>0+R29+R34</f>
        <v>0</v>
      </c>
      <c r="S39" s="64">
        <f>Q39*(1+J39)+R39</f>
        <v>0</v>
      </c>
    </row>
    <row r="40" thickTop="1" thickBot="1" ht="25" customHeight="1">
      <c r="A40" s="9"/>
      <c r="B40" s="65"/>
      <c r="C40" s="65"/>
      <c r="D40" s="65"/>
      <c r="E40" s="65"/>
      <c r="F40" s="65"/>
      <c r="G40" s="66" t="s">
        <v>82</v>
      </c>
      <c r="H40" s="67">
        <f>J29+J34</f>
        <v>0</v>
      </c>
      <c r="I40" s="66" t="s">
        <v>83</v>
      </c>
      <c r="J40" s="68">
        <f>0+J39</f>
        <v>0</v>
      </c>
      <c r="K40" s="66" t="s">
        <v>84</v>
      </c>
      <c r="L40" s="69">
        <f>L29+L34</f>
        <v>0</v>
      </c>
      <c r="M40" s="12"/>
      <c r="N40" s="2"/>
      <c r="O40" s="2"/>
      <c r="P40" s="2"/>
      <c r="Q40" s="2"/>
    </row>
    <row r="41" ht="40" customHeight="1">
      <c r="A41" s="9"/>
      <c r="B41" s="73" t="s">
        <v>101</v>
      </c>
      <c r="C41" s="1"/>
      <c r="D41" s="1"/>
      <c r="E41" s="1"/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 ht="12.75">
      <c r="A42" s="9"/>
      <c r="B42" s="41">
        <v>3</v>
      </c>
      <c r="C42" s="42" t="s">
        <v>102</v>
      </c>
      <c r="D42" s="42" t="s">
        <v>7</v>
      </c>
      <c r="E42" s="42" t="s">
        <v>103</v>
      </c>
      <c r="F42" s="42" t="s">
        <v>7</v>
      </c>
      <c r="G42" s="43" t="s">
        <v>76</v>
      </c>
      <c r="H42" s="44">
        <v>1</v>
      </c>
      <c r="I42" s="25">
        <f>ROUND(0,2)</f>
        <v>0</v>
      </c>
      <c r="J42" s="45">
        <f>ROUND(I42*H42,2)</f>
        <v>0</v>
      </c>
      <c r="K42" s="46">
        <v>0.20999999999999999</v>
      </c>
      <c r="L42" s="47">
        <f>IF(ISNUMBER(K42),ROUND(J42*(K42+1),2),0)</f>
        <v>0</v>
      </c>
      <c r="M42" s="12"/>
      <c r="N42" s="2"/>
      <c r="O42" s="2"/>
      <c r="P42" s="2"/>
      <c r="Q42" s="33">
        <f>IF(ISNUMBER(K42),IF(H42&gt;0,IF(I42&gt;0,J42,0),0),0)</f>
        <v>0</v>
      </c>
      <c r="R42" s="27">
        <f>IF(ISNUMBER(K42)=FALSE,J42,0)</f>
        <v>0</v>
      </c>
    </row>
    <row r="43" ht="12.75">
      <c r="A43" s="9"/>
      <c r="B43" s="48" t="s">
        <v>48</v>
      </c>
      <c r="C43" s="1"/>
      <c r="D43" s="1"/>
      <c r="E43" s="49" t="s">
        <v>104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ht="12.75">
      <c r="A44" s="9"/>
      <c r="B44" s="48" t="s">
        <v>50</v>
      </c>
      <c r="C44" s="1"/>
      <c r="D44" s="1"/>
      <c r="E44" s="49" t="s">
        <v>51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ht="12.75">
      <c r="A45" s="9"/>
      <c r="B45" s="48" t="s">
        <v>52</v>
      </c>
      <c r="C45" s="1"/>
      <c r="D45" s="1"/>
      <c r="E45" s="49" t="s">
        <v>105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 thickBot="1" ht="12.75">
      <c r="A46" s="9"/>
      <c r="B46" s="50" t="s">
        <v>54</v>
      </c>
      <c r="C46" s="51"/>
      <c r="D46" s="51"/>
      <c r="E46" s="52" t="s">
        <v>55</v>
      </c>
      <c r="F46" s="51"/>
      <c r="G46" s="51"/>
      <c r="H46" s="53"/>
      <c r="I46" s="51"/>
      <c r="J46" s="53"/>
      <c r="K46" s="51"/>
      <c r="L46" s="51"/>
      <c r="M46" s="12"/>
      <c r="N46" s="2"/>
      <c r="O46" s="2"/>
      <c r="P46" s="2"/>
      <c r="Q46" s="2"/>
    </row>
    <row r="47" thickTop="1" ht="12.75">
      <c r="A47" s="9"/>
      <c r="B47" s="41">
        <v>4</v>
      </c>
      <c r="C47" s="42" t="s">
        <v>106</v>
      </c>
      <c r="D47" s="42" t="s">
        <v>7</v>
      </c>
      <c r="E47" s="42" t="s">
        <v>107</v>
      </c>
      <c r="F47" s="42" t="s">
        <v>7</v>
      </c>
      <c r="G47" s="43" t="s">
        <v>108</v>
      </c>
      <c r="H47" s="54">
        <v>67.5</v>
      </c>
      <c r="I47" s="55">
        <f>ROUND(0,2)</f>
        <v>0</v>
      </c>
      <c r="J47" s="56">
        <f>ROUND(I47*H47,2)</f>
        <v>0</v>
      </c>
      <c r="K47" s="57">
        <v>0.20999999999999999</v>
      </c>
      <c r="L47" s="58">
        <f>IF(ISNUMBER(K47),ROUND(J47*(K47+1),2),0)</f>
        <v>0</v>
      </c>
      <c r="M47" s="12"/>
      <c r="N47" s="2"/>
      <c r="O47" s="2"/>
      <c r="P47" s="2"/>
      <c r="Q47" s="33">
        <f>IF(ISNUMBER(K47),IF(H47&gt;0,IF(I47&gt;0,J47,0),0),0)</f>
        <v>0</v>
      </c>
      <c r="R47" s="27">
        <f>IF(ISNUMBER(K47)=FALSE,J47,0)</f>
        <v>0</v>
      </c>
    </row>
    <row r="48" ht="12.75">
      <c r="A48" s="9"/>
      <c r="B48" s="48" t="s">
        <v>48</v>
      </c>
      <c r="C48" s="1"/>
      <c r="D48" s="1"/>
      <c r="E48" s="49" t="s">
        <v>109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ht="12.75">
      <c r="A49" s="9"/>
      <c r="B49" s="48" t="s">
        <v>50</v>
      </c>
      <c r="C49" s="1"/>
      <c r="D49" s="1"/>
      <c r="E49" s="49" t="s">
        <v>110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ht="12.75">
      <c r="A50" s="9"/>
      <c r="B50" s="48" t="s">
        <v>52</v>
      </c>
      <c r="C50" s="1"/>
      <c r="D50" s="1"/>
      <c r="E50" s="49" t="s">
        <v>111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 thickBot="1" ht="12.75">
      <c r="A51" s="9"/>
      <c r="B51" s="50" t="s">
        <v>54</v>
      </c>
      <c r="C51" s="51"/>
      <c r="D51" s="51"/>
      <c r="E51" s="52" t="s">
        <v>55</v>
      </c>
      <c r="F51" s="51"/>
      <c r="G51" s="51"/>
      <c r="H51" s="53"/>
      <c r="I51" s="51"/>
      <c r="J51" s="53"/>
      <c r="K51" s="51"/>
      <c r="L51" s="51"/>
      <c r="M51" s="12"/>
      <c r="N51" s="2"/>
      <c r="O51" s="2"/>
      <c r="P51" s="2"/>
      <c r="Q51" s="2"/>
    </row>
    <row r="52" thickTop="1" ht="12.75">
      <c r="A52" s="9"/>
      <c r="B52" s="41">
        <v>5</v>
      </c>
      <c r="C52" s="42" t="s">
        <v>112</v>
      </c>
      <c r="D52" s="42" t="s">
        <v>7</v>
      </c>
      <c r="E52" s="42" t="s">
        <v>113</v>
      </c>
      <c r="F52" s="42" t="s">
        <v>7</v>
      </c>
      <c r="G52" s="43" t="s">
        <v>108</v>
      </c>
      <c r="H52" s="54">
        <v>19.199999999999999</v>
      </c>
      <c r="I52" s="55">
        <f>ROUND(0,2)</f>
        <v>0</v>
      </c>
      <c r="J52" s="56">
        <f>ROUND(I52*H52,2)</f>
        <v>0</v>
      </c>
      <c r="K52" s="57">
        <v>0.20999999999999999</v>
      </c>
      <c r="L52" s="58">
        <f>IF(ISNUMBER(K52),ROUND(J52*(K52+1),2),0)</f>
        <v>0</v>
      </c>
      <c r="M52" s="12"/>
      <c r="N52" s="2"/>
      <c r="O52" s="2"/>
      <c r="P52" s="2"/>
      <c r="Q52" s="33">
        <f>IF(ISNUMBER(K52),IF(H52&gt;0,IF(I52&gt;0,J52,0),0),0)</f>
        <v>0</v>
      </c>
      <c r="R52" s="27">
        <f>IF(ISNUMBER(K52)=FALSE,J52,0)</f>
        <v>0</v>
      </c>
    </row>
    <row r="53" ht="12.75">
      <c r="A53" s="9"/>
      <c r="B53" s="48" t="s">
        <v>48</v>
      </c>
      <c r="C53" s="1"/>
      <c r="D53" s="1"/>
      <c r="E53" s="49" t="s">
        <v>114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ht="12.75">
      <c r="A54" s="9"/>
      <c r="B54" s="48" t="s">
        <v>50</v>
      </c>
      <c r="C54" s="1"/>
      <c r="D54" s="1"/>
      <c r="E54" s="49" t="s">
        <v>115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ht="12.75">
      <c r="A55" s="9"/>
      <c r="B55" s="48" t="s">
        <v>52</v>
      </c>
      <c r="C55" s="1"/>
      <c r="D55" s="1"/>
      <c r="E55" s="49" t="s">
        <v>111</v>
      </c>
      <c r="F55" s="1"/>
      <c r="G55" s="1"/>
      <c r="H55" s="40"/>
      <c r="I55" s="1"/>
      <c r="J55" s="40"/>
      <c r="K55" s="1"/>
      <c r="L55" s="1"/>
      <c r="M55" s="12"/>
      <c r="N55" s="2"/>
      <c r="O55" s="2"/>
      <c r="P55" s="2"/>
      <c r="Q55" s="2"/>
    </row>
    <row r="56" thickBot="1" ht="12.75">
      <c r="A56" s="9"/>
      <c r="B56" s="50" t="s">
        <v>54</v>
      </c>
      <c r="C56" s="51"/>
      <c r="D56" s="51"/>
      <c r="E56" s="52" t="s">
        <v>55</v>
      </c>
      <c r="F56" s="51"/>
      <c r="G56" s="51"/>
      <c r="H56" s="53"/>
      <c r="I56" s="51"/>
      <c r="J56" s="53"/>
      <c r="K56" s="51"/>
      <c r="L56" s="51"/>
      <c r="M56" s="12"/>
      <c r="N56" s="2"/>
      <c r="O56" s="2"/>
      <c r="P56" s="2"/>
      <c r="Q56" s="2"/>
    </row>
    <row r="57" thickTop="1" ht="12.75">
      <c r="A57" s="9"/>
      <c r="B57" s="41">
        <v>6</v>
      </c>
      <c r="C57" s="42" t="s">
        <v>116</v>
      </c>
      <c r="D57" s="42" t="s">
        <v>7</v>
      </c>
      <c r="E57" s="42" t="s">
        <v>117</v>
      </c>
      <c r="F57" s="42" t="s">
        <v>7</v>
      </c>
      <c r="G57" s="43" t="s">
        <v>108</v>
      </c>
      <c r="H57" s="54">
        <v>39.520000000000003</v>
      </c>
      <c r="I57" s="55">
        <f>ROUND(0,2)</f>
        <v>0</v>
      </c>
      <c r="J57" s="56">
        <f>ROUND(I57*H57,2)</f>
        <v>0</v>
      </c>
      <c r="K57" s="57">
        <v>0.20999999999999999</v>
      </c>
      <c r="L57" s="58">
        <f>IF(ISNUMBER(K57),ROUND(J57*(K57+1),2),0)</f>
        <v>0</v>
      </c>
      <c r="M57" s="12"/>
      <c r="N57" s="2"/>
      <c r="O57" s="2"/>
      <c r="P57" s="2"/>
      <c r="Q57" s="33">
        <f>IF(ISNUMBER(K57),IF(H57&gt;0,IF(I57&gt;0,J57,0),0),0)</f>
        <v>0</v>
      </c>
      <c r="R57" s="27">
        <f>IF(ISNUMBER(K57)=FALSE,J57,0)</f>
        <v>0</v>
      </c>
    </row>
    <row r="58" ht="12.75">
      <c r="A58" s="9"/>
      <c r="B58" s="48" t="s">
        <v>48</v>
      </c>
      <c r="C58" s="1"/>
      <c r="D58" s="1"/>
      <c r="E58" s="49" t="s">
        <v>118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 ht="12.75">
      <c r="A59" s="9"/>
      <c r="B59" s="48" t="s">
        <v>50</v>
      </c>
      <c r="C59" s="1"/>
      <c r="D59" s="1"/>
      <c r="E59" s="49" t="s">
        <v>119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ht="12.75">
      <c r="A60" s="9"/>
      <c r="B60" s="48" t="s">
        <v>52</v>
      </c>
      <c r="C60" s="1"/>
      <c r="D60" s="1"/>
      <c r="E60" s="49" t="s">
        <v>111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 thickBot="1" ht="12.75">
      <c r="A61" s="9"/>
      <c r="B61" s="50" t="s">
        <v>54</v>
      </c>
      <c r="C61" s="51"/>
      <c r="D61" s="51"/>
      <c r="E61" s="52" t="s">
        <v>55</v>
      </c>
      <c r="F61" s="51"/>
      <c r="G61" s="51"/>
      <c r="H61" s="53"/>
      <c r="I61" s="51"/>
      <c r="J61" s="53"/>
      <c r="K61" s="51"/>
      <c r="L61" s="51"/>
      <c r="M61" s="12"/>
      <c r="N61" s="2"/>
      <c r="O61" s="2"/>
      <c r="P61" s="2"/>
      <c r="Q61" s="2"/>
    </row>
    <row r="62" thickTop="1" ht="12.75">
      <c r="A62" s="9"/>
      <c r="B62" s="41">
        <v>7</v>
      </c>
      <c r="C62" s="42" t="s">
        <v>120</v>
      </c>
      <c r="D62" s="42" t="s">
        <v>7</v>
      </c>
      <c r="E62" s="42" t="s">
        <v>121</v>
      </c>
      <c r="F62" s="42" t="s">
        <v>7</v>
      </c>
      <c r="G62" s="43" t="s">
        <v>122</v>
      </c>
      <c r="H62" s="54">
        <v>225</v>
      </c>
      <c r="I62" s="55">
        <f>ROUND(0,2)</f>
        <v>0</v>
      </c>
      <c r="J62" s="56">
        <f>ROUND(I62*H62,2)</f>
        <v>0</v>
      </c>
      <c r="K62" s="57">
        <v>0.20999999999999999</v>
      </c>
      <c r="L62" s="58">
        <f>IF(ISNUMBER(K62),ROUND(J62*(K62+1),2),0)</f>
        <v>0</v>
      </c>
      <c r="M62" s="12"/>
      <c r="N62" s="2"/>
      <c r="O62" s="2"/>
      <c r="P62" s="2"/>
      <c r="Q62" s="33">
        <f>IF(ISNUMBER(K62),IF(H62&gt;0,IF(I62&gt;0,J62,0),0),0)</f>
        <v>0</v>
      </c>
      <c r="R62" s="27">
        <f>IF(ISNUMBER(K62)=FALSE,J62,0)</f>
        <v>0</v>
      </c>
    </row>
    <row r="63" ht="12.75">
      <c r="A63" s="9"/>
      <c r="B63" s="48" t="s">
        <v>48</v>
      </c>
      <c r="C63" s="1"/>
      <c r="D63" s="1"/>
      <c r="E63" s="49" t="s">
        <v>123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ht="12.75">
      <c r="A64" s="9"/>
      <c r="B64" s="48" t="s">
        <v>50</v>
      </c>
      <c r="C64" s="1"/>
      <c r="D64" s="1"/>
      <c r="E64" s="49" t="s">
        <v>124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ht="12.75">
      <c r="A65" s="9"/>
      <c r="B65" s="48" t="s">
        <v>52</v>
      </c>
      <c r="C65" s="1"/>
      <c r="D65" s="1"/>
      <c r="E65" s="49" t="s">
        <v>125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 thickBot="1" ht="12.75">
      <c r="A66" s="9"/>
      <c r="B66" s="50" t="s">
        <v>54</v>
      </c>
      <c r="C66" s="51"/>
      <c r="D66" s="51"/>
      <c r="E66" s="52" t="s">
        <v>55</v>
      </c>
      <c r="F66" s="51"/>
      <c r="G66" s="51"/>
      <c r="H66" s="53"/>
      <c r="I66" s="51"/>
      <c r="J66" s="53"/>
      <c r="K66" s="51"/>
      <c r="L66" s="51"/>
      <c r="M66" s="12"/>
      <c r="N66" s="2"/>
      <c r="O66" s="2"/>
      <c r="P66" s="2"/>
      <c r="Q66" s="2"/>
    </row>
    <row r="67" thickTop="1" thickBot="1" ht="25" customHeight="1">
      <c r="A67" s="9"/>
      <c r="B67" s="1"/>
      <c r="C67" s="59">
        <v>1</v>
      </c>
      <c r="D67" s="1"/>
      <c r="E67" s="59" t="s">
        <v>87</v>
      </c>
      <c r="F67" s="1"/>
      <c r="G67" s="60" t="s">
        <v>79</v>
      </c>
      <c r="H67" s="61">
        <f>J42+J47+J52+J57+J62</f>
        <v>0</v>
      </c>
      <c r="I67" s="60" t="s">
        <v>80</v>
      </c>
      <c r="J67" s="62">
        <f>(L67-H67)</f>
        <v>0</v>
      </c>
      <c r="K67" s="60" t="s">
        <v>81</v>
      </c>
      <c r="L67" s="63">
        <f>L42+L47+L52+L57+L62</f>
        <v>0</v>
      </c>
      <c r="M67" s="12"/>
      <c r="N67" s="2"/>
      <c r="O67" s="2"/>
      <c r="P67" s="2"/>
      <c r="Q67" s="33">
        <f>0+Q42+Q47+Q52+Q57+Q62</f>
        <v>0</v>
      </c>
      <c r="R67" s="27">
        <f>0+R42+R47+R52+R57+R62</f>
        <v>0</v>
      </c>
      <c r="S67" s="64">
        <f>Q67*(1+J67)+R67</f>
        <v>0</v>
      </c>
    </row>
    <row r="68" thickTop="1" thickBot="1" ht="25" customHeight="1">
      <c r="A68" s="9"/>
      <c r="B68" s="65"/>
      <c r="C68" s="65"/>
      <c r="D68" s="65"/>
      <c r="E68" s="65"/>
      <c r="F68" s="65"/>
      <c r="G68" s="66" t="s">
        <v>82</v>
      </c>
      <c r="H68" s="67">
        <f>J42+J47+J52+J57+J62</f>
        <v>0</v>
      </c>
      <c r="I68" s="66" t="s">
        <v>83</v>
      </c>
      <c r="J68" s="68">
        <f>0+J67</f>
        <v>0</v>
      </c>
      <c r="K68" s="66" t="s">
        <v>84</v>
      </c>
      <c r="L68" s="69">
        <f>L42+L47+L52+L57+L62</f>
        <v>0</v>
      </c>
      <c r="M68" s="12"/>
      <c r="N68" s="2"/>
      <c r="O68" s="2"/>
      <c r="P68" s="2"/>
      <c r="Q68" s="2"/>
    </row>
    <row r="69" ht="40" customHeight="1">
      <c r="A69" s="9"/>
      <c r="B69" s="73" t="s">
        <v>126</v>
      </c>
      <c r="C69" s="1"/>
      <c r="D69" s="1"/>
      <c r="E69" s="1"/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 ht="12.75">
      <c r="A70" s="9"/>
      <c r="B70" s="41">
        <v>8</v>
      </c>
      <c r="C70" s="42" t="s">
        <v>127</v>
      </c>
      <c r="D70" s="42" t="s">
        <v>7</v>
      </c>
      <c r="E70" s="42" t="s">
        <v>128</v>
      </c>
      <c r="F70" s="42" t="s">
        <v>7</v>
      </c>
      <c r="G70" s="43" t="s">
        <v>122</v>
      </c>
      <c r="H70" s="44">
        <v>225</v>
      </c>
      <c r="I70" s="25">
        <f>ROUND(0,2)</f>
        <v>0</v>
      </c>
      <c r="J70" s="45">
        <f>ROUND(I70*H70,2)</f>
        <v>0</v>
      </c>
      <c r="K70" s="46">
        <v>0.20999999999999999</v>
      </c>
      <c r="L70" s="47">
        <f>IF(ISNUMBER(K70),ROUND(J70*(K70+1),2),0)</f>
        <v>0</v>
      </c>
      <c r="M70" s="12"/>
      <c r="N70" s="2"/>
      <c r="O70" s="2"/>
      <c r="P70" s="2"/>
      <c r="Q70" s="33">
        <f>IF(ISNUMBER(K70),IF(H70&gt;0,IF(I70&gt;0,J70,0),0),0)</f>
        <v>0</v>
      </c>
      <c r="R70" s="27">
        <f>IF(ISNUMBER(K70)=FALSE,J70,0)</f>
        <v>0</v>
      </c>
    </row>
    <row r="71" ht="12.75">
      <c r="A71" s="9"/>
      <c r="B71" s="48" t="s">
        <v>48</v>
      </c>
      <c r="C71" s="1"/>
      <c r="D71" s="1"/>
      <c r="E71" s="49" t="s">
        <v>129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 ht="12.75">
      <c r="A72" s="9"/>
      <c r="B72" s="48" t="s">
        <v>50</v>
      </c>
      <c r="C72" s="1"/>
      <c r="D72" s="1"/>
      <c r="E72" s="49" t="s">
        <v>124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 ht="12.75">
      <c r="A73" s="9"/>
      <c r="B73" s="48" t="s">
        <v>52</v>
      </c>
      <c r="C73" s="1"/>
      <c r="D73" s="1"/>
      <c r="E73" s="49" t="s">
        <v>130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 thickBot="1" ht="12.75">
      <c r="A74" s="9"/>
      <c r="B74" s="50" t="s">
        <v>54</v>
      </c>
      <c r="C74" s="51"/>
      <c r="D74" s="51"/>
      <c r="E74" s="52" t="s">
        <v>55</v>
      </c>
      <c r="F74" s="51"/>
      <c r="G74" s="51"/>
      <c r="H74" s="53"/>
      <c r="I74" s="51"/>
      <c r="J74" s="53"/>
      <c r="K74" s="51"/>
      <c r="L74" s="51"/>
      <c r="M74" s="12"/>
      <c r="N74" s="2"/>
      <c r="O74" s="2"/>
      <c r="P74" s="2"/>
      <c r="Q74" s="2"/>
    </row>
    <row r="75" thickTop="1" ht="12.75">
      <c r="A75" s="9"/>
      <c r="B75" s="41">
        <v>9</v>
      </c>
      <c r="C75" s="42" t="s">
        <v>131</v>
      </c>
      <c r="D75" s="42" t="s">
        <v>7</v>
      </c>
      <c r="E75" s="42" t="s">
        <v>132</v>
      </c>
      <c r="F75" s="42" t="s">
        <v>7</v>
      </c>
      <c r="G75" s="43" t="s">
        <v>122</v>
      </c>
      <c r="H75" s="54">
        <v>225</v>
      </c>
      <c r="I75" s="55">
        <f>ROUND(0,2)</f>
        <v>0</v>
      </c>
      <c r="J75" s="56">
        <f>ROUND(I75*H75,2)</f>
        <v>0</v>
      </c>
      <c r="K75" s="57">
        <v>0.20999999999999999</v>
      </c>
      <c r="L75" s="58">
        <f>IF(ISNUMBER(K75),ROUND(J75*(K75+1),2),0)</f>
        <v>0</v>
      </c>
      <c r="M75" s="12"/>
      <c r="N75" s="2"/>
      <c r="O75" s="2"/>
      <c r="P75" s="2"/>
      <c r="Q75" s="33">
        <f>IF(ISNUMBER(K75),IF(H75&gt;0,IF(I75&gt;0,J75,0),0),0)</f>
        <v>0</v>
      </c>
      <c r="R75" s="27">
        <f>IF(ISNUMBER(K75)=FALSE,J75,0)</f>
        <v>0</v>
      </c>
    </row>
    <row r="76" ht="12.75">
      <c r="A76" s="9"/>
      <c r="B76" s="48" t="s">
        <v>48</v>
      </c>
      <c r="C76" s="1"/>
      <c r="D76" s="1"/>
      <c r="E76" s="49" t="s">
        <v>133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 ht="12.75">
      <c r="A77" s="9"/>
      <c r="B77" s="48" t="s">
        <v>50</v>
      </c>
      <c r="C77" s="1"/>
      <c r="D77" s="1"/>
      <c r="E77" s="49" t="s">
        <v>124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 ht="12.75">
      <c r="A78" s="9"/>
      <c r="B78" s="48" t="s">
        <v>52</v>
      </c>
      <c r="C78" s="1"/>
      <c r="D78" s="1"/>
      <c r="E78" s="49" t="s">
        <v>134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 thickBot="1" ht="12.75">
      <c r="A79" s="9"/>
      <c r="B79" s="50" t="s">
        <v>54</v>
      </c>
      <c r="C79" s="51"/>
      <c r="D79" s="51"/>
      <c r="E79" s="52" t="s">
        <v>55</v>
      </c>
      <c r="F79" s="51"/>
      <c r="G79" s="51"/>
      <c r="H79" s="53"/>
      <c r="I79" s="51"/>
      <c r="J79" s="53"/>
      <c r="K79" s="51"/>
      <c r="L79" s="51"/>
      <c r="M79" s="12"/>
      <c r="N79" s="2"/>
      <c r="O79" s="2"/>
      <c r="P79" s="2"/>
      <c r="Q79" s="2"/>
    </row>
    <row r="80" thickTop="1" ht="12.75">
      <c r="A80" s="9"/>
      <c r="B80" s="41">
        <v>10</v>
      </c>
      <c r="C80" s="42" t="s">
        <v>135</v>
      </c>
      <c r="D80" s="42" t="s">
        <v>7</v>
      </c>
      <c r="E80" s="42" t="s">
        <v>136</v>
      </c>
      <c r="F80" s="42" t="s">
        <v>7</v>
      </c>
      <c r="G80" s="43" t="s">
        <v>122</v>
      </c>
      <c r="H80" s="54">
        <v>14</v>
      </c>
      <c r="I80" s="55">
        <f>ROUND(0,2)</f>
        <v>0</v>
      </c>
      <c r="J80" s="56">
        <f>ROUND(I80*H80,2)</f>
        <v>0</v>
      </c>
      <c r="K80" s="57">
        <v>0.20999999999999999</v>
      </c>
      <c r="L80" s="58">
        <f>IF(ISNUMBER(K80),ROUND(J80*(K80+1),2),0)</f>
        <v>0</v>
      </c>
      <c r="M80" s="12"/>
      <c r="N80" s="2"/>
      <c r="O80" s="2"/>
      <c r="P80" s="2"/>
      <c r="Q80" s="33">
        <f>IF(ISNUMBER(K80),IF(H80&gt;0,IF(I80&gt;0,J80,0),0),0)</f>
        <v>0</v>
      </c>
      <c r="R80" s="27">
        <f>IF(ISNUMBER(K80)=FALSE,J80,0)</f>
        <v>0</v>
      </c>
    </row>
    <row r="81" ht="12.75">
      <c r="A81" s="9"/>
      <c r="B81" s="48" t="s">
        <v>48</v>
      </c>
      <c r="C81" s="1"/>
      <c r="D81" s="1"/>
      <c r="E81" s="49" t="s">
        <v>137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 ht="12.75">
      <c r="A82" s="9"/>
      <c r="B82" s="48" t="s">
        <v>50</v>
      </c>
      <c r="C82" s="1"/>
      <c r="D82" s="1"/>
      <c r="E82" s="49" t="s">
        <v>138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 ht="12.75">
      <c r="A83" s="9"/>
      <c r="B83" s="48" t="s">
        <v>52</v>
      </c>
      <c r="C83" s="1"/>
      <c r="D83" s="1"/>
      <c r="E83" s="49" t="s">
        <v>139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 thickBot="1" ht="12.75">
      <c r="A84" s="9"/>
      <c r="B84" s="50" t="s">
        <v>54</v>
      </c>
      <c r="C84" s="51"/>
      <c r="D84" s="51"/>
      <c r="E84" s="52" t="s">
        <v>55</v>
      </c>
      <c r="F84" s="51"/>
      <c r="G84" s="51"/>
      <c r="H84" s="53"/>
      <c r="I84" s="51"/>
      <c r="J84" s="53"/>
      <c r="K84" s="51"/>
      <c r="L84" s="51"/>
      <c r="M84" s="12"/>
      <c r="N84" s="2"/>
      <c r="O84" s="2"/>
      <c r="P84" s="2"/>
      <c r="Q84" s="2"/>
    </row>
    <row r="85" thickTop="1" ht="12.75">
      <c r="A85" s="9"/>
      <c r="B85" s="41">
        <v>11</v>
      </c>
      <c r="C85" s="42" t="s">
        <v>140</v>
      </c>
      <c r="D85" s="42" t="s">
        <v>7</v>
      </c>
      <c r="E85" s="42" t="s">
        <v>141</v>
      </c>
      <c r="F85" s="42" t="s">
        <v>7</v>
      </c>
      <c r="G85" s="43" t="s">
        <v>122</v>
      </c>
      <c r="H85" s="54">
        <v>240</v>
      </c>
      <c r="I85" s="55">
        <f>ROUND(0,2)</f>
        <v>0</v>
      </c>
      <c r="J85" s="56">
        <f>ROUND(I85*H85,2)</f>
        <v>0</v>
      </c>
      <c r="K85" s="57">
        <v>0.20999999999999999</v>
      </c>
      <c r="L85" s="58">
        <f>IF(ISNUMBER(K85),ROUND(J85*(K85+1),2),0)</f>
        <v>0</v>
      </c>
      <c r="M85" s="12"/>
      <c r="N85" s="2"/>
      <c r="O85" s="2"/>
      <c r="P85" s="2"/>
      <c r="Q85" s="33">
        <f>IF(ISNUMBER(K85),IF(H85&gt;0,IF(I85&gt;0,J85,0),0),0)</f>
        <v>0</v>
      </c>
      <c r="R85" s="27">
        <f>IF(ISNUMBER(K85)=FALSE,J85,0)</f>
        <v>0</v>
      </c>
    </row>
    <row r="86" ht="12.75">
      <c r="A86" s="9"/>
      <c r="B86" s="48" t="s">
        <v>48</v>
      </c>
      <c r="C86" s="1"/>
      <c r="D86" s="1"/>
      <c r="E86" s="49" t="s">
        <v>142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 ht="12.75">
      <c r="A87" s="9"/>
      <c r="B87" s="48" t="s">
        <v>50</v>
      </c>
      <c r="C87" s="1"/>
      <c r="D87" s="1"/>
      <c r="E87" s="49" t="s">
        <v>143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 ht="12.75">
      <c r="A88" s="9"/>
      <c r="B88" s="48" t="s">
        <v>52</v>
      </c>
      <c r="C88" s="1"/>
      <c r="D88" s="1"/>
      <c r="E88" s="49" t="s">
        <v>144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 thickBot="1" ht="12.75">
      <c r="A89" s="9"/>
      <c r="B89" s="50" t="s">
        <v>54</v>
      </c>
      <c r="C89" s="51"/>
      <c r="D89" s="51"/>
      <c r="E89" s="52" t="s">
        <v>55</v>
      </c>
      <c r="F89" s="51"/>
      <c r="G89" s="51"/>
      <c r="H89" s="53"/>
      <c r="I89" s="51"/>
      <c r="J89" s="53"/>
      <c r="K89" s="51"/>
      <c r="L89" s="51"/>
      <c r="M89" s="12"/>
      <c r="N89" s="2"/>
      <c r="O89" s="2"/>
      <c r="P89" s="2"/>
      <c r="Q89" s="2"/>
    </row>
    <row r="90" thickTop="1" ht="12.75">
      <c r="A90" s="9"/>
      <c r="B90" s="41">
        <v>12</v>
      </c>
      <c r="C90" s="42" t="s">
        <v>145</v>
      </c>
      <c r="D90" s="42" t="s">
        <v>7</v>
      </c>
      <c r="E90" s="42" t="s">
        <v>146</v>
      </c>
      <c r="F90" s="42" t="s">
        <v>7</v>
      </c>
      <c r="G90" s="43" t="s">
        <v>122</v>
      </c>
      <c r="H90" s="54">
        <v>694</v>
      </c>
      <c r="I90" s="55">
        <f>ROUND(0,2)</f>
        <v>0</v>
      </c>
      <c r="J90" s="56">
        <f>ROUND(I90*H90,2)</f>
        <v>0</v>
      </c>
      <c r="K90" s="57">
        <v>0.20999999999999999</v>
      </c>
      <c r="L90" s="58">
        <f>IF(ISNUMBER(K90),ROUND(J90*(K90+1),2),0)</f>
        <v>0</v>
      </c>
      <c r="M90" s="12"/>
      <c r="N90" s="2"/>
      <c r="O90" s="2"/>
      <c r="P90" s="2"/>
      <c r="Q90" s="33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48" t="s">
        <v>48</v>
      </c>
      <c r="C91" s="1"/>
      <c r="D91" s="1"/>
      <c r="E91" s="49" t="s">
        <v>147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 ht="12.75">
      <c r="A92" s="9"/>
      <c r="B92" s="48" t="s">
        <v>50</v>
      </c>
      <c r="C92" s="1"/>
      <c r="D92" s="1"/>
      <c r="E92" s="49" t="s">
        <v>148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 ht="12.75">
      <c r="A93" s="9"/>
      <c r="B93" s="48" t="s">
        <v>52</v>
      </c>
      <c r="C93" s="1"/>
      <c r="D93" s="1"/>
      <c r="E93" s="49" t="s">
        <v>144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 thickBot="1" ht="12.75">
      <c r="A94" s="9"/>
      <c r="B94" s="50" t="s">
        <v>54</v>
      </c>
      <c r="C94" s="51"/>
      <c r="D94" s="51"/>
      <c r="E94" s="52" t="s">
        <v>55</v>
      </c>
      <c r="F94" s="51"/>
      <c r="G94" s="51"/>
      <c r="H94" s="53"/>
      <c r="I94" s="51"/>
      <c r="J94" s="53"/>
      <c r="K94" s="51"/>
      <c r="L94" s="51"/>
      <c r="M94" s="12"/>
      <c r="N94" s="2"/>
      <c r="O94" s="2"/>
      <c r="P94" s="2"/>
      <c r="Q94" s="2"/>
    </row>
    <row r="95" thickTop="1" ht="12.75">
      <c r="A95" s="9"/>
      <c r="B95" s="41">
        <v>13</v>
      </c>
      <c r="C95" s="42" t="s">
        <v>149</v>
      </c>
      <c r="D95" s="42" t="s">
        <v>7</v>
      </c>
      <c r="E95" s="42" t="s">
        <v>150</v>
      </c>
      <c r="F95" s="42" t="s">
        <v>7</v>
      </c>
      <c r="G95" s="43" t="s">
        <v>122</v>
      </c>
      <c r="H95" s="54">
        <v>400</v>
      </c>
      <c r="I95" s="55">
        <f>ROUND(0,2)</f>
        <v>0</v>
      </c>
      <c r="J95" s="56">
        <f>ROUND(I95*H95,2)</f>
        <v>0</v>
      </c>
      <c r="K95" s="57">
        <v>0.20999999999999999</v>
      </c>
      <c r="L95" s="58">
        <f>IF(ISNUMBER(K95),ROUND(J95*(K95+1),2),0)</f>
        <v>0</v>
      </c>
      <c r="M95" s="12"/>
      <c r="N95" s="2"/>
      <c r="O95" s="2"/>
      <c r="P95" s="2"/>
      <c r="Q95" s="33">
        <f>IF(ISNUMBER(K95),IF(H95&gt;0,IF(I95&gt;0,J95,0),0),0)</f>
        <v>0</v>
      </c>
      <c r="R95" s="27">
        <f>IF(ISNUMBER(K95)=FALSE,J95,0)</f>
        <v>0</v>
      </c>
    </row>
    <row r="96" ht="12.75">
      <c r="A96" s="9"/>
      <c r="B96" s="48" t="s">
        <v>48</v>
      </c>
      <c r="C96" s="1"/>
      <c r="D96" s="1"/>
      <c r="E96" s="49" t="s">
        <v>151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 ht="12.75">
      <c r="A97" s="9"/>
      <c r="B97" s="48" t="s">
        <v>50</v>
      </c>
      <c r="C97" s="1"/>
      <c r="D97" s="1"/>
      <c r="E97" s="49" t="s">
        <v>152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 ht="12.75">
      <c r="A98" s="9"/>
      <c r="B98" s="48" t="s">
        <v>52</v>
      </c>
      <c r="C98" s="1"/>
      <c r="D98" s="1"/>
      <c r="E98" s="49" t="s">
        <v>153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 thickBot="1" ht="12.75">
      <c r="A99" s="9"/>
      <c r="B99" s="50" t="s">
        <v>54</v>
      </c>
      <c r="C99" s="51"/>
      <c r="D99" s="51"/>
      <c r="E99" s="52" t="s">
        <v>55</v>
      </c>
      <c r="F99" s="51"/>
      <c r="G99" s="51"/>
      <c r="H99" s="53"/>
      <c r="I99" s="51"/>
      <c r="J99" s="53"/>
      <c r="K99" s="51"/>
      <c r="L99" s="51"/>
      <c r="M99" s="12"/>
      <c r="N99" s="2"/>
      <c r="O99" s="2"/>
      <c r="P99" s="2"/>
      <c r="Q99" s="2"/>
    </row>
    <row r="100" thickTop="1" ht="12.75">
      <c r="A100" s="9"/>
      <c r="B100" s="41">
        <v>14</v>
      </c>
      <c r="C100" s="42" t="s">
        <v>154</v>
      </c>
      <c r="D100" s="42" t="s">
        <v>7</v>
      </c>
      <c r="E100" s="42" t="s">
        <v>155</v>
      </c>
      <c r="F100" s="42" t="s">
        <v>7</v>
      </c>
      <c r="G100" s="43" t="s">
        <v>122</v>
      </c>
      <c r="H100" s="54">
        <v>294</v>
      </c>
      <c r="I100" s="55">
        <f>ROUND(0,2)</f>
        <v>0</v>
      </c>
      <c r="J100" s="56">
        <f>ROUND(I100*H100,2)</f>
        <v>0</v>
      </c>
      <c r="K100" s="57">
        <v>0.20999999999999999</v>
      </c>
      <c r="L100" s="58">
        <f>IF(ISNUMBER(K100),ROUND(J100*(K100+1),2),0)</f>
        <v>0</v>
      </c>
      <c r="M100" s="12"/>
      <c r="N100" s="2"/>
      <c r="O100" s="2"/>
      <c r="P100" s="2"/>
      <c r="Q100" s="33">
        <f>IF(ISNUMBER(K100),IF(H100&gt;0,IF(I100&gt;0,J100,0),0),0)</f>
        <v>0</v>
      </c>
      <c r="R100" s="27">
        <f>IF(ISNUMBER(K100)=FALSE,J100,0)</f>
        <v>0</v>
      </c>
    </row>
    <row r="101" ht="12.75">
      <c r="A101" s="9"/>
      <c r="B101" s="48" t="s">
        <v>48</v>
      </c>
      <c r="C101" s="1"/>
      <c r="D101" s="1"/>
      <c r="E101" s="49" t="s">
        <v>156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 ht="12.75">
      <c r="A102" s="9"/>
      <c r="B102" s="48" t="s">
        <v>50</v>
      </c>
      <c r="C102" s="1"/>
      <c r="D102" s="1"/>
      <c r="E102" s="49" t="s">
        <v>157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 ht="12.75">
      <c r="A103" s="9"/>
      <c r="B103" s="48" t="s">
        <v>52</v>
      </c>
      <c r="C103" s="1"/>
      <c r="D103" s="1"/>
      <c r="E103" s="49" t="s">
        <v>153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 thickBot="1" ht="12.75">
      <c r="A104" s="9"/>
      <c r="B104" s="50" t="s">
        <v>54</v>
      </c>
      <c r="C104" s="51"/>
      <c r="D104" s="51"/>
      <c r="E104" s="52" t="s">
        <v>55</v>
      </c>
      <c r="F104" s="51"/>
      <c r="G104" s="51"/>
      <c r="H104" s="53"/>
      <c r="I104" s="51"/>
      <c r="J104" s="53"/>
      <c r="K104" s="51"/>
      <c r="L104" s="51"/>
      <c r="M104" s="12"/>
      <c r="N104" s="2"/>
      <c r="O104" s="2"/>
      <c r="P104" s="2"/>
      <c r="Q104" s="2"/>
    </row>
    <row r="105" thickTop="1" ht="12.75">
      <c r="A105" s="9"/>
      <c r="B105" s="41">
        <v>15</v>
      </c>
      <c r="C105" s="42" t="s">
        <v>158</v>
      </c>
      <c r="D105" s="42" t="s">
        <v>7</v>
      </c>
      <c r="E105" s="42" t="s">
        <v>159</v>
      </c>
      <c r="F105" s="42" t="s">
        <v>7</v>
      </c>
      <c r="G105" s="43" t="s">
        <v>122</v>
      </c>
      <c r="H105" s="54">
        <v>240</v>
      </c>
      <c r="I105" s="55">
        <f>ROUND(0,2)</f>
        <v>0</v>
      </c>
      <c r="J105" s="56">
        <f>ROUND(I105*H105,2)</f>
        <v>0</v>
      </c>
      <c r="K105" s="57">
        <v>0.20999999999999999</v>
      </c>
      <c r="L105" s="58">
        <f>IF(ISNUMBER(K105),ROUND(J105*(K105+1),2),0)</f>
        <v>0</v>
      </c>
      <c r="M105" s="12"/>
      <c r="N105" s="2"/>
      <c r="O105" s="2"/>
      <c r="P105" s="2"/>
      <c r="Q105" s="33">
        <f>IF(ISNUMBER(K105),IF(H105&gt;0,IF(I105&gt;0,J105,0),0),0)</f>
        <v>0</v>
      </c>
      <c r="R105" s="27">
        <f>IF(ISNUMBER(K105)=FALSE,J105,0)</f>
        <v>0</v>
      </c>
    </row>
    <row r="106" ht="12.75">
      <c r="A106" s="9"/>
      <c r="B106" s="48" t="s">
        <v>48</v>
      </c>
      <c r="C106" s="1"/>
      <c r="D106" s="1"/>
      <c r="E106" s="49" t="s">
        <v>160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 ht="12.75">
      <c r="A107" s="9"/>
      <c r="B107" s="48" t="s">
        <v>50</v>
      </c>
      <c r="C107" s="1"/>
      <c r="D107" s="1"/>
      <c r="E107" s="49" t="s">
        <v>161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 ht="12.75">
      <c r="A108" s="9"/>
      <c r="B108" s="48" t="s">
        <v>52</v>
      </c>
      <c r="C108" s="1"/>
      <c r="D108" s="1"/>
      <c r="E108" s="49" t="s">
        <v>162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 thickBot="1" ht="12.75">
      <c r="A109" s="9"/>
      <c r="B109" s="50" t="s">
        <v>54</v>
      </c>
      <c r="C109" s="51"/>
      <c r="D109" s="51"/>
      <c r="E109" s="52" t="s">
        <v>55</v>
      </c>
      <c r="F109" s="51"/>
      <c r="G109" s="51"/>
      <c r="H109" s="53"/>
      <c r="I109" s="51"/>
      <c r="J109" s="53"/>
      <c r="K109" s="51"/>
      <c r="L109" s="51"/>
      <c r="M109" s="12"/>
      <c r="N109" s="2"/>
      <c r="O109" s="2"/>
      <c r="P109" s="2"/>
      <c r="Q109" s="2"/>
    </row>
    <row r="110" thickTop="1" ht="12.75">
      <c r="A110" s="9"/>
      <c r="B110" s="41">
        <v>16</v>
      </c>
      <c r="C110" s="42" t="s">
        <v>163</v>
      </c>
      <c r="D110" s="42" t="s">
        <v>7</v>
      </c>
      <c r="E110" s="42" t="s">
        <v>164</v>
      </c>
      <c r="F110" s="42" t="s">
        <v>7</v>
      </c>
      <c r="G110" s="43" t="s">
        <v>165</v>
      </c>
      <c r="H110" s="54">
        <v>84</v>
      </c>
      <c r="I110" s="55">
        <f>ROUND(0,2)</f>
        <v>0</v>
      </c>
      <c r="J110" s="56">
        <f>ROUND(I110*H110,2)</f>
        <v>0</v>
      </c>
      <c r="K110" s="57">
        <v>0.20999999999999999</v>
      </c>
      <c r="L110" s="58">
        <f>IF(ISNUMBER(K110),ROUND(J110*(K110+1),2),0)</f>
        <v>0</v>
      </c>
      <c r="M110" s="12"/>
      <c r="N110" s="2"/>
      <c r="O110" s="2"/>
      <c r="P110" s="2"/>
      <c r="Q110" s="33">
        <f>IF(ISNUMBER(K110),IF(H110&gt;0,IF(I110&gt;0,J110,0),0),0)</f>
        <v>0</v>
      </c>
      <c r="R110" s="27">
        <f>IF(ISNUMBER(K110)=FALSE,J110,0)</f>
        <v>0</v>
      </c>
    </row>
    <row r="111" ht="12.75">
      <c r="A111" s="9"/>
      <c r="B111" s="48" t="s">
        <v>48</v>
      </c>
      <c r="C111" s="1"/>
      <c r="D111" s="1"/>
      <c r="E111" s="49" t="s">
        <v>166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 ht="12.75">
      <c r="A112" s="9"/>
      <c r="B112" s="48" t="s">
        <v>50</v>
      </c>
      <c r="C112" s="1"/>
      <c r="D112" s="1"/>
      <c r="E112" s="49" t="s">
        <v>167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 ht="12.75">
      <c r="A113" s="9"/>
      <c r="B113" s="48" t="s">
        <v>52</v>
      </c>
      <c r="C113" s="1"/>
      <c r="D113" s="1"/>
      <c r="E113" s="49" t="s">
        <v>168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 thickBot="1" ht="12.75">
      <c r="A114" s="9"/>
      <c r="B114" s="50" t="s">
        <v>54</v>
      </c>
      <c r="C114" s="51"/>
      <c r="D114" s="51"/>
      <c r="E114" s="52" t="s">
        <v>55</v>
      </c>
      <c r="F114" s="51"/>
      <c r="G114" s="51"/>
      <c r="H114" s="53"/>
      <c r="I114" s="51"/>
      <c r="J114" s="53"/>
      <c r="K114" s="51"/>
      <c r="L114" s="51"/>
      <c r="M114" s="12"/>
      <c r="N114" s="2"/>
      <c r="O114" s="2"/>
      <c r="P114" s="2"/>
      <c r="Q114" s="2"/>
    </row>
    <row r="115" thickTop="1" ht="12.75">
      <c r="A115" s="9"/>
      <c r="B115" s="41">
        <v>17</v>
      </c>
      <c r="C115" s="42" t="s">
        <v>169</v>
      </c>
      <c r="D115" s="42" t="s">
        <v>7</v>
      </c>
      <c r="E115" s="42" t="s">
        <v>170</v>
      </c>
      <c r="F115" s="42" t="s">
        <v>7</v>
      </c>
      <c r="G115" s="43" t="s">
        <v>165</v>
      </c>
      <c r="H115" s="54">
        <v>84</v>
      </c>
      <c r="I115" s="55">
        <f>ROUND(0,2)</f>
        <v>0</v>
      </c>
      <c r="J115" s="56">
        <f>ROUND(I115*H115,2)</f>
        <v>0</v>
      </c>
      <c r="K115" s="57">
        <v>0.20999999999999999</v>
      </c>
      <c r="L115" s="58">
        <f>IF(ISNUMBER(K115),ROUND(J115*(K115+1),2),0)</f>
        <v>0</v>
      </c>
      <c r="M115" s="12"/>
      <c r="N115" s="2"/>
      <c r="O115" s="2"/>
      <c r="P115" s="2"/>
      <c r="Q115" s="33">
        <f>IF(ISNUMBER(K115),IF(H115&gt;0,IF(I115&gt;0,J115,0),0),0)</f>
        <v>0</v>
      </c>
      <c r="R115" s="27">
        <f>IF(ISNUMBER(K115)=FALSE,J115,0)</f>
        <v>0</v>
      </c>
    </row>
    <row r="116" ht="12.75">
      <c r="A116" s="9"/>
      <c r="B116" s="48" t="s">
        <v>48</v>
      </c>
      <c r="C116" s="1"/>
      <c r="D116" s="1"/>
      <c r="E116" s="49" t="s">
        <v>166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 ht="12.75">
      <c r="A117" s="9"/>
      <c r="B117" s="48" t="s">
        <v>50</v>
      </c>
      <c r="C117" s="1"/>
      <c r="D117" s="1"/>
      <c r="E117" s="49" t="s">
        <v>167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 ht="12.75">
      <c r="A118" s="9"/>
      <c r="B118" s="48" t="s">
        <v>52</v>
      </c>
      <c r="C118" s="1"/>
      <c r="D118" s="1"/>
      <c r="E118" s="49" t="s">
        <v>168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 thickBot="1" ht="12.75">
      <c r="A119" s="9"/>
      <c r="B119" s="50" t="s">
        <v>54</v>
      </c>
      <c r="C119" s="51"/>
      <c r="D119" s="51"/>
      <c r="E119" s="52" t="s">
        <v>55</v>
      </c>
      <c r="F119" s="51"/>
      <c r="G119" s="51"/>
      <c r="H119" s="53"/>
      <c r="I119" s="51"/>
      <c r="J119" s="53"/>
      <c r="K119" s="51"/>
      <c r="L119" s="51"/>
      <c r="M119" s="12"/>
      <c r="N119" s="2"/>
      <c r="O119" s="2"/>
      <c r="P119" s="2"/>
      <c r="Q119" s="2"/>
    </row>
    <row r="120" thickTop="1" thickBot="1" ht="25" customHeight="1">
      <c r="A120" s="9"/>
      <c r="B120" s="1"/>
      <c r="C120" s="59">
        <v>5</v>
      </c>
      <c r="D120" s="1"/>
      <c r="E120" s="59" t="s">
        <v>22</v>
      </c>
      <c r="F120" s="1"/>
      <c r="G120" s="60" t="s">
        <v>79</v>
      </c>
      <c r="H120" s="61">
        <f>J70+J75+J80+J85+J90+J95+J100+J105+J110+J115</f>
        <v>0</v>
      </c>
      <c r="I120" s="60" t="s">
        <v>80</v>
      </c>
      <c r="J120" s="62">
        <f>(L120-H120)</f>
        <v>0</v>
      </c>
      <c r="K120" s="60" t="s">
        <v>81</v>
      </c>
      <c r="L120" s="63">
        <f>L70+L75+L80+L85+L90+L95+L100+L105+L110+L115</f>
        <v>0</v>
      </c>
      <c r="M120" s="12"/>
      <c r="N120" s="2"/>
      <c r="O120" s="2"/>
      <c r="P120" s="2"/>
      <c r="Q120" s="33">
        <f>0+Q70+Q75+Q80+Q85+Q90+Q95+Q100+Q105+Q110+Q115</f>
        <v>0</v>
      </c>
      <c r="R120" s="27">
        <f>0+R70+R75+R80+R85+R90+R95+R100+R105+R110+R115</f>
        <v>0</v>
      </c>
      <c r="S120" s="64">
        <f>Q120*(1+J120)+R120</f>
        <v>0</v>
      </c>
    </row>
    <row r="121" thickTop="1" thickBot="1" ht="25" customHeight="1">
      <c r="A121" s="9"/>
      <c r="B121" s="65"/>
      <c r="C121" s="65"/>
      <c r="D121" s="65"/>
      <c r="E121" s="65"/>
      <c r="F121" s="65"/>
      <c r="G121" s="66" t="s">
        <v>82</v>
      </c>
      <c r="H121" s="67">
        <f>J70+J75+J80+J85+J90+J95+J100+J105+J110+J115</f>
        <v>0</v>
      </c>
      <c r="I121" s="66" t="s">
        <v>83</v>
      </c>
      <c r="J121" s="68">
        <f>0+J120</f>
        <v>0</v>
      </c>
      <c r="K121" s="66" t="s">
        <v>84</v>
      </c>
      <c r="L121" s="69">
        <f>L70+L75+L80+L85+L90+L95+L100+L105+L110+L115</f>
        <v>0</v>
      </c>
      <c r="M121" s="12"/>
      <c r="N121" s="2"/>
      <c r="O121" s="2"/>
      <c r="P121" s="2"/>
      <c r="Q121" s="2"/>
    </row>
    <row r="122" ht="40" customHeight="1">
      <c r="A122" s="9"/>
      <c r="B122" s="73" t="s">
        <v>171</v>
      </c>
      <c r="C122" s="1"/>
      <c r="D122" s="1"/>
      <c r="E122" s="1"/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 ht="12.75">
      <c r="A123" s="9"/>
      <c r="B123" s="41">
        <v>18</v>
      </c>
      <c r="C123" s="42" t="s">
        <v>172</v>
      </c>
      <c r="D123" s="42" t="s">
        <v>7</v>
      </c>
      <c r="E123" s="42" t="s">
        <v>173</v>
      </c>
      <c r="F123" s="42" t="s">
        <v>7</v>
      </c>
      <c r="G123" s="43" t="s">
        <v>165</v>
      </c>
      <c r="H123" s="44">
        <v>4</v>
      </c>
      <c r="I123" s="25">
        <f>ROUND(0,2)</f>
        <v>0</v>
      </c>
      <c r="J123" s="45">
        <f>ROUND(I123*H123,2)</f>
        <v>0</v>
      </c>
      <c r="K123" s="46">
        <v>0.20999999999999999</v>
      </c>
      <c r="L123" s="47">
        <f>IF(ISNUMBER(K123),ROUND(J123*(K123+1),2),0)</f>
        <v>0</v>
      </c>
      <c r="M123" s="12"/>
      <c r="N123" s="2"/>
      <c r="O123" s="2"/>
      <c r="P123" s="2"/>
      <c r="Q123" s="33">
        <f>IF(ISNUMBER(K123),IF(H123&gt;0,IF(I123&gt;0,J123,0),0),0)</f>
        <v>0</v>
      </c>
      <c r="R123" s="27">
        <f>IF(ISNUMBER(K123)=FALSE,J123,0)</f>
        <v>0</v>
      </c>
    </row>
    <row r="124" ht="12.75">
      <c r="A124" s="9"/>
      <c r="B124" s="48" t="s">
        <v>48</v>
      </c>
      <c r="C124" s="1"/>
      <c r="D124" s="1"/>
      <c r="E124" s="49" t="s">
        <v>174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 ht="12.75">
      <c r="A125" s="9"/>
      <c r="B125" s="48" t="s">
        <v>50</v>
      </c>
      <c r="C125" s="1"/>
      <c r="D125" s="1"/>
      <c r="E125" s="49" t="s">
        <v>175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 ht="12.75">
      <c r="A126" s="9"/>
      <c r="B126" s="48" t="s">
        <v>52</v>
      </c>
      <c r="C126" s="1"/>
      <c r="D126" s="1"/>
      <c r="E126" s="49" t="s">
        <v>176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 thickBot="1" ht="12.75">
      <c r="A127" s="9"/>
      <c r="B127" s="50" t="s">
        <v>54</v>
      </c>
      <c r="C127" s="51"/>
      <c r="D127" s="51"/>
      <c r="E127" s="52" t="s">
        <v>55</v>
      </c>
      <c r="F127" s="51"/>
      <c r="G127" s="51"/>
      <c r="H127" s="53"/>
      <c r="I127" s="51"/>
      <c r="J127" s="53"/>
      <c r="K127" s="51"/>
      <c r="L127" s="51"/>
      <c r="M127" s="12"/>
      <c r="N127" s="2"/>
      <c r="O127" s="2"/>
      <c r="P127" s="2"/>
      <c r="Q127" s="2"/>
    </row>
    <row r="128" thickTop="1" ht="12.75">
      <c r="A128" s="9"/>
      <c r="B128" s="41">
        <v>19</v>
      </c>
      <c r="C128" s="42" t="s">
        <v>177</v>
      </c>
      <c r="D128" s="42" t="s">
        <v>7</v>
      </c>
      <c r="E128" s="42" t="s">
        <v>178</v>
      </c>
      <c r="F128" s="42" t="s">
        <v>7</v>
      </c>
      <c r="G128" s="43" t="s">
        <v>165</v>
      </c>
      <c r="H128" s="54">
        <v>26</v>
      </c>
      <c r="I128" s="55">
        <f>ROUND(0,2)</f>
        <v>0</v>
      </c>
      <c r="J128" s="56">
        <f>ROUND(I128*H128,2)</f>
        <v>0</v>
      </c>
      <c r="K128" s="57">
        <v>0.20999999999999999</v>
      </c>
      <c r="L128" s="58">
        <f>IF(ISNUMBER(K128),ROUND(J128*(K128+1),2),0)</f>
        <v>0</v>
      </c>
      <c r="M128" s="12"/>
      <c r="N128" s="2"/>
      <c r="O128" s="2"/>
      <c r="P128" s="2"/>
      <c r="Q128" s="33">
        <f>IF(ISNUMBER(K128),IF(H128&gt;0,IF(I128&gt;0,J128,0),0),0)</f>
        <v>0</v>
      </c>
      <c r="R128" s="27">
        <f>IF(ISNUMBER(K128)=FALSE,J128,0)</f>
        <v>0</v>
      </c>
    </row>
    <row r="129" ht="12.75">
      <c r="A129" s="9"/>
      <c r="B129" s="48" t="s">
        <v>48</v>
      </c>
      <c r="C129" s="1"/>
      <c r="D129" s="1"/>
      <c r="E129" s="49" t="s">
        <v>179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 ht="12.75">
      <c r="A130" s="9"/>
      <c r="B130" s="48" t="s">
        <v>50</v>
      </c>
      <c r="C130" s="1"/>
      <c r="D130" s="1"/>
      <c r="E130" s="49" t="s">
        <v>180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 ht="12.75">
      <c r="A131" s="9"/>
      <c r="B131" s="48" t="s">
        <v>52</v>
      </c>
      <c r="C131" s="1"/>
      <c r="D131" s="1"/>
      <c r="E131" s="49" t="s">
        <v>181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 thickBot="1" ht="12.75">
      <c r="A132" s="9"/>
      <c r="B132" s="50" t="s">
        <v>54</v>
      </c>
      <c r="C132" s="51"/>
      <c r="D132" s="51"/>
      <c r="E132" s="52" t="s">
        <v>55</v>
      </c>
      <c r="F132" s="51"/>
      <c r="G132" s="51"/>
      <c r="H132" s="53"/>
      <c r="I132" s="51"/>
      <c r="J132" s="53"/>
      <c r="K132" s="51"/>
      <c r="L132" s="51"/>
      <c r="M132" s="12"/>
      <c r="N132" s="2"/>
      <c r="O132" s="2"/>
      <c r="P132" s="2"/>
      <c r="Q132" s="2"/>
    </row>
    <row r="133" thickTop="1" ht="12.75">
      <c r="A133" s="9"/>
      <c r="B133" s="41">
        <v>20</v>
      </c>
      <c r="C133" s="42" t="s">
        <v>182</v>
      </c>
      <c r="D133" s="42" t="s">
        <v>7</v>
      </c>
      <c r="E133" s="42" t="s">
        <v>183</v>
      </c>
      <c r="F133" s="42" t="s">
        <v>7</v>
      </c>
      <c r="G133" s="43" t="s">
        <v>165</v>
      </c>
      <c r="H133" s="54">
        <v>24</v>
      </c>
      <c r="I133" s="55">
        <f>ROUND(0,2)</f>
        <v>0</v>
      </c>
      <c r="J133" s="56">
        <f>ROUND(I133*H133,2)</f>
        <v>0</v>
      </c>
      <c r="K133" s="57">
        <v>0.20999999999999999</v>
      </c>
      <c r="L133" s="58">
        <f>IF(ISNUMBER(K133),ROUND(J133*(K133+1),2),0)</f>
        <v>0</v>
      </c>
      <c r="M133" s="12"/>
      <c r="N133" s="2"/>
      <c r="O133" s="2"/>
      <c r="P133" s="2"/>
      <c r="Q133" s="33">
        <f>IF(ISNUMBER(K133),IF(H133&gt;0,IF(I133&gt;0,J133,0),0),0)</f>
        <v>0</v>
      </c>
      <c r="R133" s="27">
        <f>IF(ISNUMBER(K133)=FALSE,J133,0)</f>
        <v>0</v>
      </c>
    </row>
    <row r="134" ht="12.75">
      <c r="A134" s="9"/>
      <c r="B134" s="48" t="s">
        <v>48</v>
      </c>
      <c r="C134" s="1"/>
      <c r="D134" s="1"/>
      <c r="E134" s="49" t="s">
        <v>184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 ht="12.75">
      <c r="A135" s="9"/>
      <c r="B135" s="48" t="s">
        <v>50</v>
      </c>
      <c r="C135" s="1"/>
      <c r="D135" s="1"/>
      <c r="E135" s="49" t="s">
        <v>185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 ht="12.75">
      <c r="A136" s="9"/>
      <c r="B136" s="48" t="s">
        <v>52</v>
      </c>
      <c r="C136" s="1"/>
      <c r="D136" s="1"/>
      <c r="E136" s="49" t="s">
        <v>176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 thickBot="1" ht="12.75">
      <c r="A137" s="9"/>
      <c r="B137" s="50" t="s">
        <v>54</v>
      </c>
      <c r="C137" s="51"/>
      <c r="D137" s="51"/>
      <c r="E137" s="52" t="s">
        <v>55</v>
      </c>
      <c r="F137" s="51"/>
      <c r="G137" s="51"/>
      <c r="H137" s="53"/>
      <c r="I137" s="51"/>
      <c r="J137" s="53"/>
      <c r="K137" s="51"/>
      <c r="L137" s="51"/>
      <c r="M137" s="12"/>
      <c r="N137" s="2"/>
      <c r="O137" s="2"/>
      <c r="P137" s="2"/>
      <c r="Q137" s="2"/>
    </row>
    <row r="138" thickTop="1" ht="12.75">
      <c r="A138" s="9"/>
      <c r="B138" s="41">
        <v>21</v>
      </c>
      <c r="C138" s="42" t="s">
        <v>186</v>
      </c>
      <c r="D138" s="42" t="s">
        <v>7</v>
      </c>
      <c r="E138" s="42" t="s">
        <v>187</v>
      </c>
      <c r="F138" s="42" t="s">
        <v>7</v>
      </c>
      <c r="G138" s="43" t="s">
        <v>76</v>
      </c>
      <c r="H138" s="54">
        <v>4</v>
      </c>
      <c r="I138" s="55">
        <f>ROUND(0,2)</f>
        <v>0</v>
      </c>
      <c r="J138" s="56">
        <f>ROUND(I138*H138,2)</f>
        <v>0</v>
      </c>
      <c r="K138" s="57">
        <v>0.20999999999999999</v>
      </c>
      <c r="L138" s="58">
        <f>IF(ISNUMBER(K138),ROUND(J138*(K138+1),2),0)</f>
        <v>0</v>
      </c>
      <c r="M138" s="12"/>
      <c r="N138" s="2"/>
      <c r="O138" s="2"/>
      <c r="P138" s="2"/>
      <c r="Q138" s="33">
        <f>IF(ISNUMBER(K138),IF(H138&gt;0,IF(I138&gt;0,J138,0),0),0)</f>
        <v>0</v>
      </c>
      <c r="R138" s="27">
        <f>IF(ISNUMBER(K138)=FALSE,J138,0)</f>
        <v>0</v>
      </c>
    </row>
    <row r="139" ht="12.75">
      <c r="A139" s="9"/>
      <c r="B139" s="48" t="s">
        <v>48</v>
      </c>
      <c r="C139" s="1"/>
      <c r="D139" s="1"/>
      <c r="E139" s="49" t="s">
        <v>7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 ht="12.75">
      <c r="A140" s="9"/>
      <c r="B140" s="48" t="s">
        <v>50</v>
      </c>
      <c r="C140" s="1"/>
      <c r="D140" s="1"/>
      <c r="E140" s="49" t="s">
        <v>175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 ht="12.75">
      <c r="A141" s="9"/>
      <c r="B141" s="48" t="s">
        <v>52</v>
      </c>
      <c r="C141" s="1"/>
      <c r="D141" s="1"/>
      <c r="E141" s="49" t="s">
        <v>188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 thickBot="1" ht="12.75">
      <c r="A142" s="9"/>
      <c r="B142" s="50" t="s">
        <v>54</v>
      </c>
      <c r="C142" s="51"/>
      <c r="D142" s="51"/>
      <c r="E142" s="52" t="s">
        <v>55</v>
      </c>
      <c r="F142" s="51"/>
      <c r="G142" s="51"/>
      <c r="H142" s="53"/>
      <c r="I142" s="51"/>
      <c r="J142" s="53"/>
      <c r="K142" s="51"/>
      <c r="L142" s="51"/>
      <c r="M142" s="12"/>
      <c r="N142" s="2"/>
      <c r="O142" s="2"/>
      <c r="P142" s="2"/>
      <c r="Q142" s="2"/>
    </row>
    <row r="143" thickTop="1" ht="12.75">
      <c r="A143" s="9"/>
      <c r="B143" s="41">
        <v>22</v>
      </c>
      <c r="C143" s="42" t="s">
        <v>189</v>
      </c>
      <c r="D143" s="42" t="s">
        <v>7</v>
      </c>
      <c r="E143" s="42" t="s">
        <v>190</v>
      </c>
      <c r="F143" s="42" t="s">
        <v>7</v>
      </c>
      <c r="G143" s="43" t="s">
        <v>122</v>
      </c>
      <c r="H143" s="54">
        <v>60</v>
      </c>
      <c r="I143" s="55">
        <f>ROUND(0,2)</f>
        <v>0</v>
      </c>
      <c r="J143" s="56">
        <f>ROUND(I143*H143,2)</f>
        <v>0</v>
      </c>
      <c r="K143" s="57">
        <v>0.20999999999999999</v>
      </c>
      <c r="L143" s="58">
        <f>IF(ISNUMBER(K143),ROUND(J143*(K143+1),2),0)</f>
        <v>0</v>
      </c>
      <c r="M143" s="12"/>
      <c r="N143" s="2"/>
      <c r="O143" s="2"/>
      <c r="P143" s="2"/>
      <c r="Q143" s="33">
        <f>IF(ISNUMBER(K143),IF(H143&gt;0,IF(I143&gt;0,J143,0),0),0)</f>
        <v>0</v>
      </c>
      <c r="R143" s="27">
        <f>IF(ISNUMBER(K143)=FALSE,J143,0)</f>
        <v>0</v>
      </c>
    </row>
    <row r="144" ht="12.75">
      <c r="A144" s="9"/>
      <c r="B144" s="48" t="s">
        <v>48</v>
      </c>
      <c r="C144" s="1"/>
      <c r="D144" s="1"/>
      <c r="E144" s="49" t="s">
        <v>191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 ht="12.75">
      <c r="A145" s="9"/>
      <c r="B145" s="48" t="s">
        <v>50</v>
      </c>
      <c r="C145" s="1"/>
      <c r="D145" s="1"/>
      <c r="E145" s="49" t="s">
        <v>192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 ht="12.75">
      <c r="A146" s="9"/>
      <c r="B146" s="48" t="s">
        <v>52</v>
      </c>
      <c r="C146" s="1"/>
      <c r="D146" s="1"/>
      <c r="E146" s="49" t="s">
        <v>193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 thickBot="1" ht="12.75">
      <c r="A147" s="9"/>
      <c r="B147" s="50" t="s">
        <v>54</v>
      </c>
      <c r="C147" s="51"/>
      <c r="D147" s="51"/>
      <c r="E147" s="52" t="s">
        <v>55</v>
      </c>
      <c r="F147" s="51"/>
      <c r="G147" s="51"/>
      <c r="H147" s="53"/>
      <c r="I147" s="51"/>
      <c r="J147" s="53"/>
      <c r="K147" s="51"/>
      <c r="L147" s="51"/>
      <c r="M147" s="12"/>
      <c r="N147" s="2"/>
      <c r="O147" s="2"/>
      <c r="P147" s="2"/>
      <c r="Q147" s="2"/>
    </row>
    <row r="148" thickTop="1" ht="12.75">
      <c r="A148" s="9"/>
      <c r="B148" s="41">
        <v>23</v>
      </c>
      <c r="C148" s="42" t="s">
        <v>194</v>
      </c>
      <c r="D148" s="42" t="s">
        <v>7</v>
      </c>
      <c r="E148" s="42" t="s">
        <v>195</v>
      </c>
      <c r="F148" s="42" t="s">
        <v>7</v>
      </c>
      <c r="G148" s="43" t="s">
        <v>122</v>
      </c>
      <c r="H148" s="54">
        <v>60</v>
      </c>
      <c r="I148" s="55">
        <f>ROUND(0,2)</f>
        <v>0</v>
      </c>
      <c r="J148" s="56">
        <f>ROUND(I148*H148,2)</f>
        <v>0</v>
      </c>
      <c r="K148" s="57">
        <v>0.20999999999999999</v>
      </c>
      <c r="L148" s="58">
        <f>IF(ISNUMBER(K148),ROUND(J148*(K148+1),2),0)</f>
        <v>0</v>
      </c>
      <c r="M148" s="12"/>
      <c r="N148" s="2"/>
      <c r="O148" s="2"/>
      <c r="P148" s="2"/>
      <c r="Q148" s="33">
        <f>IF(ISNUMBER(K148),IF(H148&gt;0,IF(I148&gt;0,J148,0),0),0)</f>
        <v>0</v>
      </c>
      <c r="R148" s="27">
        <f>IF(ISNUMBER(K148)=FALSE,J148,0)</f>
        <v>0</v>
      </c>
    </row>
    <row r="149" ht="12.75">
      <c r="A149" s="9"/>
      <c r="B149" s="48" t="s">
        <v>48</v>
      </c>
      <c r="C149" s="1"/>
      <c r="D149" s="1"/>
      <c r="E149" s="49" t="s">
        <v>191</v>
      </c>
      <c r="F149" s="1"/>
      <c r="G149" s="1"/>
      <c r="H149" s="40"/>
      <c r="I149" s="1"/>
      <c r="J149" s="40"/>
      <c r="K149" s="1"/>
      <c r="L149" s="1"/>
      <c r="M149" s="12"/>
      <c r="N149" s="2"/>
      <c r="O149" s="2"/>
      <c r="P149" s="2"/>
      <c r="Q149" s="2"/>
    </row>
    <row r="150" ht="12.75">
      <c r="A150" s="9"/>
      <c r="B150" s="48" t="s">
        <v>50</v>
      </c>
      <c r="C150" s="1"/>
      <c r="D150" s="1"/>
      <c r="E150" s="49" t="s">
        <v>192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 ht="12.75">
      <c r="A151" s="9"/>
      <c r="B151" s="48" t="s">
        <v>52</v>
      </c>
      <c r="C151" s="1"/>
      <c r="D151" s="1"/>
      <c r="E151" s="49" t="s">
        <v>193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 thickBot="1" ht="12.75">
      <c r="A152" s="9"/>
      <c r="B152" s="50" t="s">
        <v>54</v>
      </c>
      <c r="C152" s="51"/>
      <c r="D152" s="51"/>
      <c r="E152" s="52" t="s">
        <v>55</v>
      </c>
      <c r="F152" s="51"/>
      <c r="G152" s="51"/>
      <c r="H152" s="53"/>
      <c r="I152" s="51"/>
      <c r="J152" s="53"/>
      <c r="K152" s="51"/>
      <c r="L152" s="51"/>
      <c r="M152" s="12"/>
      <c r="N152" s="2"/>
      <c r="O152" s="2"/>
      <c r="P152" s="2"/>
      <c r="Q152" s="2"/>
    </row>
    <row r="153" thickTop="1" ht="12.75">
      <c r="A153" s="9"/>
      <c r="B153" s="41">
        <v>24</v>
      </c>
      <c r="C153" s="42" t="s">
        <v>196</v>
      </c>
      <c r="D153" s="42" t="s">
        <v>7</v>
      </c>
      <c r="E153" s="42" t="s">
        <v>197</v>
      </c>
      <c r="F153" s="42" t="s">
        <v>7</v>
      </c>
      <c r="G153" s="43" t="s">
        <v>165</v>
      </c>
      <c r="H153" s="54">
        <v>84</v>
      </c>
      <c r="I153" s="55">
        <f>ROUND(0,2)</f>
        <v>0</v>
      </c>
      <c r="J153" s="56">
        <f>ROUND(I153*H153,2)</f>
        <v>0</v>
      </c>
      <c r="K153" s="57">
        <v>0.20999999999999999</v>
      </c>
      <c r="L153" s="58">
        <f>IF(ISNUMBER(K153),ROUND(J153*(K153+1),2),0)</f>
        <v>0</v>
      </c>
      <c r="M153" s="12"/>
      <c r="N153" s="2"/>
      <c r="O153" s="2"/>
      <c r="P153" s="2"/>
      <c r="Q153" s="33">
        <f>IF(ISNUMBER(K153),IF(H153&gt;0,IF(I153&gt;0,J153,0),0),0)</f>
        <v>0</v>
      </c>
      <c r="R153" s="27">
        <f>IF(ISNUMBER(K153)=FALSE,J153,0)</f>
        <v>0</v>
      </c>
    </row>
    <row r="154" ht="12.75">
      <c r="A154" s="9"/>
      <c r="B154" s="48" t="s">
        <v>48</v>
      </c>
      <c r="C154" s="1"/>
      <c r="D154" s="1"/>
      <c r="E154" s="49" t="s">
        <v>198</v>
      </c>
      <c r="F154" s="1"/>
      <c r="G154" s="1"/>
      <c r="H154" s="40"/>
      <c r="I154" s="1"/>
      <c r="J154" s="40"/>
      <c r="K154" s="1"/>
      <c r="L154" s="1"/>
      <c r="M154" s="12"/>
      <c r="N154" s="2"/>
      <c r="O154" s="2"/>
      <c r="P154" s="2"/>
      <c r="Q154" s="2"/>
    </row>
    <row r="155" ht="12.75">
      <c r="A155" s="9"/>
      <c r="B155" s="48" t="s">
        <v>50</v>
      </c>
      <c r="C155" s="1"/>
      <c r="D155" s="1"/>
      <c r="E155" s="49" t="s">
        <v>167</v>
      </c>
      <c r="F155" s="1"/>
      <c r="G155" s="1"/>
      <c r="H155" s="40"/>
      <c r="I155" s="1"/>
      <c r="J155" s="40"/>
      <c r="K155" s="1"/>
      <c r="L155" s="1"/>
      <c r="M155" s="12"/>
      <c r="N155" s="2"/>
      <c r="O155" s="2"/>
      <c r="P155" s="2"/>
      <c r="Q155" s="2"/>
    </row>
    <row r="156" ht="12.75">
      <c r="A156" s="9"/>
      <c r="B156" s="48" t="s">
        <v>52</v>
      </c>
      <c r="C156" s="1"/>
      <c r="D156" s="1"/>
      <c r="E156" s="49" t="s">
        <v>199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 thickBot="1" ht="12.75">
      <c r="A157" s="9"/>
      <c r="B157" s="50" t="s">
        <v>54</v>
      </c>
      <c r="C157" s="51"/>
      <c r="D157" s="51"/>
      <c r="E157" s="52" t="s">
        <v>55</v>
      </c>
      <c r="F157" s="51"/>
      <c r="G157" s="51"/>
      <c r="H157" s="53"/>
      <c r="I157" s="51"/>
      <c r="J157" s="53"/>
      <c r="K157" s="51"/>
      <c r="L157" s="51"/>
      <c r="M157" s="12"/>
      <c r="N157" s="2"/>
      <c r="O157" s="2"/>
      <c r="P157" s="2"/>
      <c r="Q157" s="2"/>
    </row>
    <row r="158" thickTop="1" ht="12.75">
      <c r="A158" s="9"/>
      <c r="B158" s="41">
        <v>25</v>
      </c>
      <c r="C158" s="42" t="s">
        <v>200</v>
      </c>
      <c r="D158" s="42" t="s">
        <v>7</v>
      </c>
      <c r="E158" s="42" t="s">
        <v>201</v>
      </c>
      <c r="F158" s="42" t="s">
        <v>7</v>
      </c>
      <c r="G158" s="43" t="s">
        <v>165</v>
      </c>
      <c r="H158" s="54">
        <v>94</v>
      </c>
      <c r="I158" s="55">
        <f>ROUND(0,2)</f>
        <v>0</v>
      </c>
      <c r="J158" s="56">
        <f>ROUND(I158*H158,2)</f>
        <v>0</v>
      </c>
      <c r="K158" s="57">
        <v>0.20999999999999999</v>
      </c>
      <c r="L158" s="58">
        <f>IF(ISNUMBER(K158),ROUND(J158*(K158+1),2),0)</f>
        <v>0</v>
      </c>
      <c r="M158" s="12"/>
      <c r="N158" s="2"/>
      <c r="O158" s="2"/>
      <c r="P158" s="2"/>
      <c r="Q158" s="33">
        <f>IF(ISNUMBER(K158),IF(H158&gt;0,IF(I158&gt;0,J158,0),0),0)</f>
        <v>0</v>
      </c>
      <c r="R158" s="27">
        <f>IF(ISNUMBER(K158)=FALSE,J158,0)</f>
        <v>0</v>
      </c>
    </row>
    <row r="159" ht="12.75">
      <c r="A159" s="9"/>
      <c r="B159" s="48" t="s">
        <v>48</v>
      </c>
      <c r="C159" s="1"/>
      <c r="D159" s="1"/>
      <c r="E159" s="49" t="s">
        <v>202</v>
      </c>
      <c r="F159" s="1"/>
      <c r="G159" s="1"/>
      <c r="H159" s="40"/>
      <c r="I159" s="1"/>
      <c r="J159" s="40"/>
      <c r="K159" s="1"/>
      <c r="L159" s="1"/>
      <c r="M159" s="12"/>
      <c r="N159" s="2"/>
      <c r="O159" s="2"/>
      <c r="P159" s="2"/>
      <c r="Q159" s="2"/>
    </row>
    <row r="160" ht="12.75">
      <c r="A160" s="9"/>
      <c r="B160" s="48" t="s">
        <v>50</v>
      </c>
      <c r="C160" s="1"/>
      <c r="D160" s="1"/>
      <c r="E160" s="49" t="s">
        <v>203</v>
      </c>
      <c r="F160" s="1"/>
      <c r="G160" s="1"/>
      <c r="H160" s="40"/>
      <c r="I160" s="1"/>
      <c r="J160" s="40"/>
      <c r="K160" s="1"/>
      <c r="L160" s="1"/>
      <c r="M160" s="12"/>
      <c r="N160" s="2"/>
      <c r="O160" s="2"/>
      <c r="P160" s="2"/>
      <c r="Q160" s="2"/>
    </row>
    <row r="161" ht="12.75">
      <c r="A161" s="9"/>
      <c r="B161" s="48" t="s">
        <v>52</v>
      </c>
      <c r="C161" s="1"/>
      <c r="D161" s="1"/>
      <c r="E161" s="49" t="s">
        <v>204</v>
      </c>
      <c r="F161" s="1"/>
      <c r="G161" s="1"/>
      <c r="H161" s="40"/>
      <c r="I161" s="1"/>
      <c r="J161" s="40"/>
      <c r="K161" s="1"/>
      <c r="L161" s="1"/>
      <c r="M161" s="12"/>
      <c r="N161" s="2"/>
      <c r="O161" s="2"/>
      <c r="P161" s="2"/>
      <c r="Q161" s="2"/>
    </row>
    <row r="162" thickBot="1" ht="12.75">
      <c r="A162" s="9"/>
      <c r="B162" s="50" t="s">
        <v>54</v>
      </c>
      <c r="C162" s="51"/>
      <c r="D162" s="51"/>
      <c r="E162" s="52" t="s">
        <v>55</v>
      </c>
      <c r="F162" s="51"/>
      <c r="G162" s="51"/>
      <c r="H162" s="53"/>
      <c r="I162" s="51"/>
      <c r="J162" s="53"/>
      <c r="K162" s="51"/>
      <c r="L162" s="51"/>
      <c r="M162" s="12"/>
      <c r="N162" s="2"/>
      <c r="O162" s="2"/>
      <c r="P162" s="2"/>
      <c r="Q162" s="2"/>
    </row>
    <row r="163" thickTop="1" thickBot="1" ht="25" customHeight="1">
      <c r="A163" s="9"/>
      <c r="B163" s="1"/>
      <c r="C163" s="59">
        <v>9</v>
      </c>
      <c r="D163" s="1"/>
      <c r="E163" s="59" t="s">
        <v>88</v>
      </c>
      <c r="F163" s="1"/>
      <c r="G163" s="60" t="s">
        <v>79</v>
      </c>
      <c r="H163" s="61">
        <f>J123+J128+J133+J138+J143+J148+J153+J158</f>
        <v>0</v>
      </c>
      <c r="I163" s="60" t="s">
        <v>80</v>
      </c>
      <c r="J163" s="62">
        <f>(L163-H163)</f>
        <v>0</v>
      </c>
      <c r="K163" s="60" t="s">
        <v>81</v>
      </c>
      <c r="L163" s="63">
        <f>L123+L128+L133+L138+L143+L148+L153+L158</f>
        <v>0</v>
      </c>
      <c r="M163" s="12"/>
      <c r="N163" s="2"/>
      <c r="O163" s="2"/>
      <c r="P163" s="2"/>
      <c r="Q163" s="33">
        <f>0+Q123+Q128+Q133+Q138+Q143+Q148+Q153+Q158</f>
        <v>0</v>
      </c>
      <c r="R163" s="27">
        <f>0+R123+R128+R133+R138+R143+R148+R153+R158</f>
        <v>0</v>
      </c>
      <c r="S163" s="64">
        <f>Q163*(1+J163)+R163</f>
        <v>0</v>
      </c>
    </row>
    <row r="164" thickTop="1" thickBot="1" ht="25" customHeight="1">
      <c r="A164" s="9"/>
      <c r="B164" s="65"/>
      <c r="C164" s="65"/>
      <c r="D164" s="65"/>
      <c r="E164" s="65"/>
      <c r="F164" s="65"/>
      <c r="G164" s="66" t="s">
        <v>82</v>
      </c>
      <c r="H164" s="67">
        <f>J123+J128+J133+J138+J143+J148+J153+J158</f>
        <v>0</v>
      </c>
      <c r="I164" s="66" t="s">
        <v>83</v>
      </c>
      <c r="J164" s="68">
        <f>0+J163</f>
        <v>0</v>
      </c>
      <c r="K164" s="66" t="s">
        <v>84</v>
      </c>
      <c r="L164" s="69">
        <f>L123+L128+L133+L138+L143+L148+L153+L158</f>
        <v>0</v>
      </c>
      <c r="M164" s="12"/>
      <c r="N164" s="2"/>
      <c r="O164" s="2"/>
      <c r="P164" s="2"/>
      <c r="Q164" s="2"/>
    </row>
    <row r="165" ht="12.75">
      <c r="A165" s="13"/>
      <c r="B165" s="4"/>
      <c r="C165" s="4"/>
      <c r="D165" s="4"/>
      <c r="E165" s="4"/>
      <c r="F165" s="4"/>
      <c r="G165" s="4"/>
      <c r="H165" s="70"/>
      <c r="I165" s="4"/>
      <c r="J165" s="70"/>
      <c r="K165" s="4"/>
      <c r="L165" s="4"/>
      <c r="M165" s="14"/>
      <c r="N165" s="2"/>
      <c r="O165" s="2"/>
      <c r="P165" s="2"/>
      <c r="Q165" s="2"/>
    </row>
    <row r="166" ht="12.7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2"/>
      <c r="O166" s="2"/>
      <c r="P166" s="2"/>
      <c r="Q166" s="2"/>
    </row>
  </sheetData>
  <mergeCells count="12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5:C26"/>
    <mergeCell ref="B28:L28"/>
    <mergeCell ref="B30:D30"/>
    <mergeCell ref="B31:D31"/>
    <mergeCell ref="B32:D32"/>
    <mergeCell ref="B33:D33"/>
    <mergeCell ref="B35:D35"/>
    <mergeCell ref="B36:D36"/>
    <mergeCell ref="B37:D37"/>
    <mergeCell ref="B38:D38"/>
    <mergeCell ref="B41:L41"/>
    <mergeCell ref="B22:D22"/>
    <mergeCell ref="B23:D23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58:D58"/>
    <mergeCell ref="B59:D59"/>
    <mergeCell ref="B60:D60"/>
    <mergeCell ref="B61:D61"/>
    <mergeCell ref="B63:D63"/>
    <mergeCell ref="B64:D64"/>
    <mergeCell ref="B65:D65"/>
    <mergeCell ref="B66:D66"/>
    <mergeCell ref="B69:L69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2:L122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H39+H87+H125+H148+H176+H194+H207+H235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205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L39+L87+L125+L148+L176+L194+L207+L235</f>
        <v>0</v>
      </c>
      <c r="K11" s="1"/>
      <c r="L11" s="1"/>
      <c r="M11" s="12"/>
      <c r="N11" s="2"/>
      <c r="O11" s="2"/>
      <c r="P11" s="2"/>
      <c r="Q11" s="33">
        <f>IF(SUM(K20:K27)&gt;0,ROUND(SUM(S20:S27)/SUM(K20:K27)-1,8),0)</f>
        <v>0</v>
      </c>
      <c r="R11" s="27">
        <f>AVERAGE(J38,J86,J124,J147,J175,J193,J206,J234)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36">
        <v>0</v>
      </c>
      <c r="C20" s="1"/>
      <c r="D20" s="1"/>
      <c r="E20" s="37" t="s">
        <v>86</v>
      </c>
      <c r="F20" s="1"/>
      <c r="G20" s="1"/>
      <c r="H20" s="1"/>
      <c r="I20" s="1"/>
      <c r="J20" s="1"/>
      <c r="K20" s="38">
        <f>H39</f>
        <v>0</v>
      </c>
      <c r="L20" s="38">
        <f>L39</f>
        <v>0</v>
      </c>
      <c r="M20" s="12"/>
      <c r="N20" s="2"/>
      <c r="O20" s="2"/>
      <c r="P20" s="2"/>
      <c r="Q20" s="2"/>
      <c r="S20" s="27">
        <f>S38</f>
        <v>0</v>
      </c>
    </row>
    <row r="21" ht="12.75">
      <c r="A21" s="9"/>
      <c r="B21" s="36">
        <v>1</v>
      </c>
      <c r="C21" s="1"/>
      <c r="D21" s="1"/>
      <c r="E21" s="37" t="s">
        <v>87</v>
      </c>
      <c r="F21" s="1"/>
      <c r="G21" s="1"/>
      <c r="H21" s="1"/>
      <c r="I21" s="1"/>
      <c r="J21" s="1"/>
      <c r="K21" s="38">
        <f>H87</f>
        <v>0</v>
      </c>
      <c r="L21" s="38">
        <f>L87</f>
        <v>0</v>
      </c>
      <c r="M21" s="12"/>
      <c r="N21" s="2"/>
      <c r="O21" s="2"/>
      <c r="P21" s="2"/>
      <c r="Q21" s="2"/>
      <c r="S21" s="27">
        <f>S86</f>
        <v>0</v>
      </c>
    </row>
    <row r="22" ht="12.75">
      <c r="A22" s="9"/>
      <c r="B22" s="36">
        <v>2</v>
      </c>
      <c r="C22" s="1"/>
      <c r="D22" s="1"/>
      <c r="E22" s="37" t="s">
        <v>206</v>
      </c>
      <c r="F22" s="1"/>
      <c r="G22" s="1"/>
      <c r="H22" s="1"/>
      <c r="I22" s="1"/>
      <c r="J22" s="1"/>
      <c r="K22" s="38">
        <f>H125</f>
        <v>0</v>
      </c>
      <c r="L22" s="38">
        <f>L125</f>
        <v>0</v>
      </c>
      <c r="M22" s="12"/>
      <c r="N22" s="2"/>
      <c r="O22" s="2"/>
      <c r="P22" s="2"/>
      <c r="Q22" s="2"/>
      <c r="S22" s="27">
        <f>S124</f>
        <v>0</v>
      </c>
    </row>
    <row r="23" ht="12.75">
      <c r="A23" s="9"/>
      <c r="B23" s="36">
        <v>3</v>
      </c>
      <c r="C23" s="1"/>
      <c r="D23" s="1"/>
      <c r="E23" s="37" t="s">
        <v>207</v>
      </c>
      <c r="F23" s="1"/>
      <c r="G23" s="1"/>
      <c r="H23" s="1"/>
      <c r="I23" s="1"/>
      <c r="J23" s="1"/>
      <c r="K23" s="38">
        <f>H148</f>
        <v>0</v>
      </c>
      <c r="L23" s="38">
        <f>L148</f>
        <v>0</v>
      </c>
      <c r="M23" s="12"/>
      <c r="N23" s="2"/>
      <c r="O23" s="2"/>
      <c r="P23" s="2"/>
      <c r="Q23" s="2"/>
      <c r="S23" s="27">
        <f>S147</f>
        <v>0</v>
      </c>
    </row>
    <row r="24" ht="12.75">
      <c r="A24" s="9"/>
      <c r="B24" s="36">
        <v>4</v>
      </c>
      <c r="C24" s="1"/>
      <c r="D24" s="1"/>
      <c r="E24" s="37" t="s">
        <v>208</v>
      </c>
      <c r="F24" s="1"/>
      <c r="G24" s="1"/>
      <c r="H24" s="1"/>
      <c r="I24" s="1"/>
      <c r="J24" s="1"/>
      <c r="K24" s="38">
        <f>H176</f>
        <v>0</v>
      </c>
      <c r="L24" s="38">
        <f>L176</f>
        <v>0</v>
      </c>
      <c r="M24" s="12"/>
      <c r="N24" s="2"/>
      <c r="O24" s="2"/>
      <c r="P24" s="2"/>
      <c r="Q24" s="2"/>
      <c r="S24" s="27">
        <f>S175</f>
        <v>0</v>
      </c>
    </row>
    <row r="25" ht="12.75">
      <c r="A25" s="9"/>
      <c r="B25" s="36">
        <v>7</v>
      </c>
      <c r="C25" s="1"/>
      <c r="D25" s="1"/>
      <c r="E25" s="37" t="s">
        <v>209</v>
      </c>
      <c r="F25" s="1"/>
      <c r="G25" s="1"/>
      <c r="H25" s="1"/>
      <c r="I25" s="1"/>
      <c r="J25" s="1"/>
      <c r="K25" s="38">
        <f>H194</f>
        <v>0</v>
      </c>
      <c r="L25" s="38">
        <f>L194</f>
        <v>0</v>
      </c>
      <c r="M25" s="72"/>
      <c r="N25" s="2"/>
      <c r="O25" s="2"/>
      <c r="P25" s="2"/>
      <c r="Q25" s="2"/>
      <c r="S25" s="27">
        <f>S193</f>
        <v>0</v>
      </c>
    </row>
    <row r="26" ht="12.75">
      <c r="A26" s="9"/>
      <c r="B26" s="36">
        <v>8</v>
      </c>
      <c r="C26" s="1"/>
      <c r="D26" s="1"/>
      <c r="E26" s="37" t="s">
        <v>210</v>
      </c>
      <c r="F26" s="1"/>
      <c r="G26" s="1"/>
      <c r="H26" s="1"/>
      <c r="I26" s="1"/>
      <c r="J26" s="1"/>
      <c r="K26" s="38">
        <f>H207</f>
        <v>0</v>
      </c>
      <c r="L26" s="38">
        <f>L207</f>
        <v>0</v>
      </c>
      <c r="M26" s="72"/>
      <c r="N26" s="2"/>
      <c r="O26" s="2"/>
      <c r="P26" s="2"/>
      <c r="Q26" s="2"/>
      <c r="S26" s="27">
        <f>S206</f>
        <v>0</v>
      </c>
    </row>
    <row r="27" ht="12.75">
      <c r="A27" s="9"/>
      <c r="B27" s="36">
        <v>9</v>
      </c>
      <c r="C27" s="1"/>
      <c r="D27" s="1"/>
      <c r="E27" s="37" t="s">
        <v>88</v>
      </c>
      <c r="F27" s="1"/>
      <c r="G27" s="1"/>
      <c r="H27" s="1"/>
      <c r="I27" s="1"/>
      <c r="J27" s="1"/>
      <c r="K27" s="38">
        <f>H235</f>
        <v>0</v>
      </c>
      <c r="L27" s="38">
        <f>L235</f>
        <v>0</v>
      </c>
      <c r="M27" s="72"/>
      <c r="N27" s="2"/>
      <c r="O27" s="2"/>
      <c r="P27" s="2"/>
      <c r="Q27" s="2"/>
      <c r="S27" s="27">
        <f>S234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4"/>
      <c r="N28" s="2"/>
      <c r="O28" s="2"/>
      <c r="P28" s="2"/>
      <c r="Q28" s="2"/>
    </row>
    <row r="29" ht="14" customHeight="1">
      <c r="A29" s="4"/>
      <c r="B29" s="28" t="s">
        <v>36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1"/>
      <c r="N30" s="2"/>
      <c r="O30" s="2"/>
      <c r="P30" s="2"/>
      <c r="Q30" s="2"/>
    </row>
    <row r="31" ht="18" customHeight="1">
      <c r="A31" s="9"/>
      <c r="B31" s="34" t="s">
        <v>37</v>
      </c>
      <c r="C31" s="34" t="s">
        <v>33</v>
      </c>
      <c r="D31" s="34" t="s">
        <v>38</v>
      </c>
      <c r="E31" s="34" t="s">
        <v>34</v>
      </c>
      <c r="F31" s="34" t="s">
        <v>39</v>
      </c>
      <c r="G31" s="35" t="s">
        <v>40</v>
      </c>
      <c r="H31" s="22" t="s">
        <v>41</v>
      </c>
      <c r="I31" s="22" t="s">
        <v>42</v>
      </c>
      <c r="J31" s="22" t="s">
        <v>17</v>
      </c>
      <c r="K31" s="35" t="s">
        <v>43</v>
      </c>
      <c r="L31" s="22" t="s">
        <v>18</v>
      </c>
      <c r="M31" s="72"/>
      <c r="N31" s="2"/>
      <c r="O31" s="2"/>
      <c r="P31" s="2"/>
      <c r="Q31" s="2"/>
    </row>
    <row r="32" ht="40" customHeight="1">
      <c r="A32" s="9"/>
      <c r="B32" s="39" t="s">
        <v>89</v>
      </c>
      <c r="C32" s="1"/>
      <c r="D32" s="1"/>
      <c r="E32" s="1"/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 ht="12.75">
      <c r="A33" s="9"/>
      <c r="B33" s="41">
        <v>1</v>
      </c>
      <c r="C33" s="42" t="s">
        <v>90</v>
      </c>
      <c r="D33" s="42">
        <v>1</v>
      </c>
      <c r="E33" s="42" t="s">
        <v>91</v>
      </c>
      <c r="F33" s="42" t="s">
        <v>7</v>
      </c>
      <c r="G33" s="43" t="s">
        <v>92</v>
      </c>
      <c r="H33" s="44">
        <v>733.06799999999998</v>
      </c>
      <c r="I33" s="25">
        <f>ROUND(0,2)</f>
        <v>0</v>
      </c>
      <c r="J33" s="45">
        <f>ROUND(I33*H33,2)</f>
        <v>0</v>
      </c>
      <c r="K33" s="46">
        <v>0.20999999999999999</v>
      </c>
      <c r="L33" s="47">
        <f>IF(ISNUMBER(K33),ROUND(J33*(K33+1),2),0)</f>
        <v>0</v>
      </c>
      <c r="M33" s="12"/>
      <c r="N33" s="2"/>
      <c r="O33" s="2"/>
      <c r="P33" s="2"/>
      <c r="Q33" s="33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48" t="s">
        <v>48</v>
      </c>
      <c r="C34" s="1"/>
      <c r="D34" s="1"/>
      <c r="E34" s="49" t="s">
        <v>211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ht="12.75">
      <c r="A35" s="9"/>
      <c r="B35" s="48" t="s">
        <v>50</v>
      </c>
      <c r="C35" s="1"/>
      <c r="D35" s="1"/>
      <c r="E35" s="49" t="s">
        <v>212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 ht="12.75">
      <c r="A36" s="9"/>
      <c r="B36" s="48" t="s">
        <v>52</v>
      </c>
      <c r="C36" s="1"/>
      <c r="D36" s="1"/>
      <c r="E36" s="49" t="s">
        <v>95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 thickBot="1" ht="12.75">
      <c r="A37" s="9"/>
      <c r="B37" s="50" t="s">
        <v>54</v>
      </c>
      <c r="C37" s="51"/>
      <c r="D37" s="51"/>
      <c r="E37" s="52" t="s">
        <v>55</v>
      </c>
      <c r="F37" s="51"/>
      <c r="G37" s="51"/>
      <c r="H37" s="53"/>
      <c r="I37" s="51"/>
      <c r="J37" s="53"/>
      <c r="K37" s="51"/>
      <c r="L37" s="51"/>
      <c r="M37" s="12"/>
      <c r="N37" s="2"/>
      <c r="O37" s="2"/>
      <c r="P37" s="2"/>
      <c r="Q37" s="2"/>
    </row>
    <row r="38" thickTop="1" thickBot="1" ht="25" customHeight="1">
      <c r="A38" s="9"/>
      <c r="B38" s="1"/>
      <c r="C38" s="59">
        <v>0</v>
      </c>
      <c r="D38" s="1"/>
      <c r="E38" s="59" t="s">
        <v>86</v>
      </c>
      <c r="F38" s="1"/>
      <c r="G38" s="60" t="s">
        <v>79</v>
      </c>
      <c r="H38" s="61">
        <f>0+J33</f>
        <v>0</v>
      </c>
      <c r="I38" s="60" t="s">
        <v>80</v>
      </c>
      <c r="J38" s="62">
        <f>(L38-H38)</f>
        <v>0</v>
      </c>
      <c r="K38" s="60" t="s">
        <v>81</v>
      </c>
      <c r="L38" s="63">
        <f>0+L33</f>
        <v>0</v>
      </c>
      <c r="M38" s="12"/>
      <c r="N38" s="2"/>
      <c r="O38" s="2"/>
      <c r="P38" s="2"/>
      <c r="Q38" s="33">
        <f>0+Q33</f>
        <v>0</v>
      </c>
      <c r="R38" s="27">
        <f>0+R33</f>
        <v>0</v>
      </c>
      <c r="S38" s="64">
        <f>Q38*(1+J38)+R38</f>
        <v>0</v>
      </c>
    </row>
    <row r="39" thickTop="1" thickBot="1" ht="25" customHeight="1">
      <c r="A39" s="9"/>
      <c r="B39" s="65"/>
      <c r="C39" s="65"/>
      <c r="D39" s="65"/>
      <c r="E39" s="65"/>
      <c r="F39" s="65"/>
      <c r="G39" s="66" t="s">
        <v>82</v>
      </c>
      <c r="H39" s="67">
        <f>0+J33</f>
        <v>0</v>
      </c>
      <c r="I39" s="66" t="s">
        <v>83</v>
      </c>
      <c r="J39" s="68">
        <f>0+J38</f>
        <v>0</v>
      </c>
      <c r="K39" s="66" t="s">
        <v>84</v>
      </c>
      <c r="L39" s="69">
        <f>0+L33</f>
        <v>0</v>
      </c>
      <c r="M39" s="12"/>
      <c r="N39" s="2"/>
      <c r="O39" s="2"/>
      <c r="P39" s="2"/>
      <c r="Q39" s="2"/>
    </row>
    <row r="40" ht="40" customHeight="1">
      <c r="A40" s="9"/>
      <c r="B40" s="73" t="s">
        <v>101</v>
      </c>
      <c r="C40" s="1"/>
      <c r="D40" s="1"/>
      <c r="E40" s="1"/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 ht="12.75">
      <c r="A41" s="9"/>
      <c r="B41" s="41">
        <v>2</v>
      </c>
      <c r="C41" s="42" t="s">
        <v>213</v>
      </c>
      <c r="D41" s="42">
        <v>1</v>
      </c>
      <c r="E41" s="42" t="s">
        <v>214</v>
      </c>
      <c r="F41" s="42" t="s">
        <v>7</v>
      </c>
      <c r="G41" s="43" t="s">
        <v>108</v>
      </c>
      <c r="H41" s="44">
        <v>53.100000000000001</v>
      </c>
      <c r="I41" s="25">
        <f>ROUND(0,2)</f>
        <v>0</v>
      </c>
      <c r="J41" s="45">
        <f>ROUND(I41*H41,2)</f>
        <v>0</v>
      </c>
      <c r="K41" s="46">
        <v>0.20999999999999999</v>
      </c>
      <c r="L41" s="47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48" t="s">
        <v>48</v>
      </c>
      <c r="C42" s="1"/>
      <c r="D42" s="1"/>
      <c r="E42" s="49" t="s">
        <v>215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 ht="12.75">
      <c r="A43" s="9"/>
      <c r="B43" s="48" t="s">
        <v>50</v>
      </c>
      <c r="C43" s="1"/>
      <c r="D43" s="1"/>
      <c r="E43" s="49" t="s">
        <v>216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ht="12.75">
      <c r="A44" s="9"/>
      <c r="B44" s="48" t="s">
        <v>52</v>
      </c>
      <c r="C44" s="1"/>
      <c r="D44" s="1"/>
      <c r="E44" s="49" t="s">
        <v>217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 ht="12.75">
      <c r="A45" s="9"/>
      <c r="B45" s="50" t="s">
        <v>54</v>
      </c>
      <c r="C45" s="51"/>
      <c r="D45" s="51"/>
      <c r="E45" s="52" t="s">
        <v>55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 ht="12.75">
      <c r="A46" s="9"/>
      <c r="B46" s="41">
        <v>3</v>
      </c>
      <c r="C46" s="42" t="s">
        <v>213</v>
      </c>
      <c r="D46" s="42">
        <v>2</v>
      </c>
      <c r="E46" s="42" t="s">
        <v>214</v>
      </c>
      <c r="F46" s="42" t="s">
        <v>7</v>
      </c>
      <c r="G46" s="43" t="s">
        <v>108</v>
      </c>
      <c r="H46" s="54">
        <v>159.30000000000001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 ht="12.75">
      <c r="A47" s="9"/>
      <c r="B47" s="48" t="s">
        <v>48</v>
      </c>
      <c r="C47" s="1"/>
      <c r="D47" s="1"/>
      <c r="E47" s="49" t="s">
        <v>218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 ht="12.75">
      <c r="A48" s="9"/>
      <c r="B48" s="48" t="s">
        <v>50</v>
      </c>
      <c r="C48" s="1"/>
      <c r="D48" s="1"/>
      <c r="E48" s="49" t="s">
        <v>219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ht="12.75">
      <c r="A49" s="9"/>
      <c r="B49" s="48" t="s">
        <v>52</v>
      </c>
      <c r="C49" s="1"/>
      <c r="D49" s="1"/>
      <c r="E49" s="49" t="s">
        <v>217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 ht="12.75">
      <c r="A50" s="9"/>
      <c r="B50" s="50" t="s">
        <v>54</v>
      </c>
      <c r="C50" s="51"/>
      <c r="D50" s="51"/>
      <c r="E50" s="52" t="s">
        <v>55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 ht="12.75">
      <c r="A51" s="9"/>
      <c r="B51" s="41">
        <v>4</v>
      </c>
      <c r="C51" s="42" t="s">
        <v>220</v>
      </c>
      <c r="D51" s="42">
        <v>1</v>
      </c>
      <c r="E51" s="42" t="s">
        <v>221</v>
      </c>
      <c r="F51" s="42" t="s">
        <v>7</v>
      </c>
      <c r="G51" s="43" t="s">
        <v>108</v>
      </c>
      <c r="H51" s="54">
        <v>79.650000000000006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 ht="12.75">
      <c r="A52" s="9"/>
      <c r="B52" s="48" t="s">
        <v>48</v>
      </c>
      <c r="C52" s="1"/>
      <c r="D52" s="1"/>
      <c r="E52" s="49" t="s">
        <v>222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 ht="12.75">
      <c r="A53" s="9"/>
      <c r="B53" s="48" t="s">
        <v>50</v>
      </c>
      <c r="C53" s="1"/>
      <c r="D53" s="1"/>
      <c r="E53" s="49" t="s">
        <v>223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ht="12.75">
      <c r="A54" s="9"/>
      <c r="B54" s="48" t="s">
        <v>52</v>
      </c>
      <c r="C54" s="1"/>
      <c r="D54" s="1"/>
      <c r="E54" s="49" t="s">
        <v>217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 ht="12.75">
      <c r="A55" s="9"/>
      <c r="B55" s="50" t="s">
        <v>54</v>
      </c>
      <c r="C55" s="51"/>
      <c r="D55" s="51"/>
      <c r="E55" s="52" t="s">
        <v>55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 ht="12.75">
      <c r="A56" s="9"/>
      <c r="B56" s="41">
        <v>5</v>
      </c>
      <c r="C56" s="42" t="s">
        <v>220</v>
      </c>
      <c r="D56" s="42">
        <v>2</v>
      </c>
      <c r="E56" s="42" t="s">
        <v>221</v>
      </c>
      <c r="F56" s="42" t="s">
        <v>7</v>
      </c>
      <c r="G56" s="43" t="s">
        <v>108</v>
      </c>
      <c r="H56" s="54">
        <v>238.94999999999999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 ht="12.75">
      <c r="A57" s="9"/>
      <c r="B57" s="48" t="s">
        <v>48</v>
      </c>
      <c r="C57" s="1"/>
      <c r="D57" s="1"/>
      <c r="E57" s="49" t="s">
        <v>224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 ht="12.75">
      <c r="A58" s="9"/>
      <c r="B58" s="48" t="s">
        <v>50</v>
      </c>
      <c r="C58" s="1"/>
      <c r="D58" s="1"/>
      <c r="E58" s="49" t="s">
        <v>225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 ht="12.75">
      <c r="A59" s="9"/>
      <c r="B59" s="48" t="s">
        <v>52</v>
      </c>
      <c r="C59" s="1"/>
      <c r="D59" s="1"/>
      <c r="E59" s="49" t="s">
        <v>217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 ht="12.75">
      <c r="A60" s="9"/>
      <c r="B60" s="50" t="s">
        <v>54</v>
      </c>
      <c r="C60" s="51"/>
      <c r="D60" s="51"/>
      <c r="E60" s="52" t="s">
        <v>55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 ht="12.75">
      <c r="A61" s="9"/>
      <c r="B61" s="41">
        <v>6</v>
      </c>
      <c r="C61" s="42" t="s">
        <v>226</v>
      </c>
      <c r="D61" s="42" t="s">
        <v>7</v>
      </c>
      <c r="E61" s="42" t="s">
        <v>227</v>
      </c>
      <c r="F61" s="42" t="s">
        <v>7</v>
      </c>
      <c r="G61" s="43" t="s">
        <v>108</v>
      </c>
      <c r="H61" s="54">
        <v>9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 ht="12.75">
      <c r="A62" s="9"/>
      <c r="B62" s="48" t="s">
        <v>48</v>
      </c>
      <c r="C62" s="1"/>
      <c r="D62" s="1"/>
      <c r="E62" s="49" t="s">
        <v>228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 ht="12.75">
      <c r="A63" s="9"/>
      <c r="B63" s="48" t="s">
        <v>50</v>
      </c>
      <c r="C63" s="1"/>
      <c r="D63" s="1"/>
      <c r="E63" s="49" t="s">
        <v>229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ht="12.75">
      <c r="A64" s="9"/>
      <c r="B64" s="48" t="s">
        <v>52</v>
      </c>
      <c r="C64" s="1"/>
      <c r="D64" s="1"/>
      <c r="E64" s="49" t="s">
        <v>230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 ht="12.75">
      <c r="A65" s="9"/>
      <c r="B65" s="50" t="s">
        <v>54</v>
      </c>
      <c r="C65" s="51"/>
      <c r="D65" s="51"/>
      <c r="E65" s="52" t="s">
        <v>55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 ht="12.75">
      <c r="A66" s="9"/>
      <c r="B66" s="41">
        <v>7</v>
      </c>
      <c r="C66" s="42" t="s">
        <v>231</v>
      </c>
      <c r="D66" s="42" t="s">
        <v>7</v>
      </c>
      <c r="E66" s="42" t="s">
        <v>232</v>
      </c>
      <c r="F66" s="42" t="s">
        <v>7</v>
      </c>
      <c r="G66" s="43" t="s">
        <v>108</v>
      </c>
      <c r="H66" s="54">
        <v>45</v>
      </c>
      <c r="I66" s="55">
        <f>ROUND(0,2)</f>
        <v>0</v>
      </c>
      <c r="J66" s="56">
        <f>ROUND(I66*H66,2)</f>
        <v>0</v>
      </c>
      <c r="K66" s="57">
        <v>0.20999999999999999</v>
      </c>
      <c r="L66" s="58">
        <f>IF(ISNUMBER(K66),ROUND(J66*(K66+1),2),0)</f>
        <v>0</v>
      </c>
      <c r="M66" s="12"/>
      <c r="N66" s="2"/>
      <c r="O66" s="2"/>
      <c r="P66" s="2"/>
      <c r="Q66" s="33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48" t="s">
        <v>48</v>
      </c>
      <c r="C67" s="1"/>
      <c r="D67" s="1"/>
      <c r="E67" s="49" t="s">
        <v>233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 ht="12.75">
      <c r="A68" s="9"/>
      <c r="B68" s="48" t="s">
        <v>50</v>
      </c>
      <c r="C68" s="1"/>
      <c r="D68" s="1"/>
      <c r="E68" s="49" t="s">
        <v>234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 ht="12.75">
      <c r="A69" s="9"/>
      <c r="B69" s="48" t="s">
        <v>52</v>
      </c>
      <c r="C69" s="1"/>
      <c r="D69" s="1"/>
      <c r="E69" s="49" t="s">
        <v>235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 thickBot="1" ht="12.75">
      <c r="A70" s="9"/>
      <c r="B70" s="50" t="s">
        <v>54</v>
      </c>
      <c r="C70" s="51"/>
      <c r="D70" s="51"/>
      <c r="E70" s="52" t="s">
        <v>55</v>
      </c>
      <c r="F70" s="51"/>
      <c r="G70" s="51"/>
      <c r="H70" s="53"/>
      <c r="I70" s="51"/>
      <c r="J70" s="53"/>
      <c r="K70" s="51"/>
      <c r="L70" s="51"/>
      <c r="M70" s="12"/>
      <c r="N70" s="2"/>
      <c r="O70" s="2"/>
      <c r="P70" s="2"/>
      <c r="Q70" s="2"/>
    </row>
    <row r="71" thickTop="1" ht="12.75">
      <c r="A71" s="9"/>
      <c r="B71" s="41">
        <v>8</v>
      </c>
      <c r="C71" s="42" t="s">
        <v>236</v>
      </c>
      <c r="D71" s="42" t="s">
        <v>7</v>
      </c>
      <c r="E71" s="42" t="s">
        <v>237</v>
      </c>
      <c r="F71" s="42" t="s">
        <v>7</v>
      </c>
      <c r="G71" s="43" t="s">
        <v>108</v>
      </c>
      <c r="H71" s="54">
        <v>531</v>
      </c>
      <c r="I71" s="55">
        <f>ROUND(0,2)</f>
        <v>0</v>
      </c>
      <c r="J71" s="56">
        <f>ROUND(I71*H71,2)</f>
        <v>0</v>
      </c>
      <c r="K71" s="57">
        <v>0.20999999999999999</v>
      </c>
      <c r="L71" s="58">
        <f>IF(ISNUMBER(K71),ROUND(J71*(K71+1),2),0)</f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 ht="12.75">
      <c r="A72" s="9"/>
      <c r="B72" s="48" t="s">
        <v>48</v>
      </c>
      <c r="C72" s="1"/>
      <c r="D72" s="1"/>
      <c r="E72" s="49" t="s">
        <v>238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 ht="12.75">
      <c r="A73" s="9"/>
      <c r="B73" s="48" t="s">
        <v>50</v>
      </c>
      <c r="C73" s="1"/>
      <c r="D73" s="1"/>
      <c r="E73" s="49" t="s">
        <v>239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 ht="12.75">
      <c r="A74" s="9"/>
      <c r="B74" s="48" t="s">
        <v>52</v>
      </c>
      <c r="C74" s="1"/>
      <c r="D74" s="1"/>
      <c r="E74" s="49" t="s">
        <v>240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 thickBot="1" ht="12.75">
      <c r="A75" s="9"/>
      <c r="B75" s="50" t="s">
        <v>54</v>
      </c>
      <c r="C75" s="51"/>
      <c r="D75" s="51"/>
      <c r="E75" s="52" t="s">
        <v>55</v>
      </c>
      <c r="F75" s="51"/>
      <c r="G75" s="51"/>
      <c r="H75" s="53"/>
      <c r="I75" s="51"/>
      <c r="J75" s="53"/>
      <c r="K75" s="51"/>
      <c r="L75" s="51"/>
      <c r="M75" s="12"/>
      <c r="N75" s="2"/>
      <c r="O75" s="2"/>
      <c r="P75" s="2"/>
      <c r="Q75" s="2"/>
    </row>
    <row r="76" thickTop="1" ht="12.75">
      <c r="A76" s="9"/>
      <c r="B76" s="41">
        <v>9</v>
      </c>
      <c r="C76" s="42" t="s">
        <v>241</v>
      </c>
      <c r="D76" s="42" t="s">
        <v>7</v>
      </c>
      <c r="E76" s="42" t="s">
        <v>242</v>
      </c>
      <c r="F76" s="42" t="s">
        <v>7</v>
      </c>
      <c r="G76" s="43" t="s">
        <v>122</v>
      </c>
      <c r="H76" s="54">
        <v>450</v>
      </c>
      <c r="I76" s="55">
        <f>ROUND(0,2)</f>
        <v>0</v>
      </c>
      <c r="J76" s="56">
        <f>ROUND(I76*H76,2)</f>
        <v>0</v>
      </c>
      <c r="K76" s="57">
        <v>0.20999999999999999</v>
      </c>
      <c r="L76" s="58">
        <f>IF(ISNUMBER(K76),ROUND(J76*(K76+1),2),0)</f>
        <v>0</v>
      </c>
      <c r="M76" s="12"/>
      <c r="N76" s="2"/>
      <c r="O76" s="2"/>
      <c r="P76" s="2"/>
      <c r="Q76" s="33">
        <f>IF(ISNUMBER(K76),IF(H76&gt;0,IF(I76&gt;0,J76,0),0),0)</f>
        <v>0</v>
      </c>
      <c r="R76" s="27">
        <f>IF(ISNUMBER(K76)=FALSE,J76,0)</f>
        <v>0</v>
      </c>
    </row>
    <row r="77" ht="12.75">
      <c r="A77" s="9"/>
      <c r="B77" s="48" t="s">
        <v>48</v>
      </c>
      <c r="C77" s="1"/>
      <c r="D77" s="1"/>
      <c r="E77" s="49" t="s">
        <v>243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 ht="12.75">
      <c r="A78" s="9"/>
      <c r="B78" s="48" t="s">
        <v>50</v>
      </c>
      <c r="C78" s="1"/>
      <c r="D78" s="1"/>
      <c r="E78" s="49" t="s">
        <v>244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 ht="12.75">
      <c r="A79" s="9"/>
      <c r="B79" s="48" t="s">
        <v>52</v>
      </c>
      <c r="C79" s="1"/>
      <c r="D79" s="1"/>
      <c r="E79" s="49" t="s">
        <v>245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 thickBot="1" ht="12.75">
      <c r="A80" s="9"/>
      <c r="B80" s="50" t="s">
        <v>54</v>
      </c>
      <c r="C80" s="51"/>
      <c r="D80" s="51"/>
      <c r="E80" s="52" t="s">
        <v>55</v>
      </c>
      <c r="F80" s="51"/>
      <c r="G80" s="51"/>
      <c r="H80" s="53"/>
      <c r="I80" s="51"/>
      <c r="J80" s="53"/>
      <c r="K80" s="51"/>
      <c r="L80" s="51"/>
      <c r="M80" s="12"/>
      <c r="N80" s="2"/>
      <c r="O80" s="2"/>
      <c r="P80" s="2"/>
      <c r="Q80" s="2"/>
    </row>
    <row r="81" thickTop="1" ht="12.75">
      <c r="A81" s="9"/>
      <c r="B81" s="41">
        <v>10</v>
      </c>
      <c r="C81" s="42" t="s">
        <v>246</v>
      </c>
      <c r="D81" s="42" t="s">
        <v>7</v>
      </c>
      <c r="E81" s="42" t="s">
        <v>247</v>
      </c>
      <c r="F81" s="42" t="s">
        <v>7</v>
      </c>
      <c r="G81" s="43" t="s">
        <v>122</v>
      </c>
      <c r="H81" s="54">
        <v>12</v>
      </c>
      <c r="I81" s="55">
        <f>ROUND(0,2)</f>
        <v>0</v>
      </c>
      <c r="J81" s="56">
        <f>ROUND(I81*H81,2)</f>
        <v>0</v>
      </c>
      <c r="K81" s="57">
        <v>0.20999999999999999</v>
      </c>
      <c r="L81" s="58">
        <f>IF(ISNUMBER(K81),ROUND(J81*(K81+1),2),0)</f>
        <v>0</v>
      </c>
      <c r="M81" s="12"/>
      <c r="N81" s="2"/>
      <c r="O81" s="2"/>
      <c r="P81" s="2"/>
      <c r="Q81" s="33">
        <f>IF(ISNUMBER(K81),IF(H81&gt;0,IF(I81&gt;0,J81,0),0),0)</f>
        <v>0</v>
      </c>
      <c r="R81" s="27">
        <f>IF(ISNUMBER(K81)=FALSE,J81,0)</f>
        <v>0</v>
      </c>
    </row>
    <row r="82" ht="12.75">
      <c r="A82" s="9"/>
      <c r="B82" s="48" t="s">
        <v>48</v>
      </c>
      <c r="C82" s="1"/>
      <c r="D82" s="1"/>
      <c r="E82" s="49" t="s">
        <v>248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 ht="12.75">
      <c r="A83" s="9"/>
      <c r="B83" s="48" t="s">
        <v>50</v>
      </c>
      <c r="C83" s="1"/>
      <c r="D83" s="1"/>
      <c r="E83" s="49" t="s">
        <v>249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 ht="12.75">
      <c r="A84" s="9"/>
      <c r="B84" s="48" t="s">
        <v>52</v>
      </c>
      <c r="C84" s="1"/>
      <c r="D84" s="1"/>
      <c r="E84" s="49" t="s">
        <v>250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 thickBot="1" ht="12.75">
      <c r="A85" s="9"/>
      <c r="B85" s="50" t="s">
        <v>54</v>
      </c>
      <c r="C85" s="51"/>
      <c r="D85" s="51"/>
      <c r="E85" s="52" t="s">
        <v>55</v>
      </c>
      <c r="F85" s="51"/>
      <c r="G85" s="51"/>
      <c r="H85" s="53"/>
      <c r="I85" s="51"/>
      <c r="J85" s="53"/>
      <c r="K85" s="51"/>
      <c r="L85" s="51"/>
      <c r="M85" s="12"/>
      <c r="N85" s="2"/>
      <c r="O85" s="2"/>
      <c r="P85" s="2"/>
      <c r="Q85" s="2"/>
    </row>
    <row r="86" thickTop="1" thickBot="1" ht="25" customHeight="1">
      <c r="A86" s="9"/>
      <c r="B86" s="1"/>
      <c r="C86" s="59">
        <v>1</v>
      </c>
      <c r="D86" s="1"/>
      <c r="E86" s="59" t="s">
        <v>87</v>
      </c>
      <c r="F86" s="1"/>
      <c r="G86" s="60" t="s">
        <v>79</v>
      </c>
      <c r="H86" s="61">
        <f>J41+J46+J51+J56+J61+J66+J71+J76+J81</f>
        <v>0</v>
      </c>
      <c r="I86" s="60" t="s">
        <v>80</v>
      </c>
      <c r="J86" s="62">
        <f>(L86-H86)</f>
        <v>0</v>
      </c>
      <c r="K86" s="60" t="s">
        <v>81</v>
      </c>
      <c r="L86" s="63">
        <f>L41+L46+L51+L56+L61+L66+L71+L76+L81</f>
        <v>0</v>
      </c>
      <c r="M86" s="12"/>
      <c r="N86" s="2"/>
      <c r="O86" s="2"/>
      <c r="P86" s="2"/>
      <c r="Q86" s="33">
        <f>0+Q41+Q46+Q51+Q56+Q61+Q66+Q71+Q76+Q81</f>
        <v>0</v>
      </c>
      <c r="R86" s="27">
        <f>0+R41+R46+R51+R56+R61+R66+R71+R76+R81</f>
        <v>0</v>
      </c>
      <c r="S86" s="64">
        <f>Q86*(1+J86)+R86</f>
        <v>0</v>
      </c>
    </row>
    <row r="87" thickTop="1" thickBot="1" ht="25" customHeight="1">
      <c r="A87" s="9"/>
      <c r="B87" s="65"/>
      <c r="C87" s="65"/>
      <c r="D87" s="65"/>
      <c r="E87" s="65"/>
      <c r="F87" s="65"/>
      <c r="G87" s="66" t="s">
        <v>82</v>
      </c>
      <c r="H87" s="67">
        <f>J41+J46+J51+J56+J61+J66+J71+J76+J81</f>
        <v>0</v>
      </c>
      <c r="I87" s="66" t="s">
        <v>83</v>
      </c>
      <c r="J87" s="68">
        <f>0+J86</f>
        <v>0</v>
      </c>
      <c r="K87" s="66" t="s">
        <v>84</v>
      </c>
      <c r="L87" s="69">
        <f>L41+L46+L51+L56+L61+L66+L71+L76+L81</f>
        <v>0</v>
      </c>
      <c r="M87" s="12"/>
      <c r="N87" s="2"/>
      <c r="O87" s="2"/>
      <c r="P87" s="2"/>
      <c r="Q87" s="2"/>
    </row>
    <row r="88" ht="40" customHeight="1">
      <c r="A88" s="9"/>
      <c r="B88" s="73" t="s">
        <v>251</v>
      </c>
      <c r="C88" s="1"/>
      <c r="D88" s="1"/>
      <c r="E88" s="1"/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 ht="12.75">
      <c r="A89" s="9"/>
      <c r="B89" s="41">
        <v>11</v>
      </c>
      <c r="C89" s="42" t="s">
        <v>252</v>
      </c>
      <c r="D89" s="42" t="s">
        <v>7</v>
      </c>
      <c r="E89" s="42" t="s">
        <v>253</v>
      </c>
      <c r="F89" s="42" t="s">
        <v>7</v>
      </c>
      <c r="G89" s="43" t="s">
        <v>108</v>
      </c>
      <c r="H89" s="44">
        <v>12.6</v>
      </c>
      <c r="I89" s="25">
        <f>ROUND(0,2)</f>
        <v>0</v>
      </c>
      <c r="J89" s="45">
        <f>ROUND(I89*H89,2)</f>
        <v>0</v>
      </c>
      <c r="K89" s="46">
        <v>0.20999999999999999</v>
      </c>
      <c r="L89" s="47">
        <f>IF(ISNUMBER(K89),ROUND(J89*(K89+1),2),0)</f>
        <v>0</v>
      </c>
      <c r="M89" s="12"/>
      <c r="N89" s="2"/>
      <c r="O89" s="2"/>
      <c r="P89" s="2"/>
      <c r="Q89" s="33">
        <f>IF(ISNUMBER(K89),IF(H89&gt;0,IF(I89&gt;0,J89,0),0),0)</f>
        <v>0</v>
      </c>
      <c r="R89" s="27">
        <f>IF(ISNUMBER(K89)=FALSE,J89,0)</f>
        <v>0</v>
      </c>
    </row>
    <row r="90" ht="12.75">
      <c r="A90" s="9"/>
      <c r="B90" s="48" t="s">
        <v>48</v>
      </c>
      <c r="C90" s="1"/>
      <c r="D90" s="1"/>
      <c r="E90" s="49" t="s">
        <v>254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 ht="12.75">
      <c r="A91" s="9"/>
      <c r="B91" s="48" t="s">
        <v>50</v>
      </c>
      <c r="C91" s="1"/>
      <c r="D91" s="1"/>
      <c r="E91" s="49" t="s">
        <v>255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 ht="12.75">
      <c r="A92" s="9"/>
      <c r="B92" s="48" t="s">
        <v>52</v>
      </c>
      <c r="C92" s="1"/>
      <c r="D92" s="1"/>
      <c r="E92" s="49" t="s">
        <v>256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 thickBot="1" ht="12.75">
      <c r="A93" s="9"/>
      <c r="B93" s="50" t="s">
        <v>54</v>
      </c>
      <c r="C93" s="51"/>
      <c r="D93" s="51"/>
      <c r="E93" s="52" t="s">
        <v>55</v>
      </c>
      <c r="F93" s="51"/>
      <c r="G93" s="51"/>
      <c r="H93" s="53"/>
      <c r="I93" s="51"/>
      <c r="J93" s="53"/>
      <c r="K93" s="51"/>
      <c r="L93" s="51"/>
      <c r="M93" s="12"/>
      <c r="N93" s="2"/>
      <c r="O93" s="2"/>
      <c r="P93" s="2"/>
      <c r="Q93" s="2"/>
    </row>
    <row r="94" thickTop="1" ht="12.75">
      <c r="A94" s="9"/>
      <c r="B94" s="41">
        <v>12</v>
      </c>
      <c r="C94" s="42" t="s">
        <v>257</v>
      </c>
      <c r="D94" s="42" t="s">
        <v>7</v>
      </c>
      <c r="E94" s="42" t="s">
        <v>258</v>
      </c>
      <c r="F94" s="42" t="s">
        <v>7</v>
      </c>
      <c r="G94" s="43" t="s">
        <v>122</v>
      </c>
      <c r="H94" s="54">
        <v>168</v>
      </c>
      <c r="I94" s="55">
        <f>ROUND(0,2)</f>
        <v>0</v>
      </c>
      <c r="J94" s="56">
        <f>ROUND(I94*H94,2)</f>
        <v>0</v>
      </c>
      <c r="K94" s="57">
        <v>0.20999999999999999</v>
      </c>
      <c r="L94" s="58">
        <f>IF(ISNUMBER(K94),ROUND(J94*(K94+1),2),0)</f>
        <v>0</v>
      </c>
      <c r="M94" s="12"/>
      <c r="N94" s="2"/>
      <c r="O94" s="2"/>
      <c r="P94" s="2"/>
      <c r="Q94" s="33">
        <f>IF(ISNUMBER(K94),IF(H94&gt;0,IF(I94&gt;0,J94,0),0),0)</f>
        <v>0</v>
      </c>
      <c r="R94" s="27">
        <f>IF(ISNUMBER(K94)=FALSE,J94,0)</f>
        <v>0</v>
      </c>
    </row>
    <row r="95" ht="12.75">
      <c r="A95" s="9"/>
      <c r="B95" s="48" t="s">
        <v>48</v>
      </c>
      <c r="C95" s="1"/>
      <c r="D95" s="1"/>
      <c r="E95" s="49" t="s">
        <v>259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 ht="12.75">
      <c r="A96" s="9"/>
      <c r="B96" s="48" t="s">
        <v>50</v>
      </c>
      <c r="C96" s="1"/>
      <c r="D96" s="1"/>
      <c r="E96" s="49" t="s">
        <v>260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 ht="12.75">
      <c r="A97" s="9"/>
      <c r="B97" s="48" t="s">
        <v>52</v>
      </c>
      <c r="C97" s="1"/>
      <c r="D97" s="1"/>
      <c r="E97" s="49" t="s">
        <v>261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 thickBot="1" ht="12.75">
      <c r="A98" s="9"/>
      <c r="B98" s="50" t="s">
        <v>54</v>
      </c>
      <c r="C98" s="51"/>
      <c r="D98" s="51"/>
      <c r="E98" s="52" t="s">
        <v>55</v>
      </c>
      <c r="F98" s="51"/>
      <c r="G98" s="51"/>
      <c r="H98" s="53"/>
      <c r="I98" s="51"/>
      <c r="J98" s="53"/>
      <c r="K98" s="51"/>
      <c r="L98" s="51"/>
      <c r="M98" s="12"/>
      <c r="N98" s="2"/>
      <c r="O98" s="2"/>
      <c r="P98" s="2"/>
      <c r="Q98" s="2"/>
    </row>
    <row r="99" thickTop="1" ht="12.75">
      <c r="A99" s="9"/>
      <c r="B99" s="41">
        <v>13</v>
      </c>
      <c r="C99" s="42" t="s">
        <v>262</v>
      </c>
      <c r="D99" s="42" t="s">
        <v>7</v>
      </c>
      <c r="E99" s="42" t="s">
        <v>263</v>
      </c>
      <c r="F99" s="42" t="s">
        <v>7</v>
      </c>
      <c r="G99" s="43" t="s">
        <v>92</v>
      </c>
      <c r="H99" s="54">
        <v>11.423999999999999</v>
      </c>
      <c r="I99" s="55">
        <f>ROUND(0,2)</f>
        <v>0</v>
      </c>
      <c r="J99" s="56">
        <f>ROUND(I99*H99,2)</f>
        <v>0</v>
      </c>
      <c r="K99" s="57">
        <v>0.20999999999999999</v>
      </c>
      <c r="L99" s="58">
        <f>IF(ISNUMBER(K99),ROUND(J99*(K99+1),2),0)</f>
        <v>0</v>
      </c>
      <c r="M99" s="12"/>
      <c r="N99" s="2"/>
      <c r="O99" s="2"/>
      <c r="P99" s="2"/>
      <c r="Q99" s="33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48" t="s">
        <v>48</v>
      </c>
      <c r="C100" s="1"/>
      <c r="D100" s="1"/>
      <c r="E100" s="49" t="s">
        <v>264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 ht="12.75">
      <c r="A101" s="9"/>
      <c r="B101" s="48" t="s">
        <v>50</v>
      </c>
      <c r="C101" s="1"/>
      <c r="D101" s="1"/>
      <c r="E101" s="49" t="s">
        <v>265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 ht="12.75">
      <c r="A102" s="9"/>
      <c r="B102" s="48" t="s">
        <v>52</v>
      </c>
      <c r="C102" s="1"/>
      <c r="D102" s="1"/>
      <c r="E102" s="49" t="s">
        <v>266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 thickBot="1" ht="12.75">
      <c r="A103" s="9"/>
      <c r="B103" s="50" t="s">
        <v>54</v>
      </c>
      <c r="C103" s="51"/>
      <c r="D103" s="51"/>
      <c r="E103" s="52" t="s">
        <v>55</v>
      </c>
      <c r="F103" s="51"/>
      <c r="G103" s="51"/>
      <c r="H103" s="53"/>
      <c r="I103" s="51"/>
      <c r="J103" s="53"/>
      <c r="K103" s="51"/>
      <c r="L103" s="51"/>
      <c r="M103" s="12"/>
      <c r="N103" s="2"/>
      <c r="O103" s="2"/>
      <c r="P103" s="2"/>
      <c r="Q103" s="2"/>
    </row>
    <row r="104" thickTop="1" ht="12.75">
      <c r="A104" s="9"/>
      <c r="B104" s="41">
        <v>14</v>
      </c>
      <c r="C104" s="42" t="s">
        <v>267</v>
      </c>
      <c r="D104" s="42" t="s">
        <v>7</v>
      </c>
      <c r="E104" s="42" t="s">
        <v>268</v>
      </c>
      <c r="F104" s="42" t="s">
        <v>7</v>
      </c>
      <c r="G104" s="43" t="s">
        <v>165</v>
      </c>
      <c r="H104" s="54">
        <v>336</v>
      </c>
      <c r="I104" s="55">
        <f>ROUND(0,2)</f>
        <v>0</v>
      </c>
      <c r="J104" s="56">
        <f>ROUND(I104*H104,2)</f>
        <v>0</v>
      </c>
      <c r="K104" s="57">
        <v>0.20999999999999999</v>
      </c>
      <c r="L104" s="58">
        <f>IF(ISNUMBER(K104),ROUND(J104*(K104+1),2),0)</f>
        <v>0</v>
      </c>
      <c r="M104" s="12"/>
      <c r="N104" s="2"/>
      <c r="O104" s="2"/>
      <c r="P104" s="2"/>
      <c r="Q104" s="33">
        <f>IF(ISNUMBER(K104),IF(H104&gt;0,IF(I104&gt;0,J104,0),0),0)</f>
        <v>0</v>
      </c>
      <c r="R104" s="27">
        <f>IF(ISNUMBER(K104)=FALSE,J104,0)</f>
        <v>0</v>
      </c>
    </row>
    <row r="105" ht="12.75">
      <c r="A105" s="9"/>
      <c r="B105" s="48" t="s">
        <v>48</v>
      </c>
      <c r="C105" s="1"/>
      <c r="D105" s="1"/>
      <c r="E105" s="49" t="s">
        <v>269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 ht="12.75">
      <c r="A106" s="9"/>
      <c r="B106" s="48" t="s">
        <v>50</v>
      </c>
      <c r="C106" s="1"/>
      <c r="D106" s="1"/>
      <c r="E106" s="49" t="s">
        <v>270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 ht="12.75">
      <c r="A107" s="9"/>
      <c r="B107" s="48" t="s">
        <v>52</v>
      </c>
      <c r="C107" s="1"/>
      <c r="D107" s="1"/>
      <c r="E107" s="49" t="s">
        <v>271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 thickBot="1" ht="12.75">
      <c r="A108" s="9"/>
      <c r="B108" s="50" t="s">
        <v>54</v>
      </c>
      <c r="C108" s="51"/>
      <c r="D108" s="51"/>
      <c r="E108" s="52" t="s">
        <v>55</v>
      </c>
      <c r="F108" s="51"/>
      <c r="G108" s="51"/>
      <c r="H108" s="53"/>
      <c r="I108" s="51"/>
      <c r="J108" s="53"/>
      <c r="K108" s="51"/>
      <c r="L108" s="51"/>
      <c r="M108" s="12"/>
      <c r="N108" s="2"/>
      <c r="O108" s="2"/>
      <c r="P108" s="2"/>
      <c r="Q108" s="2"/>
    </row>
    <row r="109" thickTop="1" ht="12.75">
      <c r="A109" s="9"/>
      <c r="B109" s="41">
        <v>15</v>
      </c>
      <c r="C109" s="42" t="s">
        <v>272</v>
      </c>
      <c r="D109" s="42" t="s">
        <v>7</v>
      </c>
      <c r="E109" s="42" t="s">
        <v>273</v>
      </c>
      <c r="F109" s="42" t="s">
        <v>7</v>
      </c>
      <c r="G109" s="43" t="s">
        <v>165</v>
      </c>
      <c r="H109" s="54">
        <v>616</v>
      </c>
      <c r="I109" s="55">
        <f>ROUND(0,2)</f>
        <v>0</v>
      </c>
      <c r="J109" s="56">
        <f>ROUND(I109*H109,2)</f>
        <v>0</v>
      </c>
      <c r="K109" s="57">
        <v>0.20999999999999999</v>
      </c>
      <c r="L109" s="58">
        <f>IF(ISNUMBER(K109),ROUND(J109*(K109+1),2),0)</f>
        <v>0</v>
      </c>
      <c r="M109" s="12"/>
      <c r="N109" s="2"/>
      <c r="O109" s="2"/>
      <c r="P109" s="2"/>
      <c r="Q109" s="33">
        <f>IF(ISNUMBER(K109),IF(H109&gt;0,IF(I109&gt;0,J109,0),0),0)</f>
        <v>0</v>
      </c>
      <c r="R109" s="27">
        <f>IF(ISNUMBER(K109)=FALSE,J109,0)</f>
        <v>0</v>
      </c>
    </row>
    <row r="110" ht="12.75">
      <c r="A110" s="9"/>
      <c r="B110" s="48" t="s">
        <v>48</v>
      </c>
      <c r="C110" s="1"/>
      <c r="D110" s="1"/>
      <c r="E110" s="49" t="s">
        <v>274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 ht="12.75">
      <c r="A111" s="9"/>
      <c r="B111" s="48" t="s">
        <v>50</v>
      </c>
      <c r="C111" s="1"/>
      <c r="D111" s="1"/>
      <c r="E111" s="49" t="s">
        <v>275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 ht="12.75">
      <c r="A112" s="9"/>
      <c r="B112" s="48" t="s">
        <v>52</v>
      </c>
      <c r="C112" s="1"/>
      <c r="D112" s="1"/>
      <c r="E112" s="49" t="s">
        <v>276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 thickBot="1" ht="12.75">
      <c r="A113" s="9"/>
      <c r="B113" s="50" t="s">
        <v>54</v>
      </c>
      <c r="C113" s="51"/>
      <c r="D113" s="51"/>
      <c r="E113" s="52" t="s">
        <v>55</v>
      </c>
      <c r="F113" s="51"/>
      <c r="G113" s="51"/>
      <c r="H113" s="53"/>
      <c r="I113" s="51"/>
      <c r="J113" s="53"/>
      <c r="K113" s="51"/>
      <c r="L113" s="51"/>
      <c r="M113" s="12"/>
      <c r="N113" s="2"/>
      <c r="O113" s="2"/>
      <c r="P113" s="2"/>
      <c r="Q113" s="2"/>
    </row>
    <row r="114" thickTop="1" ht="12.75">
      <c r="A114" s="9"/>
      <c r="B114" s="41">
        <v>16</v>
      </c>
      <c r="C114" s="42" t="s">
        <v>277</v>
      </c>
      <c r="D114" s="42" t="s">
        <v>7</v>
      </c>
      <c r="E114" s="42" t="s">
        <v>278</v>
      </c>
      <c r="F114" s="42" t="s">
        <v>7</v>
      </c>
      <c r="G114" s="43" t="s">
        <v>108</v>
      </c>
      <c r="H114" s="54">
        <v>23.716000000000001</v>
      </c>
      <c r="I114" s="55">
        <f>ROUND(0,2)</f>
        <v>0</v>
      </c>
      <c r="J114" s="56">
        <f>ROUND(I114*H114,2)</f>
        <v>0</v>
      </c>
      <c r="K114" s="57">
        <v>0.20999999999999999</v>
      </c>
      <c r="L114" s="58">
        <f>IF(ISNUMBER(K114),ROUND(J114*(K114+1),2),0)</f>
        <v>0</v>
      </c>
      <c r="M114" s="12"/>
      <c r="N114" s="2"/>
      <c r="O114" s="2"/>
      <c r="P114" s="2"/>
      <c r="Q114" s="33">
        <f>IF(ISNUMBER(K114),IF(H114&gt;0,IF(I114&gt;0,J114,0),0),0)</f>
        <v>0</v>
      </c>
      <c r="R114" s="27">
        <f>IF(ISNUMBER(K114)=FALSE,J114,0)</f>
        <v>0</v>
      </c>
    </row>
    <row r="115" ht="12.75">
      <c r="A115" s="9"/>
      <c r="B115" s="48" t="s">
        <v>48</v>
      </c>
      <c r="C115" s="1"/>
      <c r="D115" s="1"/>
      <c r="E115" s="49" t="s">
        <v>279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 ht="12.75">
      <c r="A116" s="9"/>
      <c r="B116" s="48" t="s">
        <v>50</v>
      </c>
      <c r="C116" s="1"/>
      <c r="D116" s="1"/>
      <c r="E116" s="49" t="s">
        <v>280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 ht="12.75">
      <c r="A117" s="9"/>
      <c r="B117" s="48" t="s">
        <v>52</v>
      </c>
      <c r="C117" s="1"/>
      <c r="D117" s="1"/>
      <c r="E117" s="49" t="s">
        <v>281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 thickBot="1" ht="12.75">
      <c r="A118" s="9"/>
      <c r="B118" s="50" t="s">
        <v>54</v>
      </c>
      <c r="C118" s="51"/>
      <c r="D118" s="51"/>
      <c r="E118" s="52" t="s">
        <v>55</v>
      </c>
      <c r="F118" s="51"/>
      <c r="G118" s="51"/>
      <c r="H118" s="53"/>
      <c r="I118" s="51"/>
      <c r="J118" s="53"/>
      <c r="K118" s="51"/>
      <c r="L118" s="51"/>
      <c r="M118" s="12"/>
      <c r="N118" s="2"/>
      <c r="O118" s="2"/>
      <c r="P118" s="2"/>
      <c r="Q118" s="2"/>
    </row>
    <row r="119" thickTop="1" ht="12.75">
      <c r="A119" s="9"/>
      <c r="B119" s="41">
        <v>17</v>
      </c>
      <c r="C119" s="42" t="s">
        <v>282</v>
      </c>
      <c r="D119" s="42" t="s">
        <v>7</v>
      </c>
      <c r="E119" s="42" t="s">
        <v>283</v>
      </c>
      <c r="F119" s="42" t="s">
        <v>7</v>
      </c>
      <c r="G119" s="43" t="s">
        <v>122</v>
      </c>
      <c r="H119" s="54">
        <v>450</v>
      </c>
      <c r="I119" s="55">
        <f>ROUND(0,2)</f>
        <v>0</v>
      </c>
      <c r="J119" s="56">
        <f>ROUND(I119*H119,2)</f>
        <v>0</v>
      </c>
      <c r="K119" s="57">
        <v>0.20999999999999999</v>
      </c>
      <c r="L119" s="58">
        <f>IF(ISNUMBER(K119),ROUND(J119*(K119+1),2),0)</f>
        <v>0</v>
      </c>
      <c r="M119" s="12"/>
      <c r="N119" s="2"/>
      <c r="O119" s="2"/>
      <c r="P119" s="2"/>
      <c r="Q119" s="33">
        <f>IF(ISNUMBER(K119),IF(H119&gt;0,IF(I119&gt;0,J119,0),0),0)</f>
        <v>0</v>
      </c>
      <c r="R119" s="27">
        <f>IF(ISNUMBER(K119)=FALSE,J119,0)</f>
        <v>0</v>
      </c>
    </row>
    <row r="120" ht="12.75">
      <c r="A120" s="9"/>
      <c r="B120" s="48" t="s">
        <v>48</v>
      </c>
      <c r="C120" s="1"/>
      <c r="D120" s="1"/>
      <c r="E120" s="49" t="s">
        <v>284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 ht="12.75">
      <c r="A121" s="9"/>
      <c r="B121" s="48" t="s">
        <v>50</v>
      </c>
      <c r="C121" s="1"/>
      <c r="D121" s="1"/>
      <c r="E121" s="49" t="s">
        <v>285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 ht="12.75">
      <c r="A122" s="9"/>
      <c r="B122" s="48" t="s">
        <v>52</v>
      </c>
      <c r="C122" s="1"/>
      <c r="D122" s="1"/>
      <c r="E122" s="49" t="s">
        <v>286</v>
      </c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 thickBot="1" ht="12.75">
      <c r="A123" s="9"/>
      <c r="B123" s="50" t="s">
        <v>54</v>
      </c>
      <c r="C123" s="51"/>
      <c r="D123" s="51"/>
      <c r="E123" s="52" t="s">
        <v>55</v>
      </c>
      <c r="F123" s="51"/>
      <c r="G123" s="51"/>
      <c r="H123" s="53"/>
      <c r="I123" s="51"/>
      <c r="J123" s="53"/>
      <c r="K123" s="51"/>
      <c r="L123" s="51"/>
      <c r="M123" s="12"/>
      <c r="N123" s="2"/>
      <c r="O123" s="2"/>
      <c r="P123" s="2"/>
      <c r="Q123" s="2"/>
    </row>
    <row r="124" thickTop="1" thickBot="1" ht="25" customHeight="1">
      <c r="A124" s="9"/>
      <c r="B124" s="1"/>
      <c r="C124" s="59">
        <v>2</v>
      </c>
      <c r="D124" s="1"/>
      <c r="E124" s="59" t="s">
        <v>206</v>
      </c>
      <c r="F124" s="1"/>
      <c r="G124" s="60" t="s">
        <v>79</v>
      </c>
      <c r="H124" s="61">
        <f>J89+J94+J99+J104+J109+J114+J119</f>
        <v>0</v>
      </c>
      <c r="I124" s="60" t="s">
        <v>80</v>
      </c>
      <c r="J124" s="62">
        <f>(L124-H124)</f>
        <v>0</v>
      </c>
      <c r="K124" s="60" t="s">
        <v>81</v>
      </c>
      <c r="L124" s="63">
        <f>L89+L94+L99+L104+L109+L114+L119</f>
        <v>0</v>
      </c>
      <c r="M124" s="12"/>
      <c r="N124" s="2"/>
      <c r="O124" s="2"/>
      <c r="P124" s="2"/>
      <c r="Q124" s="33">
        <f>0+Q89+Q94+Q99+Q104+Q109+Q114+Q119</f>
        <v>0</v>
      </c>
      <c r="R124" s="27">
        <f>0+R89+R94+R99+R104+R109+R114+R119</f>
        <v>0</v>
      </c>
      <c r="S124" s="64">
        <f>Q124*(1+J124)+R124</f>
        <v>0</v>
      </c>
    </row>
    <row r="125" thickTop="1" thickBot="1" ht="25" customHeight="1">
      <c r="A125" s="9"/>
      <c r="B125" s="65"/>
      <c r="C125" s="65"/>
      <c r="D125" s="65"/>
      <c r="E125" s="65"/>
      <c r="F125" s="65"/>
      <c r="G125" s="66" t="s">
        <v>82</v>
      </c>
      <c r="H125" s="67">
        <f>J89+J94+J99+J104+J109+J114+J119</f>
        <v>0</v>
      </c>
      <c r="I125" s="66" t="s">
        <v>83</v>
      </c>
      <c r="J125" s="68">
        <f>0+J124</f>
        <v>0</v>
      </c>
      <c r="K125" s="66" t="s">
        <v>84</v>
      </c>
      <c r="L125" s="69">
        <f>L89+L94+L99+L104+L109+L114+L119</f>
        <v>0</v>
      </c>
      <c r="M125" s="12"/>
      <c r="N125" s="2"/>
      <c r="O125" s="2"/>
      <c r="P125" s="2"/>
      <c r="Q125" s="2"/>
    </row>
    <row r="126" ht="40" customHeight="1">
      <c r="A126" s="9"/>
      <c r="B126" s="73" t="s">
        <v>287</v>
      </c>
      <c r="C126" s="1"/>
      <c r="D126" s="1"/>
      <c r="E126" s="1"/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 ht="12.75">
      <c r="A127" s="9"/>
      <c r="B127" s="41">
        <v>18</v>
      </c>
      <c r="C127" s="42" t="s">
        <v>288</v>
      </c>
      <c r="D127" s="42" t="s">
        <v>7</v>
      </c>
      <c r="E127" s="42" t="s">
        <v>289</v>
      </c>
      <c r="F127" s="42" t="s">
        <v>7</v>
      </c>
      <c r="G127" s="43" t="s">
        <v>108</v>
      </c>
      <c r="H127" s="44">
        <v>26.039999999999999</v>
      </c>
      <c r="I127" s="25">
        <f>ROUND(0,2)</f>
        <v>0</v>
      </c>
      <c r="J127" s="45">
        <f>ROUND(I127*H127,2)</f>
        <v>0</v>
      </c>
      <c r="K127" s="46">
        <v>0.20999999999999999</v>
      </c>
      <c r="L127" s="47">
        <f>IF(ISNUMBER(K127),ROUND(J127*(K127+1),2),0)</f>
        <v>0</v>
      </c>
      <c r="M127" s="12"/>
      <c r="N127" s="2"/>
      <c r="O127" s="2"/>
      <c r="P127" s="2"/>
      <c r="Q127" s="33">
        <f>IF(ISNUMBER(K127),IF(H127&gt;0,IF(I127&gt;0,J127,0),0),0)</f>
        <v>0</v>
      </c>
      <c r="R127" s="27">
        <f>IF(ISNUMBER(K127)=FALSE,J127,0)</f>
        <v>0</v>
      </c>
    </row>
    <row r="128" ht="12.75">
      <c r="A128" s="9"/>
      <c r="B128" s="48" t="s">
        <v>48</v>
      </c>
      <c r="C128" s="1"/>
      <c r="D128" s="1"/>
      <c r="E128" s="49" t="s">
        <v>290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 ht="12.75">
      <c r="A129" s="9"/>
      <c r="B129" s="48" t="s">
        <v>50</v>
      </c>
      <c r="C129" s="1"/>
      <c r="D129" s="1"/>
      <c r="E129" s="49" t="s">
        <v>291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 ht="12.75">
      <c r="A130" s="9"/>
      <c r="B130" s="48" t="s">
        <v>52</v>
      </c>
      <c r="C130" s="1"/>
      <c r="D130" s="1"/>
      <c r="E130" s="49" t="s">
        <v>292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 thickBot="1" ht="12.75">
      <c r="A131" s="9"/>
      <c r="B131" s="50" t="s">
        <v>54</v>
      </c>
      <c r="C131" s="51"/>
      <c r="D131" s="51"/>
      <c r="E131" s="52" t="s">
        <v>55</v>
      </c>
      <c r="F131" s="51"/>
      <c r="G131" s="51"/>
      <c r="H131" s="53"/>
      <c r="I131" s="51"/>
      <c r="J131" s="53"/>
      <c r="K131" s="51"/>
      <c r="L131" s="51"/>
      <c r="M131" s="12"/>
      <c r="N131" s="2"/>
      <c r="O131" s="2"/>
      <c r="P131" s="2"/>
      <c r="Q131" s="2"/>
    </row>
    <row r="132" thickTop="1" ht="12.75">
      <c r="A132" s="9"/>
      <c r="B132" s="41">
        <v>19</v>
      </c>
      <c r="C132" s="42" t="s">
        <v>293</v>
      </c>
      <c r="D132" s="42" t="s">
        <v>7</v>
      </c>
      <c r="E132" s="42" t="s">
        <v>294</v>
      </c>
      <c r="F132" s="42" t="s">
        <v>7</v>
      </c>
      <c r="G132" s="43" t="s">
        <v>92</v>
      </c>
      <c r="H132" s="54">
        <v>3.125</v>
      </c>
      <c r="I132" s="55">
        <f>ROUND(0,2)</f>
        <v>0</v>
      </c>
      <c r="J132" s="56">
        <f>ROUND(I132*H132,2)</f>
        <v>0</v>
      </c>
      <c r="K132" s="57">
        <v>0.20999999999999999</v>
      </c>
      <c r="L132" s="58">
        <f>IF(ISNUMBER(K132),ROUND(J132*(K132+1),2),0)</f>
        <v>0</v>
      </c>
      <c r="M132" s="12"/>
      <c r="N132" s="2"/>
      <c r="O132" s="2"/>
      <c r="P132" s="2"/>
      <c r="Q132" s="33">
        <f>IF(ISNUMBER(K132),IF(H132&gt;0,IF(I132&gt;0,J132,0),0),0)</f>
        <v>0</v>
      </c>
      <c r="R132" s="27">
        <f>IF(ISNUMBER(K132)=FALSE,J132,0)</f>
        <v>0</v>
      </c>
    </row>
    <row r="133" ht="12.75">
      <c r="A133" s="9"/>
      <c r="B133" s="48" t="s">
        <v>48</v>
      </c>
      <c r="C133" s="1"/>
      <c r="D133" s="1"/>
      <c r="E133" s="49" t="s">
        <v>295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 ht="12.75">
      <c r="A134" s="9"/>
      <c r="B134" s="48" t="s">
        <v>50</v>
      </c>
      <c r="C134" s="1"/>
      <c r="D134" s="1"/>
      <c r="E134" s="49" t="s">
        <v>296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 ht="12.75">
      <c r="A135" s="9"/>
      <c r="B135" s="48" t="s">
        <v>52</v>
      </c>
      <c r="C135" s="1"/>
      <c r="D135" s="1"/>
      <c r="E135" s="49" t="s">
        <v>297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 thickBot="1" ht="12.75">
      <c r="A136" s="9"/>
      <c r="B136" s="50" t="s">
        <v>54</v>
      </c>
      <c r="C136" s="51"/>
      <c r="D136" s="51"/>
      <c r="E136" s="52" t="s">
        <v>55</v>
      </c>
      <c r="F136" s="51"/>
      <c r="G136" s="51"/>
      <c r="H136" s="53"/>
      <c r="I136" s="51"/>
      <c r="J136" s="53"/>
      <c r="K136" s="51"/>
      <c r="L136" s="51"/>
      <c r="M136" s="12"/>
      <c r="N136" s="2"/>
      <c r="O136" s="2"/>
      <c r="P136" s="2"/>
      <c r="Q136" s="2"/>
    </row>
    <row r="137" thickTop="1" ht="12.75">
      <c r="A137" s="9"/>
      <c r="B137" s="41">
        <v>20</v>
      </c>
      <c r="C137" s="42" t="s">
        <v>298</v>
      </c>
      <c r="D137" s="42" t="s">
        <v>7</v>
      </c>
      <c r="E137" s="42" t="s">
        <v>299</v>
      </c>
      <c r="F137" s="42" t="s">
        <v>7</v>
      </c>
      <c r="G137" s="43" t="s">
        <v>108</v>
      </c>
      <c r="H137" s="54">
        <v>136.91999999999999</v>
      </c>
      <c r="I137" s="55">
        <f>ROUND(0,2)</f>
        <v>0</v>
      </c>
      <c r="J137" s="56">
        <f>ROUND(I137*H137,2)</f>
        <v>0</v>
      </c>
      <c r="K137" s="57">
        <v>0.20999999999999999</v>
      </c>
      <c r="L137" s="58">
        <f>IF(ISNUMBER(K137),ROUND(J137*(K137+1),2),0)</f>
        <v>0</v>
      </c>
      <c r="M137" s="12"/>
      <c r="N137" s="2"/>
      <c r="O137" s="2"/>
      <c r="P137" s="2"/>
      <c r="Q137" s="33">
        <f>IF(ISNUMBER(K137),IF(H137&gt;0,IF(I137&gt;0,J137,0),0),0)</f>
        <v>0</v>
      </c>
      <c r="R137" s="27">
        <f>IF(ISNUMBER(K137)=FALSE,J137,0)</f>
        <v>0</v>
      </c>
    </row>
    <row r="138" ht="12.75">
      <c r="A138" s="9"/>
      <c r="B138" s="48" t="s">
        <v>48</v>
      </c>
      <c r="C138" s="1"/>
      <c r="D138" s="1"/>
      <c r="E138" s="49" t="s">
        <v>300</v>
      </c>
      <c r="F138" s="1"/>
      <c r="G138" s="1"/>
      <c r="H138" s="40"/>
      <c r="I138" s="1"/>
      <c r="J138" s="40"/>
      <c r="K138" s="1"/>
      <c r="L138" s="1"/>
      <c r="M138" s="12"/>
      <c r="N138" s="2"/>
      <c r="O138" s="2"/>
      <c r="P138" s="2"/>
      <c r="Q138" s="2"/>
    </row>
    <row r="139" ht="12.75">
      <c r="A139" s="9"/>
      <c r="B139" s="48" t="s">
        <v>50</v>
      </c>
      <c r="C139" s="1"/>
      <c r="D139" s="1"/>
      <c r="E139" s="49" t="s">
        <v>301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 ht="12.75">
      <c r="A140" s="9"/>
      <c r="B140" s="48" t="s">
        <v>52</v>
      </c>
      <c r="C140" s="1"/>
      <c r="D140" s="1"/>
      <c r="E140" s="49" t="s">
        <v>292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 thickBot="1" ht="12.75">
      <c r="A141" s="9"/>
      <c r="B141" s="50" t="s">
        <v>54</v>
      </c>
      <c r="C141" s="51"/>
      <c r="D141" s="51"/>
      <c r="E141" s="52" t="s">
        <v>55</v>
      </c>
      <c r="F141" s="51"/>
      <c r="G141" s="51"/>
      <c r="H141" s="53"/>
      <c r="I141" s="51"/>
      <c r="J141" s="53"/>
      <c r="K141" s="51"/>
      <c r="L141" s="51"/>
      <c r="M141" s="12"/>
      <c r="N141" s="2"/>
      <c r="O141" s="2"/>
      <c r="P141" s="2"/>
      <c r="Q141" s="2"/>
    </row>
    <row r="142" thickTop="1" ht="12.75">
      <c r="A142" s="9"/>
      <c r="B142" s="41">
        <v>21</v>
      </c>
      <c r="C142" s="42" t="s">
        <v>302</v>
      </c>
      <c r="D142" s="42" t="s">
        <v>7</v>
      </c>
      <c r="E142" s="42" t="s">
        <v>303</v>
      </c>
      <c r="F142" s="42" t="s">
        <v>7</v>
      </c>
      <c r="G142" s="43" t="s">
        <v>92</v>
      </c>
      <c r="H142" s="54">
        <v>10.954000000000001</v>
      </c>
      <c r="I142" s="55">
        <f>ROUND(0,2)</f>
        <v>0</v>
      </c>
      <c r="J142" s="56">
        <f>ROUND(I142*H142,2)</f>
        <v>0</v>
      </c>
      <c r="K142" s="57">
        <v>0.20999999999999999</v>
      </c>
      <c r="L142" s="58">
        <f>IF(ISNUMBER(K142),ROUND(J142*(K142+1),2),0)</f>
        <v>0</v>
      </c>
      <c r="M142" s="12"/>
      <c r="N142" s="2"/>
      <c r="O142" s="2"/>
      <c r="P142" s="2"/>
      <c r="Q142" s="33">
        <f>IF(ISNUMBER(K142),IF(H142&gt;0,IF(I142&gt;0,J142,0),0),0)</f>
        <v>0</v>
      </c>
      <c r="R142" s="27">
        <f>IF(ISNUMBER(K142)=FALSE,J142,0)</f>
        <v>0</v>
      </c>
    </row>
    <row r="143" ht="12.75">
      <c r="A143" s="9"/>
      <c r="B143" s="48" t="s">
        <v>48</v>
      </c>
      <c r="C143" s="1"/>
      <c r="D143" s="1"/>
      <c r="E143" s="49" t="s">
        <v>304</v>
      </c>
      <c r="F143" s="1"/>
      <c r="G143" s="1"/>
      <c r="H143" s="40"/>
      <c r="I143" s="1"/>
      <c r="J143" s="40"/>
      <c r="K143" s="1"/>
      <c r="L143" s="1"/>
      <c r="M143" s="12"/>
      <c r="N143" s="2"/>
      <c r="O143" s="2"/>
      <c r="P143" s="2"/>
      <c r="Q143" s="2"/>
    </row>
    <row r="144" ht="12.75">
      <c r="A144" s="9"/>
      <c r="B144" s="48" t="s">
        <v>50</v>
      </c>
      <c r="C144" s="1"/>
      <c r="D144" s="1"/>
      <c r="E144" s="49" t="s">
        <v>305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 ht="12.75">
      <c r="A145" s="9"/>
      <c r="B145" s="48" t="s">
        <v>52</v>
      </c>
      <c r="C145" s="1"/>
      <c r="D145" s="1"/>
      <c r="E145" s="49" t="s">
        <v>297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0" t="s">
        <v>54</v>
      </c>
      <c r="C146" s="51"/>
      <c r="D146" s="51"/>
      <c r="E146" s="52" t="s">
        <v>55</v>
      </c>
      <c r="F146" s="51"/>
      <c r="G146" s="51"/>
      <c r="H146" s="53"/>
      <c r="I146" s="51"/>
      <c r="J146" s="53"/>
      <c r="K146" s="51"/>
      <c r="L146" s="51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59">
        <v>3</v>
      </c>
      <c r="D147" s="1"/>
      <c r="E147" s="59" t="s">
        <v>207</v>
      </c>
      <c r="F147" s="1"/>
      <c r="G147" s="60" t="s">
        <v>79</v>
      </c>
      <c r="H147" s="61">
        <f>J127+J132+J137+J142</f>
        <v>0</v>
      </c>
      <c r="I147" s="60" t="s">
        <v>80</v>
      </c>
      <c r="J147" s="62">
        <f>(L147-H147)</f>
        <v>0</v>
      </c>
      <c r="K147" s="60" t="s">
        <v>81</v>
      </c>
      <c r="L147" s="63">
        <f>L127+L132+L137+L142</f>
        <v>0</v>
      </c>
      <c r="M147" s="12"/>
      <c r="N147" s="2"/>
      <c r="O147" s="2"/>
      <c r="P147" s="2"/>
      <c r="Q147" s="33">
        <f>0+Q127+Q132+Q137+Q142</f>
        <v>0</v>
      </c>
      <c r="R147" s="27">
        <f>0+R127+R132+R137+R142</f>
        <v>0</v>
      </c>
      <c r="S147" s="64">
        <f>Q147*(1+J147)+R147</f>
        <v>0</v>
      </c>
    </row>
    <row r="148" thickTop="1" thickBot="1" ht="25" customHeight="1">
      <c r="A148" s="9"/>
      <c r="B148" s="65"/>
      <c r="C148" s="65"/>
      <c r="D148" s="65"/>
      <c r="E148" s="65"/>
      <c r="F148" s="65"/>
      <c r="G148" s="66" t="s">
        <v>82</v>
      </c>
      <c r="H148" s="67">
        <f>J127+J132+J137+J142</f>
        <v>0</v>
      </c>
      <c r="I148" s="66" t="s">
        <v>83</v>
      </c>
      <c r="J148" s="68">
        <f>0+J147</f>
        <v>0</v>
      </c>
      <c r="K148" s="66" t="s">
        <v>84</v>
      </c>
      <c r="L148" s="69">
        <f>L127+L132+L137+L142</f>
        <v>0</v>
      </c>
      <c r="M148" s="12"/>
      <c r="N148" s="2"/>
      <c r="O148" s="2"/>
      <c r="P148" s="2"/>
      <c r="Q148" s="2"/>
    </row>
    <row r="149" ht="40" customHeight="1">
      <c r="A149" s="9"/>
      <c r="B149" s="73" t="s">
        <v>306</v>
      </c>
      <c r="C149" s="1"/>
      <c r="D149" s="1"/>
      <c r="E149" s="1"/>
      <c r="F149" s="1"/>
      <c r="G149" s="1"/>
      <c r="H149" s="40"/>
      <c r="I149" s="1"/>
      <c r="J149" s="40"/>
      <c r="K149" s="1"/>
      <c r="L149" s="1"/>
      <c r="M149" s="12"/>
      <c r="N149" s="2"/>
      <c r="O149" s="2"/>
      <c r="P149" s="2"/>
      <c r="Q149" s="2"/>
    </row>
    <row r="150" ht="12.75">
      <c r="A150" s="9"/>
      <c r="B150" s="41">
        <v>22</v>
      </c>
      <c r="C150" s="42" t="s">
        <v>307</v>
      </c>
      <c r="D150" s="42" t="s">
        <v>7</v>
      </c>
      <c r="E150" s="42" t="s">
        <v>308</v>
      </c>
      <c r="F150" s="42" t="s">
        <v>7</v>
      </c>
      <c r="G150" s="43" t="s">
        <v>108</v>
      </c>
      <c r="H150" s="44">
        <v>25.199999999999999</v>
      </c>
      <c r="I150" s="25">
        <f>ROUND(0,2)</f>
        <v>0</v>
      </c>
      <c r="J150" s="45">
        <f>ROUND(I150*H150,2)</f>
        <v>0</v>
      </c>
      <c r="K150" s="46">
        <v>0.20999999999999999</v>
      </c>
      <c r="L150" s="47">
        <f>IF(ISNUMBER(K150),ROUND(J150*(K150+1),2),0)</f>
        <v>0</v>
      </c>
      <c r="M150" s="12"/>
      <c r="N150" s="2"/>
      <c r="O150" s="2"/>
      <c r="P150" s="2"/>
      <c r="Q150" s="33">
        <f>IF(ISNUMBER(K150),IF(H150&gt;0,IF(I150&gt;0,J150,0),0),0)</f>
        <v>0</v>
      </c>
      <c r="R150" s="27">
        <f>IF(ISNUMBER(K150)=FALSE,J150,0)</f>
        <v>0</v>
      </c>
    </row>
    <row r="151" ht="12.75">
      <c r="A151" s="9"/>
      <c r="B151" s="48" t="s">
        <v>48</v>
      </c>
      <c r="C151" s="1"/>
      <c r="D151" s="1"/>
      <c r="E151" s="49" t="s">
        <v>309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 ht="12.75">
      <c r="A152" s="9"/>
      <c r="B152" s="48" t="s">
        <v>50</v>
      </c>
      <c r="C152" s="1"/>
      <c r="D152" s="1"/>
      <c r="E152" s="49" t="s">
        <v>310</v>
      </c>
      <c r="F152" s="1"/>
      <c r="G152" s="1"/>
      <c r="H152" s="40"/>
      <c r="I152" s="1"/>
      <c r="J152" s="40"/>
      <c r="K152" s="1"/>
      <c r="L152" s="1"/>
      <c r="M152" s="12"/>
      <c r="N152" s="2"/>
      <c r="O152" s="2"/>
      <c r="P152" s="2"/>
      <c r="Q152" s="2"/>
    </row>
    <row r="153" ht="12.75">
      <c r="A153" s="9"/>
      <c r="B153" s="48" t="s">
        <v>52</v>
      </c>
      <c r="C153" s="1"/>
      <c r="D153" s="1"/>
      <c r="E153" s="49" t="s">
        <v>311</v>
      </c>
      <c r="F153" s="1"/>
      <c r="G153" s="1"/>
      <c r="H153" s="40"/>
      <c r="I153" s="1"/>
      <c r="J153" s="40"/>
      <c r="K153" s="1"/>
      <c r="L153" s="1"/>
      <c r="M153" s="12"/>
      <c r="N153" s="2"/>
      <c r="O153" s="2"/>
      <c r="P153" s="2"/>
      <c r="Q153" s="2"/>
    </row>
    <row r="154" thickBot="1" ht="12.75">
      <c r="A154" s="9"/>
      <c r="B154" s="50" t="s">
        <v>54</v>
      </c>
      <c r="C154" s="51"/>
      <c r="D154" s="51"/>
      <c r="E154" s="52" t="s">
        <v>55</v>
      </c>
      <c r="F154" s="51"/>
      <c r="G154" s="51"/>
      <c r="H154" s="53"/>
      <c r="I154" s="51"/>
      <c r="J154" s="53"/>
      <c r="K154" s="51"/>
      <c r="L154" s="51"/>
      <c r="M154" s="12"/>
      <c r="N154" s="2"/>
      <c r="O154" s="2"/>
      <c r="P154" s="2"/>
      <c r="Q154" s="2"/>
    </row>
    <row r="155" thickTop="1" ht="12.75">
      <c r="A155" s="9"/>
      <c r="B155" s="41">
        <v>23</v>
      </c>
      <c r="C155" s="42" t="s">
        <v>312</v>
      </c>
      <c r="D155" s="42" t="s">
        <v>7</v>
      </c>
      <c r="E155" s="42" t="s">
        <v>313</v>
      </c>
      <c r="F155" s="42" t="s">
        <v>7</v>
      </c>
      <c r="G155" s="43" t="s">
        <v>108</v>
      </c>
      <c r="H155" s="54">
        <v>12.6</v>
      </c>
      <c r="I155" s="55">
        <f>ROUND(0,2)</f>
        <v>0</v>
      </c>
      <c r="J155" s="56">
        <f>ROUND(I155*H155,2)</f>
        <v>0</v>
      </c>
      <c r="K155" s="57">
        <v>0.20999999999999999</v>
      </c>
      <c r="L155" s="58">
        <f>IF(ISNUMBER(K155),ROUND(J155*(K155+1),2),0)</f>
        <v>0</v>
      </c>
      <c r="M155" s="12"/>
      <c r="N155" s="2"/>
      <c r="O155" s="2"/>
      <c r="P155" s="2"/>
      <c r="Q155" s="33">
        <f>IF(ISNUMBER(K155),IF(H155&gt;0,IF(I155&gt;0,J155,0),0),0)</f>
        <v>0</v>
      </c>
      <c r="R155" s="27">
        <f>IF(ISNUMBER(K155)=FALSE,J155,0)</f>
        <v>0</v>
      </c>
    </row>
    <row r="156" ht="12.75">
      <c r="A156" s="9"/>
      <c r="B156" s="48" t="s">
        <v>48</v>
      </c>
      <c r="C156" s="1"/>
      <c r="D156" s="1"/>
      <c r="E156" s="49" t="s">
        <v>314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 ht="12.75">
      <c r="A157" s="9"/>
      <c r="B157" s="48" t="s">
        <v>50</v>
      </c>
      <c r="C157" s="1"/>
      <c r="D157" s="1"/>
      <c r="E157" s="49" t="s">
        <v>255</v>
      </c>
      <c r="F157" s="1"/>
      <c r="G157" s="1"/>
      <c r="H157" s="40"/>
      <c r="I157" s="1"/>
      <c r="J157" s="40"/>
      <c r="K157" s="1"/>
      <c r="L157" s="1"/>
      <c r="M157" s="12"/>
      <c r="N157" s="2"/>
      <c r="O157" s="2"/>
      <c r="P157" s="2"/>
      <c r="Q157" s="2"/>
    </row>
    <row r="158" ht="12.75">
      <c r="A158" s="9"/>
      <c r="B158" s="48" t="s">
        <v>52</v>
      </c>
      <c r="C158" s="1"/>
      <c r="D158" s="1"/>
      <c r="E158" s="49" t="s">
        <v>311</v>
      </c>
      <c r="F158" s="1"/>
      <c r="G158" s="1"/>
      <c r="H158" s="40"/>
      <c r="I158" s="1"/>
      <c r="J158" s="40"/>
      <c r="K158" s="1"/>
      <c r="L158" s="1"/>
      <c r="M158" s="12"/>
      <c r="N158" s="2"/>
      <c r="O158" s="2"/>
      <c r="P158" s="2"/>
      <c r="Q158" s="2"/>
    </row>
    <row r="159" thickBot="1" ht="12.75">
      <c r="A159" s="9"/>
      <c r="B159" s="50" t="s">
        <v>54</v>
      </c>
      <c r="C159" s="51"/>
      <c r="D159" s="51"/>
      <c r="E159" s="52" t="s">
        <v>55</v>
      </c>
      <c r="F159" s="51"/>
      <c r="G159" s="51"/>
      <c r="H159" s="53"/>
      <c r="I159" s="51"/>
      <c r="J159" s="53"/>
      <c r="K159" s="51"/>
      <c r="L159" s="51"/>
      <c r="M159" s="12"/>
      <c r="N159" s="2"/>
      <c r="O159" s="2"/>
      <c r="P159" s="2"/>
      <c r="Q159" s="2"/>
    </row>
    <row r="160" thickTop="1" ht="12.75">
      <c r="A160" s="9"/>
      <c r="B160" s="41">
        <v>24</v>
      </c>
      <c r="C160" s="42" t="s">
        <v>315</v>
      </c>
      <c r="D160" s="42" t="s">
        <v>7</v>
      </c>
      <c r="E160" s="42" t="s">
        <v>316</v>
      </c>
      <c r="F160" s="42" t="s">
        <v>7</v>
      </c>
      <c r="G160" s="43" t="s">
        <v>108</v>
      </c>
      <c r="H160" s="54">
        <v>87.75</v>
      </c>
      <c r="I160" s="55">
        <f>ROUND(0,2)</f>
        <v>0</v>
      </c>
      <c r="J160" s="56">
        <f>ROUND(I160*H160,2)</f>
        <v>0</v>
      </c>
      <c r="K160" s="57">
        <v>0.20999999999999999</v>
      </c>
      <c r="L160" s="58">
        <f>IF(ISNUMBER(K160),ROUND(J160*(K160+1),2),0)</f>
        <v>0</v>
      </c>
      <c r="M160" s="12"/>
      <c r="N160" s="2"/>
      <c r="O160" s="2"/>
      <c r="P160" s="2"/>
      <c r="Q160" s="33">
        <f>IF(ISNUMBER(K160),IF(H160&gt;0,IF(I160&gt;0,J160,0),0),0)</f>
        <v>0</v>
      </c>
      <c r="R160" s="27">
        <f>IF(ISNUMBER(K160)=FALSE,J160,0)</f>
        <v>0</v>
      </c>
    </row>
    <row r="161" ht="12.75">
      <c r="A161" s="9"/>
      <c r="B161" s="48" t="s">
        <v>48</v>
      </c>
      <c r="C161" s="1"/>
      <c r="D161" s="1"/>
      <c r="E161" s="49" t="s">
        <v>317</v>
      </c>
      <c r="F161" s="1"/>
      <c r="G161" s="1"/>
      <c r="H161" s="40"/>
      <c r="I161" s="1"/>
      <c r="J161" s="40"/>
      <c r="K161" s="1"/>
      <c r="L161" s="1"/>
      <c r="M161" s="12"/>
      <c r="N161" s="2"/>
      <c r="O161" s="2"/>
      <c r="P161" s="2"/>
      <c r="Q161" s="2"/>
    </row>
    <row r="162" ht="12.75">
      <c r="A162" s="9"/>
      <c r="B162" s="48" t="s">
        <v>50</v>
      </c>
      <c r="C162" s="1"/>
      <c r="D162" s="1"/>
      <c r="E162" s="49" t="s">
        <v>318</v>
      </c>
      <c r="F162" s="1"/>
      <c r="G162" s="1"/>
      <c r="H162" s="40"/>
      <c r="I162" s="1"/>
      <c r="J162" s="40"/>
      <c r="K162" s="1"/>
      <c r="L162" s="1"/>
      <c r="M162" s="12"/>
      <c r="N162" s="2"/>
      <c r="O162" s="2"/>
      <c r="P162" s="2"/>
      <c r="Q162" s="2"/>
    </row>
    <row r="163" ht="12.75">
      <c r="A163" s="9"/>
      <c r="B163" s="48" t="s">
        <v>52</v>
      </c>
      <c r="C163" s="1"/>
      <c r="D163" s="1"/>
      <c r="E163" s="49" t="s">
        <v>319</v>
      </c>
      <c r="F163" s="1"/>
      <c r="G163" s="1"/>
      <c r="H163" s="40"/>
      <c r="I163" s="1"/>
      <c r="J163" s="40"/>
      <c r="K163" s="1"/>
      <c r="L163" s="1"/>
      <c r="M163" s="12"/>
      <c r="N163" s="2"/>
      <c r="O163" s="2"/>
      <c r="P163" s="2"/>
      <c r="Q163" s="2"/>
    </row>
    <row r="164" thickBot="1" ht="12.75">
      <c r="A164" s="9"/>
      <c r="B164" s="50" t="s">
        <v>54</v>
      </c>
      <c r="C164" s="51"/>
      <c r="D164" s="51"/>
      <c r="E164" s="52" t="s">
        <v>55</v>
      </c>
      <c r="F164" s="51"/>
      <c r="G164" s="51"/>
      <c r="H164" s="53"/>
      <c r="I164" s="51"/>
      <c r="J164" s="53"/>
      <c r="K164" s="51"/>
      <c r="L164" s="51"/>
      <c r="M164" s="12"/>
      <c r="N164" s="2"/>
      <c r="O164" s="2"/>
      <c r="P164" s="2"/>
      <c r="Q164" s="2"/>
    </row>
    <row r="165" thickTop="1" ht="12.75">
      <c r="A165" s="9"/>
      <c r="B165" s="41">
        <v>25</v>
      </c>
      <c r="C165" s="42" t="s">
        <v>320</v>
      </c>
      <c r="D165" s="42" t="s">
        <v>7</v>
      </c>
      <c r="E165" s="42" t="s">
        <v>321</v>
      </c>
      <c r="F165" s="42" t="s">
        <v>7</v>
      </c>
      <c r="G165" s="43" t="s">
        <v>108</v>
      </c>
      <c r="H165" s="54">
        <v>115.05</v>
      </c>
      <c r="I165" s="55">
        <f>ROUND(0,2)</f>
        <v>0</v>
      </c>
      <c r="J165" s="56">
        <f>ROUND(I165*H165,2)</f>
        <v>0</v>
      </c>
      <c r="K165" s="57">
        <v>0.20999999999999999</v>
      </c>
      <c r="L165" s="58">
        <f>IF(ISNUMBER(K165),ROUND(J165*(K165+1),2),0)</f>
        <v>0</v>
      </c>
      <c r="M165" s="12"/>
      <c r="N165" s="2"/>
      <c r="O165" s="2"/>
      <c r="P165" s="2"/>
      <c r="Q165" s="33">
        <f>IF(ISNUMBER(K165),IF(H165&gt;0,IF(I165&gt;0,J165,0),0),0)</f>
        <v>0</v>
      </c>
      <c r="R165" s="27">
        <f>IF(ISNUMBER(K165)=FALSE,J165,0)</f>
        <v>0</v>
      </c>
    </row>
    <row r="166" ht="12.75">
      <c r="A166" s="9"/>
      <c r="B166" s="48" t="s">
        <v>48</v>
      </c>
      <c r="C166" s="1"/>
      <c r="D166" s="1"/>
      <c r="E166" s="49" t="s">
        <v>322</v>
      </c>
      <c r="F166" s="1"/>
      <c r="G166" s="1"/>
      <c r="H166" s="40"/>
      <c r="I166" s="1"/>
      <c r="J166" s="40"/>
      <c r="K166" s="1"/>
      <c r="L166" s="1"/>
      <c r="M166" s="12"/>
      <c r="N166" s="2"/>
      <c r="O166" s="2"/>
      <c r="P166" s="2"/>
      <c r="Q166" s="2"/>
    </row>
    <row r="167" ht="12.75">
      <c r="A167" s="9"/>
      <c r="B167" s="48" t="s">
        <v>50</v>
      </c>
      <c r="C167" s="1"/>
      <c r="D167" s="1"/>
      <c r="E167" s="49" t="s">
        <v>323</v>
      </c>
      <c r="F167" s="1"/>
      <c r="G167" s="1"/>
      <c r="H167" s="40"/>
      <c r="I167" s="1"/>
      <c r="J167" s="40"/>
      <c r="K167" s="1"/>
      <c r="L167" s="1"/>
      <c r="M167" s="12"/>
      <c r="N167" s="2"/>
      <c r="O167" s="2"/>
      <c r="P167" s="2"/>
      <c r="Q167" s="2"/>
    </row>
    <row r="168" ht="12.75">
      <c r="A168" s="9"/>
      <c r="B168" s="48" t="s">
        <v>52</v>
      </c>
      <c r="C168" s="1"/>
      <c r="D168" s="1"/>
      <c r="E168" s="49" t="s">
        <v>319</v>
      </c>
      <c r="F168" s="1"/>
      <c r="G168" s="1"/>
      <c r="H168" s="40"/>
      <c r="I168" s="1"/>
      <c r="J168" s="40"/>
      <c r="K168" s="1"/>
      <c r="L168" s="1"/>
      <c r="M168" s="12"/>
      <c r="N168" s="2"/>
      <c r="O168" s="2"/>
      <c r="P168" s="2"/>
      <c r="Q168" s="2"/>
    </row>
    <row r="169" thickBot="1" ht="12.75">
      <c r="A169" s="9"/>
      <c r="B169" s="50" t="s">
        <v>54</v>
      </c>
      <c r="C169" s="51"/>
      <c r="D169" s="51"/>
      <c r="E169" s="52" t="s">
        <v>55</v>
      </c>
      <c r="F169" s="51"/>
      <c r="G169" s="51"/>
      <c r="H169" s="53"/>
      <c r="I169" s="51"/>
      <c r="J169" s="53"/>
      <c r="K169" s="51"/>
      <c r="L169" s="51"/>
      <c r="M169" s="12"/>
      <c r="N169" s="2"/>
      <c r="O169" s="2"/>
      <c r="P169" s="2"/>
      <c r="Q169" s="2"/>
    </row>
    <row r="170" thickTop="1" ht="12.75">
      <c r="A170" s="9"/>
      <c r="B170" s="41">
        <v>26</v>
      </c>
      <c r="C170" s="42" t="s">
        <v>324</v>
      </c>
      <c r="D170" s="42" t="s">
        <v>7</v>
      </c>
      <c r="E170" s="42" t="s">
        <v>325</v>
      </c>
      <c r="F170" s="42" t="s">
        <v>7</v>
      </c>
      <c r="G170" s="43" t="s">
        <v>108</v>
      </c>
      <c r="H170" s="54">
        <v>9</v>
      </c>
      <c r="I170" s="55">
        <f>ROUND(0,2)</f>
        <v>0</v>
      </c>
      <c r="J170" s="56">
        <f>ROUND(I170*H170,2)</f>
        <v>0</v>
      </c>
      <c r="K170" s="57">
        <v>0.20999999999999999</v>
      </c>
      <c r="L170" s="58">
        <f>IF(ISNUMBER(K170),ROUND(J170*(K170+1),2),0)</f>
        <v>0</v>
      </c>
      <c r="M170" s="12"/>
      <c r="N170" s="2"/>
      <c r="O170" s="2"/>
      <c r="P170" s="2"/>
      <c r="Q170" s="33">
        <f>IF(ISNUMBER(K170),IF(H170&gt;0,IF(I170&gt;0,J170,0),0),0)</f>
        <v>0</v>
      </c>
      <c r="R170" s="27">
        <f>IF(ISNUMBER(K170)=FALSE,J170,0)</f>
        <v>0</v>
      </c>
    </row>
    <row r="171" ht="12.75">
      <c r="A171" s="9"/>
      <c r="B171" s="48" t="s">
        <v>48</v>
      </c>
      <c r="C171" s="1"/>
      <c r="D171" s="1"/>
      <c r="E171" s="49" t="s">
        <v>326</v>
      </c>
      <c r="F171" s="1"/>
      <c r="G171" s="1"/>
      <c r="H171" s="40"/>
      <c r="I171" s="1"/>
      <c r="J171" s="40"/>
      <c r="K171" s="1"/>
      <c r="L171" s="1"/>
      <c r="M171" s="12"/>
      <c r="N171" s="2"/>
      <c r="O171" s="2"/>
      <c r="P171" s="2"/>
      <c r="Q171" s="2"/>
    </row>
    <row r="172" ht="12.75">
      <c r="A172" s="9"/>
      <c r="B172" s="48" t="s">
        <v>50</v>
      </c>
      <c r="C172" s="1"/>
      <c r="D172" s="1"/>
      <c r="E172" s="49" t="s">
        <v>229</v>
      </c>
      <c r="F172" s="1"/>
      <c r="G172" s="1"/>
      <c r="H172" s="40"/>
      <c r="I172" s="1"/>
      <c r="J172" s="40"/>
      <c r="K172" s="1"/>
      <c r="L172" s="1"/>
      <c r="M172" s="12"/>
      <c r="N172" s="2"/>
      <c r="O172" s="2"/>
      <c r="P172" s="2"/>
      <c r="Q172" s="2"/>
    </row>
    <row r="173" ht="12.75">
      <c r="A173" s="9"/>
      <c r="B173" s="48" t="s">
        <v>52</v>
      </c>
      <c r="C173" s="1"/>
      <c r="D173" s="1"/>
      <c r="E173" s="49" t="s">
        <v>327</v>
      </c>
      <c r="F173" s="1"/>
      <c r="G173" s="1"/>
      <c r="H173" s="40"/>
      <c r="I173" s="1"/>
      <c r="J173" s="40"/>
      <c r="K173" s="1"/>
      <c r="L173" s="1"/>
      <c r="M173" s="12"/>
      <c r="N173" s="2"/>
      <c r="O173" s="2"/>
      <c r="P173" s="2"/>
      <c r="Q173" s="2"/>
    </row>
    <row r="174" thickBot="1" ht="12.75">
      <c r="A174" s="9"/>
      <c r="B174" s="50" t="s">
        <v>54</v>
      </c>
      <c r="C174" s="51"/>
      <c r="D174" s="51"/>
      <c r="E174" s="52" t="s">
        <v>55</v>
      </c>
      <c r="F174" s="51"/>
      <c r="G174" s="51"/>
      <c r="H174" s="53"/>
      <c r="I174" s="51"/>
      <c r="J174" s="53"/>
      <c r="K174" s="51"/>
      <c r="L174" s="51"/>
      <c r="M174" s="12"/>
      <c r="N174" s="2"/>
      <c r="O174" s="2"/>
      <c r="P174" s="2"/>
      <c r="Q174" s="2"/>
    </row>
    <row r="175" thickTop="1" thickBot="1" ht="25" customHeight="1">
      <c r="A175" s="9"/>
      <c r="B175" s="1"/>
      <c r="C175" s="59">
        <v>4</v>
      </c>
      <c r="D175" s="1"/>
      <c r="E175" s="59" t="s">
        <v>208</v>
      </c>
      <c r="F175" s="1"/>
      <c r="G175" s="60" t="s">
        <v>79</v>
      </c>
      <c r="H175" s="61">
        <f>J150+J155+J160+J165+J170</f>
        <v>0</v>
      </c>
      <c r="I175" s="60" t="s">
        <v>80</v>
      </c>
      <c r="J175" s="62">
        <f>(L175-H175)</f>
        <v>0</v>
      </c>
      <c r="K175" s="60" t="s">
        <v>81</v>
      </c>
      <c r="L175" s="63">
        <f>L150+L155+L160+L165+L170</f>
        <v>0</v>
      </c>
      <c r="M175" s="12"/>
      <c r="N175" s="2"/>
      <c r="O175" s="2"/>
      <c r="P175" s="2"/>
      <c r="Q175" s="33">
        <f>0+Q150+Q155+Q160+Q165+Q170</f>
        <v>0</v>
      </c>
      <c r="R175" s="27">
        <f>0+R150+R155+R160+R165+R170</f>
        <v>0</v>
      </c>
      <c r="S175" s="64">
        <f>Q175*(1+J175)+R175</f>
        <v>0</v>
      </c>
    </row>
    <row r="176" thickTop="1" thickBot="1" ht="25" customHeight="1">
      <c r="A176" s="9"/>
      <c r="B176" s="65"/>
      <c r="C176" s="65"/>
      <c r="D176" s="65"/>
      <c r="E176" s="65"/>
      <c r="F176" s="65"/>
      <c r="G176" s="66" t="s">
        <v>82</v>
      </c>
      <c r="H176" s="67">
        <f>J150+J155+J160+J165+J170</f>
        <v>0</v>
      </c>
      <c r="I176" s="66" t="s">
        <v>83</v>
      </c>
      <c r="J176" s="68">
        <f>0+J175</f>
        <v>0</v>
      </c>
      <c r="K176" s="66" t="s">
        <v>84</v>
      </c>
      <c r="L176" s="69">
        <f>L150+L155+L160+L165+L170</f>
        <v>0</v>
      </c>
      <c r="M176" s="12"/>
      <c r="N176" s="2"/>
      <c r="O176" s="2"/>
      <c r="P176" s="2"/>
      <c r="Q176" s="2"/>
    </row>
    <row r="177" ht="40" customHeight="1">
      <c r="A177" s="9"/>
      <c r="B177" s="73" t="s">
        <v>328</v>
      </c>
      <c r="C177" s="1"/>
      <c r="D177" s="1"/>
      <c r="E177" s="1"/>
      <c r="F177" s="1"/>
      <c r="G177" s="1"/>
      <c r="H177" s="40"/>
      <c r="I177" s="1"/>
      <c r="J177" s="40"/>
      <c r="K177" s="1"/>
      <c r="L177" s="1"/>
      <c r="M177" s="12"/>
      <c r="N177" s="2"/>
      <c r="O177" s="2"/>
      <c r="P177" s="2"/>
      <c r="Q177" s="2"/>
    </row>
    <row r="178" ht="12.75">
      <c r="A178" s="9"/>
      <c r="B178" s="41">
        <v>27</v>
      </c>
      <c r="C178" s="42" t="s">
        <v>329</v>
      </c>
      <c r="D178" s="42" t="s">
        <v>7</v>
      </c>
      <c r="E178" s="42" t="s">
        <v>330</v>
      </c>
      <c r="F178" s="42" t="s">
        <v>7</v>
      </c>
      <c r="G178" s="43" t="s">
        <v>122</v>
      </c>
      <c r="H178" s="44">
        <v>205.80000000000001</v>
      </c>
      <c r="I178" s="25">
        <f>ROUND(0,2)</f>
        <v>0</v>
      </c>
      <c r="J178" s="45">
        <f>ROUND(I178*H178,2)</f>
        <v>0</v>
      </c>
      <c r="K178" s="46">
        <v>0.20999999999999999</v>
      </c>
      <c r="L178" s="47">
        <f>IF(ISNUMBER(K178),ROUND(J178*(K178+1),2),0)</f>
        <v>0</v>
      </c>
      <c r="M178" s="12"/>
      <c r="N178" s="2"/>
      <c r="O178" s="2"/>
      <c r="P178" s="2"/>
      <c r="Q178" s="33">
        <f>IF(ISNUMBER(K178),IF(H178&gt;0,IF(I178&gt;0,J178,0),0),0)</f>
        <v>0</v>
      </c>
      <c r="R178" s="27">
        <f>IF(ISNUMBER(K178)=FALSE,J178,0)</f>
        <v>0</v>
      </c>
    </row>
    <row r="179" ht="12.75">
      <c r="A179" s="9"/>
      <c r="B179" s="48" t="s">
        <v>48</v>
      </c>
      <c r="C179" s="1"/>
      <c r="D179" s="1"/>
      <c r="E179" s="49" t="s">
        <v>331</v>
      </c>
      <c r="F179" s="1"/>
      <c r="G179" s="1"/>
      <c r="H179" s="40"/>
      <c r="I179" s="1"/>
      <c r="J179" s="40"/>
      <c r="K179" s="1"/>
      <c r="L179" s="1"/>
      <c r="M179" s="12"/>
      <c r="N179" s="2"/>
      <c r="O179" s="2"/>
      <c r="P179" s="2"/>
      <c r="Q179" s="2"/>
    </row>
    <row r="180" ht="12.75">
      <c r="A180" s="9"/>
      <c r="B180" s="48" t="s">
        <v>50</v>
      </c>
      <c r="C180" s="1"/>
      <c r="D180" s="1"/>
      <c r="E180" s="49" t="s">
        <v>332</v>
      </c>
      <c r="F180" s="1"/>
      <c r="G180" s="1"/>
      <c r="H180" s="40"/>
      <c r="I180" s="1"/>
      <c r="J180" s="40"/>
      <c r="K180" s="1"/>
      <c r="L180" s="1"/>
      <c r="M180" s="12"/>
      <c r="N180" s="2"/>
      <c r="O180" s="2"/>
      <c r="P180" s="2"/>
      <c r="Q180" s="2"/>
    </row>
    <row r="181" ht="12.75">
      <c r="A181" s="9"/>
      <c r="B181" s="48" t="s">
        <v>52</v>
      </c>
      <c r="C181" s="1"/>
      <c r="D181" s="1"/>
      <c r="E181" s="49" t="s">
        <v>333</v>
      </c>
      <c r="F181" s="1"/>
      <c r="G181" s="1"/>
      <c r="H181" s="40"/>
      <c r="I181" s="1"/>
      <c r="J181" s="40"/>
      <c r="K181" s="1"/>
      <c r="L181" s="1"/>
      <c r="M181" s="12"/>
      <c r="N181" s="2"/>
      <c r="O181" s="2"/>
      <c r="P181" s="2"/>
      <c r="Q181" s="2"/>
    </row>
    <row r="182" thickBot="1" ht="12.75">
      <c r="A182" s="9"/>
      <c r="B182" s="50" t="s">
        <v>54</v>
      </c>
      <c r="C182" s="51"/>
      <c r="D182" s="51"/>
      <c r="E182" s="52" t="s">
        <v>55</v>
      </c>
      <c r="F182" s="51"/>
      <c r="G182" s="51"/>
      <c r="H182" s="53"/>
      <c r="I182" s="51"/>
      <c r="J182" s="53"/>
      <c r="K182" s="51"/>
      <c r="L182" s="51"/>
      <c r="M182" s="12"/>
      <c r="N182" s="2"/>
      <c r="O182" s="2"/>
      <c r="P182" s="2"/>
      <c r="Q182" s="2"/>
    </row>
    <row r="183" thickTop="1" ht="12.75">
      <c r="A183" s="9"/>
      <c r="B183" s="41">
        <v>28</v>
      </c>
      <c r="C183" s="42" t="s">
        <v>334</v>
      </c>
      <c r="D183" s="42" t="s">
        <v>7</v>
      </c>
      <c r="E183" s="42" t="s">
        <v>335</v>
      </c>
      <c r="F183" s="42" t="s">
        <v>7</v>
      </c>
      <c r="G183" s="43" t="s">
        <v>122</v>
      </c>
      <c r="H183" s="54">
        <v>205.80000000000001</v>
      </c>
      <c r="I183" s="55">
        <f>ROUND(0,2)</f>
        <v>0</v>
      </c>
      <c r="J183" s="56">
        <f>ROUND(I183*H183,2)</f>
        <v>0</v>
      </c>
      <c r="K183" s="57">
        <v>0.20999999999999999</v>
      </c>
      <c r="L183" s="58">
        <f>IF(ISNUMBER(K183),ROUND(J183*(K183+1),2),0)</f>
        <v>0</v>
      </c>
      <c r="M183" s="12"/>
      <c r="N183" s="2"/>
      <c r="O183" s="2"/>
      <c r="P183" s="2"/>
      <c r="Q183" s="33">
        <f>IF(ISNUMBER(K183),IF(H183&gt;0,IF(I183&gt;0,J183,0),0),0)</f>
        <v>0</v>
      </c>
      <c r="R183" s="27">
        <f>IF(ISNUMBER(K183)=FALSE,J183,0)</f>
        <v>0</v>
      </c>
    </row>
    <row r="184" ht="12.75">
      <c r="A184" s="9"/>
      <c r="B184" s="48" t="s">
        <v>48</v>
      </c>
      <c r="C184" s="1"/>
      <c r="D184" s="1"/>
      <c r="E184" s="49" t="s">
        <v>336</v>
      </c>
      <c r="F184" s="1"/>
      <c r="G184" s="1"/>
      <c r="H184" s="40"/>
      <c r="I184" s="1"/>
      <c r="J184" s="40"/>
      <c r="K184" s="1"/>
      <c r="L184" s="1"/>
      <c r="M184" s="12"/>
      <c r="N184" s="2"/>
      <c r="O184" s="2"/>
      <c r="P184" s="2"/>
      <c r="Q184" s="2"/>
    </row>
    <row r="185" ht="12.75">
      <c r="A185" s="9"/>
      <c r="B185" s="48" t="s">
        <v>50</v>
      </c>
      <c r="C185" s="1"/>
      <c r="D185" s="1"/>
      <c r="E185" s="49" t="s">
        <v>332</v>
      </c>
      <c r="F185" s="1"/>
      <c r="G185" s="1"/>
      <c r="H185" s="40"/>
      <c r="I185" s="1"/>
      <c r="J185" s="40"/>
      <c r="K185" s="1"/>
      <c r="L185" s="1"/>
      <c r="M185" s="12"/>
      <c r="N185" s="2"/>
      <c r="O185" s="2"/>
      <c r="P185" s="2"/>
      <c r="Q185" s="2"/>
    </row>
    <row r="186" ht="12.75">
      <c r="A186" s="9"/>
      <c r="B186" s="48" t="s">
        <v>52</v>
      </c>
      <c r="C186" s="1"/>
      <c r="D186" s="1"/>
      <c r="E186" s="49" t="s">
        <v>337</v>
      </c>
      <c r="F186" s="1"/>
      <c r="G186" s="1"/>
      <c r="H186" s="40"/>
      <c r="I186" s="1"/>
      <c r="J186" s="40"/>
      <c r="K186" s="1"/>
      <c r="L186" s="1"/>
      <c r="M186" s="12"/>
      <c r="N186" s="2"/>
      <c r="O186" s="2"/>
      <c r="P186" s="2"/>
      <c r="Q186" s="2"/>
    </row>
    <row r="187" thickBot="1" ht="12.75">
      <c r="A187" s="9"/>
      <c r="B187" s="50" t="s">
        <v>54</v>
      </c>
      <c r="C187" s="51"/>
      <c r="D187" s="51"/>
      <c r="E187" s="52" t="s">
        <v>55</v>
      </c>
      <c r="F187" s="51"/>
      <c r="G187" s="51"/>
      <c r="H187" s="53"/>
      <c r="I187" s="51"/>
      <c r="J187" s="53"/>
      <c r="K187" s="51"/>
      <c r="L187" s="51"/>
      <c r="M187" s="12"/>
      <c r="N187" s="2"/>
      <c r="O187" s="2"/>
      <c r="P187" s="2"/>
      <c r="Q187" s="2"/>
    </row>
    <row r="188" thickTop="1" ht="12.75">
      <c r="A188" s="9"/>
      <c r="B188" s="41">
        <v>29</v>
      </c>
      <c r="C188" s="42" t="s">
        <v>338</v>
      </c>
      <c r="D188" s="42" t="s">
        <v>7</v>
      </c>
      <c r="E188" s="42" t="s">
        <v>339</v>
      </c>
      <c r="F188" s="42" t="s">
        <v>7</v>
      </c>
      <c r="G188" s="43" t="s">
        <v>122</v>
      </c>
      <c r="H188" s="54">
        <v>36.899999999999999</v>
      </c>
      <c r="I188" s="55">
        <f>ROUND(0,2)</f>
        <v>0</v>
      </c>
      <c r="J188" s="56">
        <f>ROUND(I188*H188,2)</f>
        <v>0</v>
      </c>
      <c r="K188" s="57">
        <v>0.20999999999999999</v>
      </c>
      <c r="L188" s="58">
        <f>IF(ISNUMBER(K188),ROUND(J188*(K188+1),2),0)</f>
        <v>0</v>
      </c>
      <c r="M188" s="12"/>
      <c r="N188" s="2"/>
      <c r="O188" s="2"/>
      <c r="P188" s="2"/>
      <c r="Q188" s="33">
        <f>IF(ISNUMBER(K188),IF(H188&gt;0,IF(I188&gt;0,J188,0),0),0)</f>
        <v>0</v>
      </c>
      <c r="R188" s="27">
        <f>IF(ISNUMBER(K188)=FALSE,J188,0)</f>
        <v>0</v>
      </c>
    </row>
    <row r="189" ht="12.75">
      <c r="A189" s="9"/>
      <c r="B189" s="48" t="s">
        <v>48</v>
      </c>
      <c r="C189" s="1"/>
      <c r="D189" s="1"/>
      <c r="E189" s="49" t="s">
        <v>340</v>
      </c>
      <c r="F189" s="1"/>
      <c r="G189" s="1"/>
      <c r="H189" s="40"/>
      <c r="I189" s="1"/>
      <c r="J189" s="40"/>
      <c r="K189" s="1"/>
      <c r="L189" s="1"/>
      <c r="M189" s="12"/>
      <c r="N189" s="2"/>
      <c r="O189" s="2"/>
      <c r="P189" s="2"/>
      <c r="Q189" s="2"/>
    </row>
    <row r="190" ht="12.75">
      <c r="A190" s="9"/>
      <c r="B190" s="48" t="s">
        <v>50</v>
      </c>
      <c r="C190" s="1"/>
      <c r="D190" s="1"/>
      <c r="E190" s="49" t="s">
        <v>341</v>
      </c>
      <c r="F190" s="1"/>
      <c r="G190" s="1"/>
      <c r="H190" s="40"/>
      <c r="I190" s="1"/>
      <c r="J190" s="40"/>
      <c r="K190" s="1"/>
      <c r="L190" s="1"/>
      <c r="M190" s="12"/>
      <c r="N190" s="2"/>
      <c r="O190" s="2"/>
      <c r="P190" s="2"/>
      <c r="Q190" s="2"/>
    </row>
    <row r="191" ht="12.75">
      <c r="A191" s="9"/>
      <c r="B191" s="48" t="s">
        <v>52</v>
      </c>
      <c r="C191" s="1"/>
      <c r="D191" s="1"/>
      <c r="E191" s="49" t="s">
        <v>342</v>
      </c>
      <c r="F191" s="1"/>
      <c r="G191" s="1"/>
      <c r="H191" s="40"/>
      <c r="I191" s="1"/>
      <c r="J191" s="40"/>
      <c r="K191" s="1"/>
      <c r="L191" s="1"/>
      <c r="M191" s="12"/>
      <c r="N191" s="2"/>
      <c r="O191" s="2"/>
      <c r="P191" s="2"/>
      <c r="Q191" s="2"/>
    </row>
    <row r="192" thickBot="1" ht="12.75">
      <c r="A192" s="9"/>
      <c r="B192" s="50" t="s">
        <v>54</v>
      </c>
      <c r="C192" s="51"/>
      <c r="D192" s="51"/>
      <c r="E192" s="52" t="s">
        <v>55</v>
      </c>
      <c r="F192" s="51"/>
      <c r="G192" s="51"/>
      <c r="H192" s="53"/>
      <c r="I192" s="51"/>
      <c r="J192" s="53"/>
      <c r="K192" s="51"/>
      <c r="L192" s="51"/>
      <c r="M192" s="12"/>
      <c r="N192" s="2"/>
      <c r="O192" s="2"/>
      <c r="P192" s="2"/>
      <c r="Q192" s="2"/>
    </row>
    <row r="193" thickTop="1" thickBot="1" ht="25" customHeight="1">
      <c r="A193" s="9"/>
      <c r="B193" s="1"/>
      <c r="C193" s="59">
        <v>7</v>
      </c>
      <c r="D193" s="1"/>
      <c r="E193" s="59" t="s">
        <v>209</v>
      </c>
      <c r="F193" s="1"/>
      <c r="G193" s="60" t="s">
        <v>79</v>
      </c>
      <c r="H193" s="61">
        <f>J178+J183+J188</f>
        <v>0</v>
      </c>
      <c r="I193" s="60" t="s">
        <v>80</v>
      </c>
      <c r="J193" s="62">
        <f>(L193-H193)</f>
        <v>0</v>
      </c>
      <c r="K193" s="60" t="s">
        <v>81</v>
      </c>
      <c r="L193" s="63">
        <f>L178+L183+L188</f>
        <v>0</v>
      </c>
      <c r="M193" s="12"/>
      <c r="N193" s="2"/>
      <c r="O193" s="2"/>
      <c r="P193" s="2"/>
      <c r="Q193" s="33">
        <f>0+Q178+Q183+Q188</f>
        <v>0</v>
      </c>
      <c r="R193" s="27">
        <f>0+R178+R183+R188</f>
        <v>0</v>
      </c>
      <c r="S193" s="64">
        <f>Q193*(1+J193)+R193</f>
        <v>0</v>
      </c>
    </row>
    <row r="194" thickTop="1" thickBot="1" ht="25" customHeight="1">
      <c r="A194" s="9"/>
      <c r="B194" s="65"/>
      <c r="C194" s="65"/>
      <c r="D194" s="65"/>
      <c r="E194" s="65"/>
      <c r="F194" s="65"/>
      <c r="G194" s="66" t="s">
        <v>82</v>
      </c>
      <c r="H194" s="67">
        <f>J178+J183+J188</f>
        <v>0</v>
      </c>
      <c r="I194" s="66" t="s">
        <v>83</v>
      </c>
      <c r="J194" s="68">
        <f>0+J193</f>
        <v>0</v>
      </c>
      <c r="K194" s="66" t="s">
        <v>84</v>
      </c>
      <c r="L194" s="69">
        <f>L178+L183+L188</f>
        <v>0</v>
      </c>
      <c r="M194" s="12"/>
      <c r="N194" s="2"/>
      <c r="O194" s="2"/>
      <c r="P194" s="2"/>
      <c r="Q194" s="2"/>
    </row>
    <row r="195" ht="40" customHeight="1">
      <c r="A195" s="9"/>
      <c r="B195" s="73" t="s">
        <v>343</v>
      </c>
      <c r="C195" s="1"/>
      <c r="D195" s="1"/>
      <c r="E195" s="1"/>
      <c r="F195" s="1"/>
      <c r="G195" s="1"/>
      <c r="H195" s="40"/>
      <c r="I195" s="1"/>
      <c r="J195" s="40"/>
      <c r="K195" s="1"/>
      <c r="L195" s="1"/>
      <c r="M195" s="12"/>
      <c r="N195" s="2"/>
      <c r="O195" s="2"/>
      <c r="P195" s="2"/>
      <c r="Q195" s="2"/>
    </row>
    <row r="196" ht="12.75">
      <c r="A196" s="9"/>
      <c r="B196" s="41">
        <v>30</v>
      </c>
      <c r="C196" s="42" t="s">
        <v>344</v>
      </c>
      <c r="D196" s="42" t="s">
        <v>7</v>
      </c>
      <c r="E196" s="42" t="s">
        <v>345</v>
      </c>
      <c r="F196" s="42" t="s">
        <v>7</v>
      </c>
      <c r="G196" s="43" t="s">
        <v>165</v>
      </c>
      <c r="H196" s="44">
        <v>28</v>
      </c>
      <c r="I196" s="25">
        <f>ROUND(0,2)</f>
        <v>0</v>
      </c>
      <c r="J196" s="45">
        <f>ROUND(I196*H196,2)</f>
        <v>0</v>
      </c>
      <c r="K196" s="46">
        <v>0.20999999999999999</v>
      </c>
      <c r="L196" s="47">
        <f>IF(ISNUMBER(K196),ROUND(J196*(K196+1),2),0)</f>
        <v>0</v>
      </c>
      <c r="M196" s="12"/>
      <c r="N196" s="2"/>
      <c r="O196" s="2"/>
      <c r="P196" s="2"/>
      <c r="Q196" s="33">
        <f>IF(ISNUMBER(K196),IF(H196&gt;0,IF(I196&gt;0,J196,0),0),0)</f>
        <v>0</v>
      </c>
      <c r="R196" s="27">
        <f>IF(ISNUMBER(K196)=FALSE,J196,0)</f>
        <v>0</v>
      </c>
    </row>
    <row r="197" ht="12.75">
      <c r="A197" s="9"/>
      <c r="B197" s="48" t="s">
        <v>48</v>
      </c>
      <c r="C197" s="1"/>
      <c r="D197" s="1"/>
      <c r="E197" s="49" t="s">
        <v>346</v>
      </c>
      <c r="F197" s="1"/>
      <c r="G197" s="1"/>
      <c r="H197" s="40"/>
      <c r="I197" s="1"/>
      <c r="J197" s="40"/>
      <c r="K197" s="1"/>
      <c r="L197" s="1"/>
      <c r="M197" s="12"/>
      <c r="N197" s="2"/>
      <c r="O197" s="2"/>
      <c r="P197" s="2"/>
      <c r="Q197" s="2"/>
    </row>
    <row r="198" ht="12.75">
      <c r="A198" s="9"/>
      <c r="B198" s="48" t="s">
        <v>50</v>
      </c>
      <c r="C198" s="1"/>
      <c r="D198" s="1"/>
      <c r="E198" s="49" t="s">
        <v>347</v>
      </c>
      <c r="F198" s="1"/>
      <c r="G198" s="1"/>
      <c r="H198" s="40"/>
      <c r="I198" s="1"/>
      <c r="J198" s="40"/>
      <c r="K198" s="1"/>
      <c r="L198" s="1"/>
      <c r="M198" s="12"/>
      <c r="N198" s="2"/>
      <c r="O198" s="2"/>
      <c r="P198" s="2"/>
      <c r="Q198" s="2"/>
    </row>
    <row r="199" ht="12.75">
      <c r="A199" s="9"/>
      <c r="B199" s="48" t="s">
        <v>52</v>
      </c>
      <c r="C199" s="1"/>
      <c r="D199" s="1"/>
      <c r="E199" s="49" t="s">
        <v>348</v>
      </c>
      <c r="F199" s="1"/>
      <c r="G199" s="1"/>
      <c r="H199" s="40"/>
      <c r="I199" s="1"/>
      <c r="J199" s="40"/>
      <c r="K199" s="1"/>
      <c r="L199" s="1"/>
      <c r="M199" s="12"/>
      <c r="N199" s="2"/>
      <c r="O199" s="2"/>
      <c r="P199" s="2"/>
      <c r="Q199" s="2"/>
    </row>
    <row r="200" thickBot="1" ht="12.75">
      <c r="A200" s="9"/>
      <c r="B200" s="50" t="s">
        <v>54</v>
      </c>
      <c r="C200" s="51"/>
      <c r="D200" s="51"/>
      <c r="E200" s="52" t="s">
        <v>55</v>
      </c>
      <c r="F200" s="51"/>
      <c r="G200" s="51"/>
      <c r="H200" s="53"/>
      <c r="I200" s="51"/>
      <c r="J200" s="53"/>
      <c r="K200" s="51"/>
      <c r="L200" s="51"/>
      <c r="M200" s="12"/>
      <c r="N200" s="2"/>
      <c r="O200" s="2"/>
      <c r="P200" s="2"/>
      <c r="Q200" s="2"/>
    </row>
    <row r="201" thickTop="1" ht="12.75">
      <c r="A201" s="9"/>
      <c r="B201" s="41">
        <v>31</v>
      </c>
      <c r="C201" s="42" t="s">
        <v>349</v>
      </c>
      <c r="D201" s="42" t="s">
        <v>7</v>
      </c>
      <c r="E201" s="42" t="s">
        <v>350</v>
      </c>
      <c r="F201" s="42" t="s">
        <v>7</v>
      </c>
      <c r="G201" s="43" t="s">
        <v>165</v>
      </c>
      <c r="H201" s="54">
        <v>84</v>
      </c>
      <c r="I201" s="55">
        <f>ROUND(0,2)</f>
        <v>0</v>
      </c>
      <c r="J201" s="56">
        <f>ROUND(I201*H201,2)</f>
        <v>0</v>
      </c>
      <c r="K201" s="57">
        <v>0.20999999999999999</v>
      </c>
      <c r="L201" s="58">
        <f>IF(ISNUMBER(K201),ROUND(J201*(K201+1),2),0)</f>
        <v>0</v>
      </c>
      <c r="M201" s="12"/>
      <c r="N201" s="2"/>
      <c r="O201" s="2"/>
      <c r="P201" s="2"/>
      <c r="Q201" s="33">
        <f>IF(ISNUMBER(K201),IF(H201&gt;0,IF(I201&gt;0,J201,0),0),0)</f>
        <v>0</v>
      </c>
      <c r="R201" s="27">
        <f>IF(ISNUMBER(K201)=FALSE,J201,0)</f>
        <v>0</v>
      </c>
    </row>
    <row r="202" ht="12.75">
      <c r="A202" s="9"/>
      <c r="B202" s="48" t="s">
        <v>48</v>
      </c>
      <c r="C202" s="1"/>
      <c r="D202" s="1"/>
      <c r="E202" s="49" t="s">
        <v>351</v>
      </c>
      <c r="F202" s="1"/>
      <c r="G202" s="1"/>
      <c r="H202" s="40"/>
      <c r="I202" s="1"/>
      <c r="J202" s="40"/>
      <c r="K202" s="1"/>
      <c r="L202" s="1"/>
      <c r="M202" s="12"/>
      <c r="N202" s="2"/>
      <c r="O202" s="2"/>
      <c r="P202" s="2"/>
      <c r="Q202" s="2"/>
    </row>
    <row r="203" ht="12.75">
      <c r="A203" s="9"/>
      <c r="B203" s="48" t="s">
        <v>50</v>
      </c>
      <c r="C203" s="1"/>
      <c r="D203" s="1"/>
      <c r="E203" s="49" t="s">
        <v>167</v>
      </c>
      <c r="F203" s="1"/>
      <c r="G203" s="1"/>
      <c r="H203" s="40"/>
      <c r="I203" s="1"/>
      <c r="J203" s="40"/>
      <c r="K203" s="1"/>
      <c r="L203" s="1"/>
      <c r="M203" s="12"/>
      <c r="N203" s="2"/>
      <c r="O203" s="2"/>
      <c r="P203" s="2"/>
      <c r="Q203" s="2"/>
    </row>
    <row r="204" ht="12.75">
      <c r="A204" s="9"/>
      <c r="B204" s="48" t="s">
        <v>52</v>
      </c>
      <c r="C204" s="1"/>
      <c r="D204" s="1"/>
      <c r="E204" s="49" t="s">
        <v>348</v>
      </c>
      <c r="F204" s="1"/>
      <c r="G204" s="1"/>
      <c r="H204" s="40"/>
      <c r="I204" s="1"/>
      <c r="J204" s="40"/>
      <c r="K204" s="1"/>
      <c r="L204" s="1"/>
      <c r="M204" s="12"/>
      <c r="N204" s="2"/>
      <c r="O204" s="2"/>
      <c r="P204" s="2"/>
      <c r="Q204" s="2"/>
    </row>
    <row r="205" thickBot="1" ht="12.75">
      <c r="A205" s="9"/>
      <c r="B205" s="50" t="s">
        <v>54</v>
      </c>
      <c r="C205" s="51"/>
      <c r="D205" s="51"/>
      <c r="E205" s="52" t="s">
        <v>55</v>
      </c>
      <c r="F205" s="51"/>
      <c r="G205" s="51"/>
      <c r="H205" s="53"/>
      <c r="I205" s="51"/>
      <c r="J205" s="53"/>
      <c r="K205" s="51"/>
      <c r="L205" s="51"/>
      <c r="M205" s="12"/>
      <c r="N205" s="2"/>
      <c r="O205" s="2"/>
      <c r="P205" s="2"/>
      <c r="Q205" s="2"/>
    </row>
    <row r="206" thickTop="1" thickBot="1" ht="25" customHeight="1">
      <c r="A206" s="9"/>
      <c r="B206" s="1"/>
      <c r="C206" s="59">
        <v>8</v>
      </c>
      <c r="D206" s="1"/>
      <c r="E206" s="59" t="s">
        <v>210</v>
      </c>
      <c r="F206" s="1"/>
      <c r="G206" s="60" t="s">
        <v>79</v>
      </c>
      <c r="H206" s="61">
        <f>J196+J201</f>
        <v>0</v>
      </c>
      <c r="I206" s="60" t="s">
        <v>80</v>
      </c>
      <c r="J206" s="62">
        <f>(L206-H206)</f>
        <v>0</v>
      </c>
      <c r="K206" s="60" t="s">
        <v>81</v>
      </c>
      <c r="L206" s="63">
        <f>L196+L201</f>
        <v>0</v>
      </c>
      <c r="M206" s="12"/>
      <c r="N206" s="2"/>
      <c r="O206" s="2"/>
      <c r="P206" s="2"/>
      <c r="Q206" s="33">
        <f>0+Q196+Q201</f>
        <v>0</v>
      </c>
      <c r="R206" s="27">
        <f>0+R196+R201</f>
        <v>0</v>
      </c>
      <c r="S206" s="64">
        <f>Q206*(1+J206)+R206</f>
        <v>0</v>
      </c>
    </row>
    <row r="207" thickTop="1" thickBot="1" ht="25" customHeight="1">
      <c r="A207" s="9"/>
      <c r="B207" s="65"/>
      <c r="C207" s="65"/>
      <c r="D207" s="65"/>
      <c r="E207" s="65"/>
      <c r="F207" s="65"/>
      <c r="G207" s="66" t="s">
        <v>82</v>
      </c>
      <c r="H207" s="67">
        <f>J196+J201</f>
        <v>0</v>
      </c>
      <c r="I207" s="66" t="s">
        <v>83</v>
      </c>
      <c r="J207" s="68">
        <f>0+J206</f>
        <v>0</v>
      </c>
      <c r="K207" s="66" t="s">
        <v>84</v>
      </c>
      <c r="L207" s="69">
        <f>L196+L201</f>
        <v>0</v>
      </c>
      <c r="M207" s="12"/>
      <c r="N207" s="2"/>
      <c r="O207" s="2"/>
      <c r="P207" s="2"/>
      <c r="Q207" s="2"/>
    </row>
    <row r="208" ht="40" customHeight="1">
      <c r="A208" s="9"/>
      <c r="B208" s="73" t="s">
        <v>171</v>
      </c>
      <c r="C208" s="1"/>
      <c r="D208" s="1"/>
      <c r="E208" s="1"/>
      <c r="F208" s="1"/>
      <c r="G208" s="1"/>
      <c r="H208" s="40"/>
      <c r="I208" s="1"/>
      <c r="J208" s="40"/>
      <c r="K208" s="1"/>
      <c r="L208" s="1"/>
      <c r="M208" s="12"/>
      <c r="N208" s="2"/>
      <c r="O208" s="2"/>
      <c r="P208" s="2"/>
      <c r="Q208" s="2"/>
    </row>
    <row r="209" ht="12.75">
      <c r="A209" s="9"/>
      <c r="B209" s="41">
        <v>32</v>
      </c>
      <c r="C209" s="42" t="s">
        <v>352</v>
      </c>
      <c r="D209" s="42" t="s">
        <v>7</v>
      </c>
      <c r="E209" s="42" t="s">
        <v>353</v>
      </c>
      <c r="F209" s="42" t="s">
        <v>7</v>
      </c>
      <c r="G209" s="43" t="s">
        <v>165</v>
      </c>
      <c r="H209" s="44">
        <v>84</v>
      </c>
      <c r="I209" s="25">
        <f>ROUND(0,2)</f>
        <v>0</v>
      </c>
      <c r="J209" s="45">
        <f>ROUND(I209*H209,2)</f>
        <v>0</v>
      </c>
      <c r="K209" s="46">
        <v>0.20999999999999999</v>
      </c>
      <c r="L209" s="47">
        <f>IF(ISNUMBER(K209),ROUND(J209*(K209+1),2),0)</f>
        <v>0</v>
      </c>
      <c r="M209" s="12"/>
      <c r="N209" s="2"/>
      <c r="O209" s="2"/>
      <c r="P209" s="2"/>
      <c r="Q209" s="33">
        <f>IF(ISNUMBER(K209),IF(H209&gt;0,IF(I209&gt;0,J209,0),0),0)</f>
        <v>0</v>
      </c>
      <c r="R209" s="27">
        <f>IF(ISNUMBER(K209)=FALSE,J209,0)</f>
        <v>0</v>
      </c>
    </row>
    <row r="210" ht="12.75">
      <c r="A210" s="9"/>
      <c r="B210" s="48" t="s">
        <v>48</v>
      </c>
      <c r="C210" s="1"/>
      <c r="D210" s="1"/>
      <c r="E210" s="49" t="s">
        <v>354</v>
      </c>
      <c r="F210" s="1"/>
      <c r="G210" s="1"/>
      <c r="H210" s="40"/>
      <c r="I210" s="1"/>
      <c r="J210" s="40"/>
      <c r="K210" s="1"/>
      <c r="L210" s="1"/>
      <c r="M210" s="12"/>
      <c r="N210" s="2"/>
      <c r="O210" s="2"/>
      <c r="P210" s="2"/>
      <c r="Q210" s="2"/>
    </row>
    <row r="211" ht="12.75">
      <c r="A211" s="9"/>
      <c r="B211" s="48" t="s">
        <v>50</v>
      </c>
      <c r="C211" s="1"/>
      <c r="D211" s="1"/>
      <c r="E211" s="49" t="s">
        <v>167</v>
      </c>
      <c r="F211" s="1"/>
      <c r="G211" s="1"/>
      <c r="H211" s="40"/>
      <c r="I211" s="1"/>
      <c r="J211" s="40"/>
      <c r="K211" s="1"/>
      <c r="L211" s="1"/>
      <c r="M211" s="12"/>
      <c r="N211" s="2"/>
      <c r="O211" s="2"/>
      <c r="P211" s="2"/>
      <c r="Q211" s="2"/>
    </row>
    <row r="212" ht="12.75">
      <c r="A212" s="9"/>
      <c r="B212" s="48" t="s">
        <v>52</v>
      </c>
      <c r="C212" s="1"/>
      <c r="D212" s="1"/>
      <c r="E212" s="49" t="s">
        <v>355</v>
      </c>
      <c r="F212" s="1"/>
      <c r="G212" s="1"/>
      <c r="H212" s="40"/>
      <c r="I212" s="1"/>
      <c r="J212" s="40"/>
      <c r="K212" s="1"/>
      <c r="L212" s="1"/>
      <c r="M212" s="12"/>
      <c r="N212" s="2"/>
      <c r="O212" s="2"/>
      <c r="P212" s="2"/>
      <c r="Q212" s="2"/>
    </row>
    <row r="213" thickBot="1" ht="12.75">
      <c r="A213" s="9"/>
      <c r="B213" s="50" t="s">
        <v>54</v>
      </c>
      <c r="C213" s="51"/>
      <c r="D213" s="51"/>
      <c r="E213" s="52" t="s">
        <v>55</v>
      </c>
      <c r="F213" s="51"/>
      <c r="G213" s="51"/>
      <c r="H213" s="53"/>
      <c r="I213" s="51"/>
      <c r="J213" s="53"/>
      <c r="K213" s="51"/>
      <c r="L213" s="51"/>
      <c r="M213" s="12"/>
      <c r="N213" s="2"/>
      <c r="O213" s="2"/>
      <c r="P213" s="2"/>
      <c r="Q213" s="2"/>
    </row>
    <row r="214" thickTop="1" ht="12.75">
      <c r="A214" s="9"/>
      <c r="B214" s="41">
        <v>33</v>
      </c>
      <c r="C214" s="42" t="s">
        <v>186</v>
      </c>
      <c r="D214" s="42" t="s">
        <v>7</v>
      </c>
      <c r="E214" s="42" t="s">
        <v>187</v>
      </c>
      <c r="F214" s="42" t="s">
        <v>7</v>
      </c>
      <c r="G214" s="43" t="s">
        <v>76</v>
      </c>
      <c r="H214" s="54">
        <v>8</v>
      </c>
      <c r="I214" s="55">
        <f>ROUND(0,2)</f>
        <v>0</v>
      </c>
      <c r="J214" s="56">
        <f>ROUND(I214*H214,2)</f>
        <v>0</v>
      </c>
      <c r="K214" s="57">
        <v>0.20999999999999999</v>
      </c>
      <c r="L214" s="58">
        <f>IF(ISNUMBER(K214),ROUND(J214*(K214+1),2),0)</f>
        <v>0</v>
      </c>
      <c r="M214" s="12"/>
      <c r="N214" s="2"/>
      <c r="O214" s="2"/>
      <c r="P214" s="2"/>
      <c r="Q214" s="33">
        <f>IF(ISNUMBER(K214),IF(H214&gt;0,IF(I214&gt;0,J214,0),0),0)</f>
        <v>0</v>
      </c>
      <c r="R214" s="27">
        <f>IF(ISNUMBER(K214)=FALSE,J214,0)</f>
        <v>0</v>
      </c>
    </row>
    <row r="215" ht="12.75">
      <c r="A215" s="9"/>
      <c r="B215" s="48" t="s">
        <v>48</v>
      </c>
      <c r="C215" s="1"/>
      <c r="D215" s="1"/>
      <c r="E215" s="49" t="s">
        <v>356</v>
      </c>
      <c r="F215" s="1"/>
      <c r="G215" s="1"/>
      <c r="H215" s="40"/>
      <c r="I215" s="1"/>
      <c r="J215" s="40"/>
      <c r="K215" s="1"/>
      <c r="L215" s="1"/>
      <c r="M215" s="12"/>
      <c r="N215" s="2"/>
      <c r="O215" s="2"/>
      <c r="P215" s="2"/>
      <c r="Q215" s="2"/>
    </row>
    <row r="216" ht="12.75">
      <c r="A216" s="9"/>
      <c r="B216" s="48" t="s">
        <v>50</v>
      </c>
      <c r="C216" s="1"/>
      <c r="D216" s="1"/>
      <c r="E216" s="49" t="s">
        <v>357</v>
      </c>
      <c r="F216" s="1"/>
      <c r="G216" s="1"/>
      <c r="H216" s="40"/>
      <c r="I216" s="1"/>
      <c r="J216" s="40"/>
      <c r="K216" s="1"/>
      <c r="L216" s="1"/>
      <c r="M216" s="12"/>
      <c r="N216" s="2"/>
      <c r="O216" s="2"/>
      <c r="P216" s="2"/>
      <c r="Q216" s="2"/>
    </row>
    <row r="217" ht="12.75">
      <c r="A217" s="9"/>
      <c r="B217" s="48" t="s">
        <v>52</v>
      </c>
      <c r="C217" s="1"/>
      <c r="D217" s="1"/>
      <c r="E217" s="49" t="s">
        <v>188</v>
      </c>
      <c r="F217" s="1"/>
      <c r="G217" s="1"/>
      <c r="H217" s="40"/>
      <c r="I217" s="1"/>
      <c r="J217" s="40"/>
      <c r="K217" s="1"/>
      <c r="L217" s="1"/>
      <c r="M217" s="12"/>
      <c r="N217" s="2"/>
      <c r="O217" s="2"/>
      <c r="P217" s="2"/>
      <c r="Q217" s="2"/>
    </row>
    <row r="218" thickBot="1" ht="12.75">
      <c r="A218" s="9"/>
      <c r="B218" s="50" t="s">
        <v>54</v>
      </c>
      <c r="C218" s="51"/>
      <c r="D218" s="51"/>
      <c r="E218" s="52" t="s">
        <v>55</v>
      </c>
      <c r="F218" s="51"/>
      <c r="G218" s="51"/>
      <c r="H218" s="53"/>
      <c r="I218" s="51"/>
      <c r="J218" s="53"/>
      <c r="K218" s="51"/>
      <c r="L218" s="51"/>
      <c r="M218" s="12"/>
      <c r="N218" s="2"/>
      <c r="O218" s="2"/>
      <c r="P218" s="2"/>
      <c r="Q218" s="2"/>
    </row>
    <row r="219" thickTop="1" ht="12.75">
      <c r="A219" s="9"/>
      <c r="B219" s="41">
        <v>34</v>
      </c>
      <c r="C219" s="42" t="s">
        <v>358</v>
      </c>
      <c r="D219" s="42" t="s">
        <v>7</v>
      </c>
      <c r="E219" s="42" t="s">
        <v>359</v>
      </c>
      <c r="F219" s="42" t="s">
        <v>7</v>
      </c>
      <c r="G219" s="43" t="s">
        <v>122</v>
      </c>
      <c r="H219" s="54">
        <v>25.219999999999999</v>
      </c>
      <c r="I219" s="55">
        <f>ROUND(0,2)</f>
        <v>0</v>
      </c>
      <c r="J219" s="56">
        <f>ROUND(I219*H219,2)</f>
        <v>0</v>
      </c>
      <c r="K219" s="57">
        <v>0.20999999999999999</v>
      </c>
      <c r="L219" s="58">
        <f>IF(ISNUMBER(K219),ROUND(J219*(K219+1),2),0)</f>
        <v>0</v>
      </c>
      <c r="M219" s="12"/>
      <c r="N219" s="2"/>
      <c r="O219" s="2"/>
      <c r="P219" s="2"/>
      <c r="Q219" s="33">
        <f>IF(ISNUMBER(K219),IF(H219&gt;0,IF(I219&gt;0,J219,0),0),0)</f>
        <v>0</v>
      </c>
      <c r="R219" s="27">
        <f>IF(ISNUMBER(K219)=FALSE,J219,0)</f>
        <v>0</v>
      </c>
    </row>
    <row r="220" ht="12.75">
      <c r="A220" s="9"/>
      <c r="B220" s="48" t="s">
        <v>48</v>
      </c>
      <c r="C220" s="1"/>
      <c r="D220" s="1"/>
      <c r="E220" s="49" t="s">
        <v>360</v>
      </c>
      <c r="F220" s="1"/>
      <c r="G220" s="1"/>
      <c r="H220" s="40"/>
      <c r="I220" s="1"/>
      <c r="J220" s="40"/>
      <c r="K220" s="1"/>
      <c r="L220" s="1"/>
      <c r="M220" s="12"/>
      <c r="N220" s="2"/>
      <c r="O220" s="2"/>
      <c r="P220" s="2"/>
      <c r="Q220" s="2"/>
    </row>
    <row r="221" ht="12.75">
      <c r="A221" s="9"/>
      <c r="B221" s="48" t="s">
        <v>50</v>
      </c>
      <c r="C221" s="1"/>
      <c r="D221" s="1"/>
      <c r="E221" s="49" t="s">
        <v>361</v>
      </c>
      <c r="F221" s="1"/>
      <c r="G221" s="1"/>
      <c r="H221" s="40"/>
      <c r="I221" s="1"/>
      <c r="J221" s="40"/>
      <c r="K221" s="1"/>
      <c r="L221" s="1"/>
      <c r="M221" s="12"/>
      <c r="N221" s="2"/>
      <c r="O221" s="2"/>
      <c r="P221" s="2"/>
      <c r="Q221" s="2"/>
    </row>
    <row r="222" ht="12.75">
      <c r="A222" s="9"/>
      <c r="B222" s="48" t="s">
        <v>52</v>
      </c>
      <c r="C222" s="1"/>
      <c r="D222" s="1"/>
      <c r="E222" s="49" t="s">
        <v>362</v>
      </c>
      <c r="F222" s="1"/>
      <c r="G222" s="1"/>
      <c r="H222" s="40"/>
      <c r="I222" s="1"/>
      <c r="J222" s="40"/>
      <c r="K222" s="1"/>
      <c r="L222" s="1"/>
      <c r="M222" s="12"/>
      <c r="N222" s="2"/>
      <c r="O222" s="2"/>
      <c r="P222" s="2"/>
      <c r="Q222" s="2"/>
    </row>
    <row r="223" thickBot="1" ht="12.75">
      <c r="A223" s="9"/>
      <c r="B223" s="50" t="s">
        <v>54</v>
      </c>
      <c r="C223" s="51"/>
      <c r="D223" s="51"/>
      <c r="E223" s="52" t="s">
        <v>55</v>
      </c>
      <c r="F223" s="51"/>
      <c r="G223" s="51"/>
      <c r="H223" s="53"/>
      <c r="I223" s="51"/>
      <c r="J223" s="53"/>
      <c r="K223" s="51"/>
      <c r="L223" s="51"/>
      <c r="M223" s="12"/>
      <c r="N223" s="2"/>
      <c r="O223" s="2"/>
      <c r="P223" s="2"/>
      <c r="Q223" s="2"/>
    </row>
    <row r="224" thickTop="1" ht="12.75">
      <c r="A224" s="9"/>
      <c r="B224" s="41">
        <v>35</v>
      </c>
      <c r="C224" s="42" t="s">
        <v>363</v>
      </c>
      <c r="D224" s="42" t="s">
        <v>7</v>
      </c>
      <c r="E224" s="42" t="s">
        <v>364</v>
      </c>
      <c r="F224" s="42" t="s">
        <v>7</v>
      </c>
      <c r="G224" s="43" t="s">
        <v>165</v>
      </c>
      <c r="H224" s="54">
        <v>42.899999999999999</v>
      </c>
      <c r="I224" s="55">
        <f>ROUND(0,2)</f>
        <v>0</v>
      </c>
      <c r="J224" s="56">
        <f>ROUND(I224*H224,2)</f>
        <v>0</v>
      </c>
      <c r="K224" s="57">
        <v>0.20999999999999999</v>
      </c>
      <c r="L224" s="58">
        <f>IF(ISNUMBER(K224),ROUND(J224*(K224+1),2),0)</f>
        <v>0</v>
      </c>
      <c r="M224" s="12"/>
      <c r="N224" s="2"/>
      <c r="O224" s="2"/>
      <c r="P224" s="2"/>
      <c r="Q224" s="33">
        <f>IF(ISNUMBER(K224),IF(H224&gt;0,IF(I224&gt;0,J224,0),0),0)</f>
        <v>0</v>
      </c>
      <c r="R224" s="27">
        <f>IF(ISNUMBER(K224)=FALSE,J224,0)</f>
        <v>0</v>
      </c>
    </row>
    <row r="225" ht="12.75">
      <c r="A225" s="9"/>
      <c r="B225" s="48" t="s">
        <v>48</v>
      </c>
      <c r="C225" s="1"/>
      <c r="D225" s="1"/>
      <c r="E225" s="49" t="s">
        <v>360</v>
      </c>
      <c r="F225" s="1"/>
      <c r="G225" s="1"/>
      <c r="H225" s="40"/>
      <c r="I225" s="1"/>
      <c r="J225" s="40"/>
      <c r="K225" s="1"/>
      <c r="L225" s="1"/>
      <c r="M225" s="12"/>
      <c r="N225" s="2"/>
      <c r="O225" s="2"/>
      <c r="P225" s="2"/>
      <c r="Q225" s="2"/>
    </row>
    <row r="226" ht="12.75">
      <c r="A226" s="9"/>
      <c r="B226" s="48" t="s">
        <v>50</v>
      </c>
      <c r="C226" s="1"/>
      <c r="D226" s="1"/>
      <c r="E226" s="49" t="s">
        <v>365</v>
      </c>
      <c r="F226" s="1"/>
      <c r="G226" s="1"/>
      <c r="H226" s="40"/>
      <c r="I226" s="1"/>
      <c r="J226" s="40"/>
      <c r="K226" s="1"/>
      <c r="L226" s="1"/>
      <c r="M226" s="12"/>
      <c r="N226" s="2"/>
      <c r="O226" s="2"/>
      <c r="P226" s="2"/>
      <c r="Q226" s="2"/>
    </row>
    <row r="227" ht="12.75">
      <c r="A227" s="9"/>
      <c r="B227" s="48" t="s">
        <v>52</v>
      </c>
      <c r="C227" s="1"/>
      <c r="D227" s="1"/>
      <c r="E227" s="49" t="s">
        <v>366</v>
      </c>
      <c r="F227" s="1"/>
      <c r="G227" s="1"/>
      <c r="H227" s="40"/>
      <c r="I227" s="1"/>
      <c r="J227" s="40"/>
      <c r="K227" s="1"/>
      <c r="L227" s="1"/>
      <c r="M227" s="12"/>
      <c r="N227" s="2"/>
      <c r="O227" s="2"/>
      <c r="P227" s="2"/>
      <c r="Q227" s="2"/>
    </row>
    <row r="228" thickBot="1" ht="12.75">
      <c r="A228" s="9"/>
      <c r="B228" s="50" t="s">
        <v>54</v>
      </c>
      <c r="C228" s="51"/>
      <c r="D228" s="51"/>
      <c r="E228" s="52" t="s">
        <v>55</v>
      </c>
      <c r="F228" s="51"/>
      <c r="G228" s="51"/>
      <c r="H228" s="53"/>
      <c r="I228" s="51"/>
      <c r="J228" s="53"/>
      <c r="K228" s="51"/>
      <c r="L228" s="51"/>
      <c r="M228" s="12"/>
      <c r="N228" s="2"/>
      <c r="O228" s="2"/>
      <c r="P228" s="2"/>
      <c r="Q228" s="2"/>
    </row>
    <row r="229" thickTop="1" ht="12.75">
      <c r="A229" s="9"/>
      <c r="B229" s="41">
        <v>36</v>
      </c>
      <c r="C229" s="42" t="s">
        <v>367</v>
      </c>
      <c r="D229" s="42" t="s">
        <v>7</v>
      </c>
      <c r="E229" s="42" t="s">
        <v>368</v>
      </c>
      <c r="F229" s="42" t="s">
        <v>7</v>
      </c>
      <c r="G229" s="43" t="s">
        <v>165</v>
      </c>
      <c r="H229" s="54">
        <v>42.899999999999999</v>
      </c>
      <c r="I229" s="55">
        <f>ROUND(0,2)</f>
        <v>0</v>
      </c>
      <c r="J229" s="56">
        <f>ROUND(I229*H229,2)</f>
        <v>0</v>
      </c>
      <c r="K229" s="57">
        <v>0.20999999999999999</v>
      </c>
      <c r="L229" s="58">
        <f>IF(ISNUMBER(K229),ROUND(J229*(K229+1),2),0)</f>
        <v>0</v>
      </c>
      <c r="M229" s="12"/>
      <c r="N229" s="2"/>
      <c r="O229" s="2"/>
      <c r="P229" s="2"/>
      <c r="Q229" s="33">
        <f>IF(ISNUMBER(K229),IF(H229&gt;0,IF(I229&gt;0,J229,0),0),0)</f>
        <v>0</v>
      </c>
      <c r="R229" s="27">
        <f>IF(ISNUMBER(K229)=FALSE,J229,0)</f>
        <v>0</v>
      </c>
    </row>
    <row r="230" ht="12.75">
      <c r="A230" s="9"/>
      <c r="B230" s="48" t="s">
        <v>48</v>
      </c>
      <c r="C230" s="1"/>
      <c r="D230" s="1"/>
      <c r="E230" s="49" t="s">
        <v>360</v>
      </c>
      <c r="F230" s="1"/>
      <c r="G230" s="1"/>
      <c r="H230" s="40"/>
      <c r="I230" s="1"/>
      <c r="J230" s="40"/>
      <c r="K230" s="1"/>
      <c r="L230" s="1"/>
      <c r="M230" s="12"/>
      <c r="N230" s="2"/>
      <c r="O230" s="2"/>
      <c r="P230" s="2"/>
      <c r="Q230" s="2"/>
    </row>
    <row r="231" ht="12.75">
      <c r="A231" s="9"/>
      <c r="B231" s="48" t="s">
        <v>50</v>
      </c>
      <c r="C231" s="1"/>
      <c r="D231" s="1"/>
      <c r="E231" s="49" t="s">
        <v>369</v>
      </c>
      <c r="F231" s="1"/>
      <c r="G231" s="1"/>
      <c r="H231" s="40"/>
      <c r="I231" s="1"/>
      <c r="J231" s="40"/>
      <c r="K231" s="1"/>
      <c r="L231" s="1"/>
      <c r="M231" s="12"/>
      <c r="N231" s="2"/>
      <c r="O231" s="2"/>
      <c r="P231" s="2"/>
      <c r="Q231" s="2"/>
    </row>
    <row r="232" ht="12.75">
      <c r="A232" s="9"/>
      <c r="B232" s="48" t="s">
        <v>52</v>
      </c>
      <c r="C232" s="1"/>
      <c r="D232" s="1"/>
      <c r="E232" s="49" t="s">
        <v>362</v>
      </c>
      <c r="F232" s="1"/>
      <c r="G232" s="1"/>
      <c r="H232" s="40"/>
      <c r="I232" s="1"/>
      <c r="J232" s="40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0" t="s">
        <v>54</v>
      </c>
      <c r="C233" s="51"/>
      <c r="D233" s="51"/>
      <c r="E233" s="52" t="s">
        <v>55</v>
      </c>
      <c r="F233" s="51"/>
      <c r="G233" s="51"/>
      <c r="H233" s="53"/>
      <c r="I233" s="51"/>
      <c r="J233" s="53"/>
      <c r="K233" s="51"/>
      <c r="L233" s="51"/>
      <c r="M233" s="12"/>
      <c r="N233" s="2"/>
      <c r="O233" s="2"/>
      <c r="P233" s="2"/>
      <c r="Q233" s="2"/>
    </row>
    <row r="234" thickTop="1" thickBot="1" ht="25" customHeight="1">
      <c r="A234" s="9"/>
      <c r="B234" s="1"/>
      <c r="C234" s="59">
        <v>9</v>
      </c>
      <c r="D234" s="1"/>
      <c r="E234" s="59" t="s">
        <v>88</v>
      </c>
      <c r="F234" s="1"/>
      <c r="G234" s="60" t="s">
        <v>79</v>
      </c>
      <c r="H234" s="61">
        <f>J209+J214+J219+J224+J229</f>
        <v>0</v>
      </c>
      <c r="I234" s="60" t="s">
        <v>80</v>
      </c>
      <c r="J234" s="62">
        <f>(L234-H234)</f>
        <v>0</v>
      </c>
      <c r="K234" s="60" t="s">
        <v>81</v>
      </c>
      <c r="L234" s="63">
        <f>L209+L214+L219+L224+L229</f>
        <v>0</v>
      </c>
      <c r="M234" s="12"/>
      <c r="N234" s="2"/>
      <c r="O234" s="2"/>
      <c r="P234" s="2"/>
      <c r="Q234" s="33">
        <f>0+Q209+Q214+Q219+Q224+Q229</f>
        <v>0</v>
      </c>
      <c r="R234" s="27">
        <f>0+R209+R214+R219+R224+R229</f>
        <v>0</v>
      </c>
      <c r="S234" s="64">
        <f>Q234*(1+J234)+R234</f>
        <v>0</v>
      </c>
    </row>
    <row r="235" thickTop="1" thickBot="1" ht="25" customHeight="1">
      <c r="A235" s="9"/>
      <c r="B235" s="65"/>
      <c r="C235" s="65"/>
      <c r="D235" s="65"/>
      <c r="E235" s="65"/>
      <c r="F235" s="65"/>
      <c r="G235" s="66" t="s">
        <v>82</v>
      </c>
      <c r="H235" s="67">
        <f>J209+J214+J219+J224+J229</f>
        <v>0</v>
      </c>
      <c r="I235" s="66" t="s">
        <v>83</v>
      </c>
      <c r="J235" s="68">
        <f>0+J234</f>
        <v>0</v>
      </c>
      <c r="K235" s="66" t="s">
        <v>84</v>
      </c>
      <c r="L235" s="69">
        <f>L209+L214+L219+L224+L229</f>
        <v>0</v>
      </c>
      <c r="M235" s="12"/>
      <c r="N235" s="2"/>
      <c r="O235" s="2"/>
      <c r="P235" s="2"/>
      <c r="Q235" s="2"/>
    </row>
    <row r="236" ht="12.75">
      <c r="A236" s="13"/>
      <c r="B236" s="4"/>
      <c r="C236" s="4"/>
      <c r="D236" s="4"/>
      <c r="E236" s="4"/>
      <c r="F236" s="4"/>
      <c r="G236" s="4"/>
      <c r="H236" s="70"/>
      <c r="I236" s="4"/>
      <c r="J236" s="70"/>
      <c r="K236" s="4"/>
      <c r="L236" s="4"/>
      <c r="M236" s="14"/>
      <c r="N236" s="2"/>
      <c r="O236" s="2"/>
      <c r="P236" s="2"/>
      <c r="Q236" s="2"/>
    </row>
    <row r="237" ht="12.7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2"/>
      <c r="O237" s="2"/>
      <c r="P237" s="2"/>
      <c r="Q237" s="2"/>
    </row>
  </sheetData>
  <mergeCells count="17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42:D42"/>
    <mergeCell ref="B43:D43"/>
    <mergeCell ref="B44:D44"/>
    <mergeCell ref="B45:D45"/>
    <mergeCell ref="B40:L40"/>
    <mergeCell ref="B21:D21"/>
    <mergeCell ref="B22:D22"/>
    <mergeCell ref="B23:D23"/>
    <mergeCell ref="B24:D24"/>
    <mergeCell ref="B25:D25"/>
    <mergeCell ref="B26:D26"/>
    <mergeCell ref="B27:D27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8:L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6:L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9:L149"/>
    <mergeCell ref="B151:D151"/>
    <mergeCell ref="B152:D152"/>
    <mergeCell ref="B153:D153"/>
    <mergeCell ref="B154:D154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7:L177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5:L195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210:D210"/>
    <mergeCell ref="B211:D211"/>
    <mergeCell ref="B212:D212"/>
    <mergeCell ref="B213:D213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5:D225"/>
    <mergeCell ref="B226:D226"/>
    <mergeCell ref="B227:D227"/>
    <mergeCell ref="B228:D228"/>
    <mergeCell ref="B230:D230"/>
    <mergeCell ref="B231:D231"/>
    <mergeCell ref="B232:D232"/>
    <mergeCell ref="B233:D233"/>
    <mergeCell ref="B208:L208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H172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370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L172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AVERAGE(J171)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36">
        <v>9</v>
      </c>
      <c r="C20" s="1"/>
      <c r="D20" s="1"/>
      <c r="E20" s="37" t="s">
        <v>88</v>
      </c>
      <c r="F20" s="1"/>
      <c r="G20" s="1"/>
      <c r="H20" s="1"/>
      <c r="I20" s="1"/>
      <c r="J20" s="1"/>
      <c r="K20" s="38">
        <f>H172</f>
        <v>0</v>
      </c>
      <c r="L20" s="38">
        <f>L172</f>
        <v>0</v>
      </c>
      <c r="M20" s="12"/>
      <c r="N20" s="2"/>
      <c r="O20" s="2"/>
      <c r="P20" s="2"/>
      <c r="Q20" s="2"/>
      <c r="S20" s="27">
        <f>S171</f>
        <v>0</v>
      </c>
    </row>
    <row r="21" ht="12.75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37</v>
      </c>
      <c r="C24" s="34" t="s">
        <v>33</v>
      </c>
      <c r="D24" s="34" t="s">
        <v>38</v>
      </c>
      <c r="E24" s="34" t="s">
        <v>34</v>
      </c>
      <c r="F24" s="34" t="s">
        <v>39</v>
      </c>
      <c r="G24" s="35" t="s">
        <v>40</v>
      </c>
      <c r="H24" s="22" t="s">
        <v>41</v>
      </c>
      <c r="I24" s="22" t="s">
        <v>42</v>
      </c>
      <c r="J24" s="22" t="s">
        <v>17</v>
      </c>
      <c r="K24" s="35" t="s">
        <v>43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39" t="s">
        <v>171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 ht="12.75">
      <c r="A26" s="9"/>
      <c r="B26" s="41">
        <v>1</v>
      </c>
      <c r="C26" s="42" t="s">
        <v>371</v>
      </c>
      <c r="D26" s="42" t="s">
        <v>7</v>
      </c>
      <c r="E26" s="42" t="s">
        <v>372</v>
      </c>
      <c r="F26" s="42" t="s">
        <v>7</v>
      </c>
      <c r="G26" s="43" t="s">
        <v>165</v>
      </c>
      <c r="H26" s="44">
        <v>80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 ht="12.75">
      <c r="A27" s="9"/>
      <c r="B27" s="48" t="s">
        <v>48</v>
      </c>
      <c r="C27" s="1"/>
      <c r="D27" s="1"/>
      <c r="E27" s="49" t="s">
        <v>373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 ht="12.75">
      <c r="A28" s="9"/>
      <c r="B28" s="48" t="s">
        <v>50</v>
      </c>
      <c r="C28" s="1"/>
      <c r="D28" s="1"/>
      <c r="E28" s="49" t="s">
        <v>374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 ht="12.75">
      <c r="A29" s="9"/>
      <c r="B29" s="48" t="s">
        <v>52</v>
      </c>
      <c r="C29" s="1"/>
      <c r="D29" s="1"/>
      <c r="E29" s="49" t="s">
        <v>375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 ht="12.75">
      <c r="A30" s="9"/>
      <c r="B30" s="50" t="s">
        <v>54</v>
      </c>
      <c r="C30" s="51"/>
      <c r="D30" s="51"/>
      <c r="E30" s="52" t="s">
        <v>55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 ht="12.75">
      <c r="A31" s="9"/>
      <c r="B31" s="41">
        <v>2</v>
      </c>
      <c r="C31" s="42" t="s">
        <v>376</v>
      </c>
      <c r="D31" s="42" t="s">
        <v>7</v>
      </c>
      <c r="E31" s="42" t="s">
        <v>377</v>
      </c>
      <c r="F31" s="42" t="s">
        <v>7</v>
      </c>
      <c r="G31" s="43" t="s">
        <v>165</v>
      </c>
      <c r="H31" s="54">
        <v>80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 ht="12.75">
      <c r="A32" s="9"/>
      <c r="B32" s="48" t="s">
        <v>48</v>
      </c>
      <c r="C32" s="1"/>
      <c r="D32" s="1"/>
      <c r="E32" s="49" t="s">
        <v>373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 ht="12.75">
      <c r="A33" s="9"/>
      <c r="B33" s="48" t="s">
        <v>50</v>
      </c>
      <c r="C33" s="1"/>
      <c r="D33" s="1"/>
      <c r="E33" s="49" t="s">
        <v>374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 ht="12.75">
      <c r="A34" s="9"/>
      <c r="B34" s="48" t="s">
        <v>52</v>
      </c>
      <c r="C34" s="1"/>
      <c r="D34" s="1"/>
      <c r="E34" s="49" t="s">
        <v>181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 ht="12.75">
      <c r="A35" s="9"/>
      <c r="B35" s="50" t="s">
        <v>54</v>
      </c>
      <c r="C35" s="51"/>
      <c r="D35" s="51"/>
      <c r="E35" s="52" t="s">
        <v>55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 ht="12.75">
      <c r="A36" s="9"/>
      <c r="B36" s="41">
        <v>3</v>
      </c>
      <c r="C36" s="42" t="s">
        <v>378</v>
      </c>
      <c r="D36" s="42" t="s">
        <v>7</v>
      </c>
      <c r="E36" s="42" t="s">
        <v>379</v>
      </c>
      <c r="F36" s="42" t="s">
        <v>7</v>
      </c>
      <c r="G36" s="43" t="s">
        <v>380</v>
      </c>
      <c r="H36" s="54">
        <v>9600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 ht="12.75">
      <c r="A37" s="9"/>
      <c r="B37" s="48" t="s">
        <v>48</v>
      </c>
      <c r="C37" s="1"/>
      <c r="D37" s="1"/>
      <c r="E37" s="49" t="s">
        <v>373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 ht="12.75">
      <c r="A38" s="9"/>
      <c r="B38" s="48" t="s">
        <v>50</v>
      </c>
      <c r="C38" s="1"/>
      <c r="D38" s="1"/>
      <c r="E38" s="49" t="s">
        <v>381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 ht="12.75">
      <c r="A39" s="9"/>
      <c r="B39" s="48" t="s">
        <v>52</v>
      </c>
      <c r="C39" s="1"/>
      <c r="D39" s="1"/>
      <c r="E39" s="49" t="s">
        <v>382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 ht="12.75">
      <c r="A40" s="9"/>
      <c r="B40" s="50" t="s">
        <v>54</v>
      </c>
      <c r="C40" s="51"/>
      <c r="D40" s="51"/>
      <c r="E40" s="52" t="s">
        <v>55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 ht="12.75">
      <c r="A41" s="9"/>
      <c r="B41" s="41">
        <v>4</v>
      </c>
      <c r="C41" s="42" t="s">
        <v>383</v>
      </c>
      <c r="D41" s="42" t="s">
        <v>7</v>
      </c>
      <c r="E41" s="42" t="s">
        <v>384</v>
      </c>
      <c r="F41" s="42" t="s">
        <v>7</v>
      </c>
      <c r="G41" s="43" t="s">
        <v>76</v>
      </c>
      <c r="H41" s="54">
        <v>15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48" t="s">
        <v>48</v>
      </c>
      <c r="C42" s="1"/>
      <c r="D42" s="1"/>
      <c r="E42" s="49" t="s">
        <v>385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 ht="12.75">
      <c r="A43" s="9"/>
      <c r="B43" s="48" t="s">
        <v>50</v>
      </c>
      <c r="C43" s="1"/>
      <c r="D43" s="1"/>
      <c r="E43" s="49" t="s">
        <v>386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ht="12.75">
      <c r="A44" s="9"/>
      <c r="B44" s="48" t="s">
        <v>52</v>
      </c>
      <c r="C44" s="1"/>
      <c r="D44" s="1"/>
      <c r="E44" s="49" t="s">
        <v>387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 ht="12.75">
      <c r="A45" s="9"/>
      <c r="B45" s="50" t="s">
        <v>54</v>
      </c>
      <c r="C45" s="51"/>
      <c r="D45" s="51"/>
      <c r="E45" s="52" t="s">
        <v>55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 ht="12.75">
      <c r="A46" s="9"/>
      <c r="B46" s="41">
        <v>5</v>
      </c>
      <c r="C46" s="42" t="s">
        <v>388</v>
      </c>
      <c r="D46" s="42" t="s">
        <v>7</v>
      </c>
      <c r="E46" s="42" t="s">
        <v>389</v>
      </c>
      <c r="F46" s="42" t="s">
        <v>7</v>
      </c>
      <c r="G46" s="43" t="s">
        <v>76</v>
      </c>
      <c r="H46" s="54">
        <v>15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 ht="12.75">
      <c r="A47" s="9"/>
      <c r="B47" s="48" t="s">
        <v>48</v>
      </c>
      <c r="C47" s="1"/>
      <c r="D47" s="1"/>
      <c r="E47" s="49" t="s">
        <v>385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 ht="12.75">
      <c r="A48" s="9"/>
      <c r="B48" s="48" t="s">
        <v>50</v>
      </c>
      <c r="C48" s="1"/>
      <c r="D48" s="1"/>
      <c r="E48" s="49" t="s">
        <v>390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ht="12.75">
      <c r="A49" s="9"/>
      <c r="B49" s="48" t="s">
        <v>52</v>
      </c>
      <c r="C49" s="1"/>
      <c r="D49" s="1"/>
      <c r="E49" s="49" t="s">
        <v>391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 ht="12.75">
      <c r="A50" s="9"/>
      <c r="B50" s="50" t="s">
        <v>54</v>
      </c>
      <c r="C50" s="51"/>
      <c r="D50" s="51"/>
      <c r="E50" s="52" t="s">
        <v>55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 ht="12.75">
      <c r="A51" s="9"/>
      <c r="B51" s="41">
        <v>6</v>
      </c>
      <c r="C51" s="42" t="s">
        <v>392</v>
      </c>
      <c r="D51" s="42" t="s">
        <v>7</v>
      </c>
      <c r="E51" s="42" t="s">
        <v>393</v>
      </c>
      <c r="F51" s="42" t="s">
        <v>7</v>
      </c>
      <c r="G51" s="43" t="s">
        <v>394</v>
      </c>
      <c r="H51" s="54">
        <v>1800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 ht="12.75">
      <c r="A52" s="9"/>
      <c r="B52" s="48" t="s">
        <v>48</v>
      </c>
      <c r="C52" s="1"/>
      <c r="D52" s="1"/>
      <c r="E52" s="49" t="s">
        <v>385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 ht="12.75">
      <c r="A53" s="9"/>
      <c r="B53" s="48" t="s">
        <v>50</v>
      </c>
      <c r="C53" s="1"/>
      <c r="D53" s="1"/>
      <c r="E53" s="49" t="s">
        <v>395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ht="12.75">
      <c r="A54" s="9"/>
      <c r="B54" s="48" t="s">
        <v>52</v>
      </c>
      <c r="C54" s="1"/>
      <c r="D54" s="1"/>
      <c r="E54" s="49" t="s">
        <v>396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 ht="12.75">
      <c r="A55" s="9"/>
      <c r="B55" s="50" t="s">
        <v>54</v>
      </c>
      <c r="C55" s="51"/>
      <c r="D55" s="51"/>
      <c r="E55" s="52" t="s">
        <v>55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 ht="12.75">
      <c r="A56" s="9"/>
      <c r="B56" s="41">
        <v>7</v>
      </c>
      <c r="C56" s="42" t="s">
        <v>397</v>
      </c>
      <c r="D56" s="42" t="s">
        <v>7</v>
      </c>
      <c r="E56" s="42" t="s">
        <v>398</v>
      </c>
      <c r="F56" s="42" t="s">
        <v>7</v>
      </c>
      <c r="G56" s="43" t="s">
        <v>76</v>
      </c>
      <c r="H56" s="54">
        <v>11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 ht="12.75">
      <c r="A57" s="9"/>
      <c r="B57" s="48" t="s">
        <v>48</v>
      </c>
      <c r="C57" s="1"/>
      <c r="D57" s="1"/>
      <c r="E57" s="49" t="s">
        <v>385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 ht="12.75">
      <c r="A58" s="9"/>
      <c r="B58" s="48" t="s">
        <v>50</v>
      </c>
      <c r="C58" s="1"/>
      <c r="D58" s="1"/>
      <c r="E58" s="49" t="s">
        <v>399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 ht="12.75">
      <c r="A59" s="9"/>
      <c r="B59" s="48" t="s">
        <v>52</v>
      </c>
      <c r="C59" s="1"/>
      <c r="D59" s="1"/>
      <c r="E59" s="49" t="s">
        <v>400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 ht="12.75">
      <c r="A60" s="9"/>
      <c r="B60" s="50" t="s">
        <v>54</v>
      </c>
      <c r="C60" s="51"/>
      <c r="D60" s="51"/>
      <c r="E60" s="52" t="s">
        <v>55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 ht="12.75">
      <c r="A61" s="9"/>
      <c r="B61" s="41">
        <v>8</v>
      </c>
      <c r="C61" s="42" t="s">
        <v>401</v>
      </c>
      <c r="D61" s="42" t="s">
        <v>7</v>
      </c>
      <c r="E61" s="42" t="s">
        <v>402</v>
      </c>
      <c r="F61" s="42" t="s">
        <v>7</v>
      </c>
      <c r="G61" s="43" t="s">
        <v>76</v>
      </c>
      <c r="H61" s="54">
        <v>11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 ht="12.75">
      <c r="A62" s="9"/>
      <c r="B62" s="48" t="s">
        <v>48</v>
      </c>
      <c r="C62" s="1"/>
      <c r="D62" s="1"/>
      <c r="E62" s="49" t="s">
        <v>385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 ht="12.75">
      <c r="A63" s="9"/>
      <c r="B63" s="48" t="s">
        <v>50</v>
      </c>
      <c r="C63" s="1"/>
      <c r="D63" s="1"/>
      <c r="E63" s="49" t="s">
        <v>403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ht="12.75">
      <c r="A64" s="9"/>
      <c r="B64" s="48" t="s">
        <v>52</v>
      </c>
      <c r="C64" s="1"/>
      <c r="D64" s="1"/>
      <c r="E64" s="49" t="s">
        <v>391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 ht="12.75">
      <c r="A65" s="9"/>
      <c r="B65" s="50" t="s">
        <v>54</v>
      </c>
      <c r="C65" s="51"/>
      <c r="D65" s="51"/>
      <c r="E65" s="52" t="s">
        <v>55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 ht="12.75">
      <c r="A66" s="9"/>
      <c r="B66" s="41">
        <v>9</v>
      </c>
      <c r="C66" s="42" t="s">
        <v>404</v>
      </c>
      <c r="D66" s="42" t="s">
        <v>7</v>
      </c>
      <c r="E66" s="42" t="s">
        <v>405</v>
      </c>
      <c r="F66" s="42" t="s">
        <v>7</v>
      </c>
      <c r="G66" s="43" t="s">
        <v>394</v>
      </c>
      <c r="H66" s="54">
        <v>1560</v>
      </c>
      <c r="I66" s="55">
        <f>ROUND(0,2)</f>
        <v>0</v>
      </c>
      <c r="J66" s="56">
        <f>ROUND(I66*H66,2)</f>
        <v>0</v>
      </c>
      <c r="K66" s="57">
        <v>0.20999999999999999</v>
      </c>
      <c r="L66" s="58">
        <f>IF(ISNUMBER(K66),ROUND(J66*(K66+1),2),0)</f>
        <v>0</v>
      </c>
      <c r="M66" s="12"/>
      <c r="N66" s="2"/>
      <c r="O66" s="2"/>
      <c r="P66" s="2"/>
      <c r="Q66" s="33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48" t="s">
        <v>48</v>
      </c>
      <c r="C67" s="1"/>
      <c r="D67" s="1"/>
      <c r="E67" s="49" t="s">
        <v>385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 ht="12.75">
      <c r="A68" s="9"/>
      <c r="B68" s="48" t="s">
        <v>50</v>
      </c>
      <c r="C68" s="1"/>
      <c r="D68" s="1"/>
      <c r="E68" s="49" t="s">
        <v>406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 ht="12.75">
      <c r="A69" s="9"/>
      <c r="B69" s="48" t="s">
        <v>52</v>
      </c>
      <c r="C69" s="1"/>
      <c r="D69" s="1"/>
      <c r="E69" s="49" t="s">
        <v>407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 thickBot="1" ht="12.75">
      <c r="A70" s="9"/>
      <c r="B70" s="50" t="s">
        <v>54</v>
      </c>
      <c r="C70" s="51"/>
      <c r="D70" s="51"/>
      <c r="E70" s="52" t="s">
        <v>55</v>
      </c>
      <c r="F70" s="51"/>
      <c r="G70" s="51"/>
      <c r="H70" s="53"/>
      <c r="I70" s="51"/>
      <c r="J70" s="53"/>
      <c r="K70" s="51"/>
      <c r="L70" s="51"/>
      <c r="M70" s="12"/>
      <c r="N70" s="2"/>
      <c r="O70" s="2"/>
      <c r="P70" s="2"/>
      <c r="Q70" s="2"/>
    </row>
    <row r="71" thickTop="1" ht="12.75">
      <c r="A71" s="9"/>
      <c r="B71" s="41">
        <v>10</v>
      </c>
      <c r="C71" s="42" t="s">
        <v>408</v>
      </c>
      <c r="D71" s="42" t="s">
        <v>7</v>
      </c>
      <c r="E71" s="42" t="s">
        <v>409</v>
      </c>
      <c r="F71" s="42" t="s">
        <v>7</v>
      </c>
      <c r="G71" s="43" t="s">
        <v>122</v>
      </c>
      <c r="H71" s="54">
        <v>0.75</v>
      </c>
      <c r="I71" s="55">
        <f>ROUND(0,2)</f>
        <v>0</v>
      </c>
      <c r="J71" s="56">
        <f>ROUND(I71*H71,2)</f>
        <v>0</v>
      </c>
      <c r="K71" s="57">
        <v>0.20999999999999999</v>
      </c>
      <c r="L71" s="58">
        <f>IF(ISNUMBER(K71),ROUND(J71*(K71+1),2),0)</f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 ht="12.75">
      <c r="A72" s="9"/>
      <c r="B72" s="48" t="s">
        <v>48</v>
      </c>
      <c r="C72" s="1"/>
      <c r="D72" s="1"/>
      <c r="E72" s="49" t="s">
        <v>410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 ht="12.75">
      <c r="A73" s="9"/>
      <c r="B73" s="48" t="s">
        <v>50</v>
      </c>
      <c r="C73" s="1"/>
      <c r="D73" s="1"/>
      <c r="E73" s="49" t="s">
        <v>411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 ht="12.75">
      <c r="A74" s="9"/>
      <c r="B74" s="48" t="s">
        <v>52</v>
      </c>
      <c r="C74" s="1"/>
      <c r="D74" s="1"/>
      <c r="E74" s="49" t="s">
        <v>412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 thickBot="1" ht="12.75">
      <c r="A75" s="9"/>
      <c r="B75" s="50" t="s">
        <v>54</v>
      </c>
      <c r="C75" s="51"/>
      <c r="D75" s="51"/>
      <c r="E75" s="52" t="s">
        <v>55</v>
      </c>
      <c r="F75" s="51"/>
      <c r="G75" s="51"/>
      <c r="H75" s="53"/>
      <c r="I75" s="51"/>
      <c r="J75" s="53"/>
      <c r="K75" s="51"/>
      <c r="L75" s="51"/>
      <c r="M75" s="12"/>
      <c r="N75" s="2"/>
      <c r="O75" s="2"/>
      <c r="P75" s="2"/>
      <c r="Q75" s="2"/>
    </row>
    <row r="76" thickTop="1" ht="12.75">
      <c r="A76" s="9"/>
      <c r="B76" s="41">
        <v>11</v>
      </c>
      <c r="C76" s="42" t="s">
        <v>413</v>
      </c>
      <c r="D76" s="42" t="s">
        <v>7</v>
      </c>
      <c r="E76" s="42" t="s">
        <v>414</v>
      </c>
      <c r="F76" s="42" t="s">
        <v>7</v>
      </c>
      <c r="G76" s="43" t="s">
        <v>122</v>
      </c>
      <c r="H76" s="54">
        <v>0.75</v>
      </c>
      <c r="I76" s="55">
        <f>ROUND(0,2)</f>
        <v>0</v>
      </c>
      <c r="J76" s="56">
        <f>ROUND(I76*H76,2)</f>
        <v>0</v>
      </c>
      <c r="K76" s="57">
        <v>0.20999999999999999</v>
      </c>
      <c r="L76" s="58">
        <f>IF(ISNUMBER(K76),ROUND(J76*(K76+1),2),0)</f>
        <v>0</v>
      </c>
      <c r="M76" s="12"/>
      <c r="N76" s="2"/>
      <c r="O76" s="2"/>
      <c r="P76" s="2"/>
      <c r="Q76" s="33">
        <f>IF(ISNUMBER(K76),IF(H76&gt;0,IF(I76&gt;0,J76,0),0),0)</f>
        <v>0</v>
      </c>
      <c r="R76" s="27">
        <f>IF(ISNUMBER(K76)=FALSE,J76,0)</f>
        <v>0</v>
      </c>
    </row>
    <row r="77" ht="12.75">
      <c r="A77" s="9"/>
      <c r="B77" s="48" t="s">
        <v>48</v>
      </c>
      <c r="C77" s="1"/>
      <c r="D77" s="1"/>
      <c r="E77" s="49" t="s">
        <v>410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 ht="12.75">
      <c r="A78" s="9"/>
      <c r="B78" s="48" t="s">
        <v>50</v>
      </c>
      <c r="C78" s="1"/>
      <c r="D78" s="1"/>
      <c r="E78" s="49" t="s">
        <v>415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 ht="12.75">
      <c r="A79" s="9"/>
      <c r="B79" s="48" t="s">
        <v>52</v>
      </c>
      <c r="C79" s="1"/>
      <c r="D79" s="1"/>
      <c r="E79" s="49" t="s">
        <v>416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 thickBot="1" ht="12.75">
      <c r="A80" s="9"/>
      <c r="B80" s="50" t="s">
        <v>54</v>
      </c>
      <c r="C80" s="51"/>
      <c r="D80" s="51"/>
      <c r="E80" s="52" t="s">
        <v>55</v>
      </c>
      <c r="F80" s="51"/>
      <c r="G80" s="51"/>
      <c r="H80" s="53"/>
      <c r="I80" s="51"/>
      <c r="J80" s="53"/>
      <c r="K80" s="51"/>
      <c r="L80" s="51"/>
      <c r="M80" s="12"/>
      <c r="N80" s="2"/>
      <c r="O80" s="2"/>
      <c r="P80" s="2"/>
      <c r="Q80" s="2"/>
    </row>
    <row r="81" thickTop="1" ht="12.75">
      <c r="A81" s="9"/>
      <c r="B81" s="41">
        <v>12</v>
      </c>
      <c r="C81" s="42" t="s">
        <v>417</v>
      </c>
      <c r="D81" s="42" t="s">
        <v>7</v>
      </c>
      <c r="E81" s="42" t="s">
        <v>418</v>
      </c>
      <c r="F81" s="42" t="s">
        <v>7</v>
      </c>
      <c r="G81" s="43" t="s">
        <v>76</v>
      </c>
      <c r="H81" s="54">
        <v>2</v>
      </c>
      <c r="I81" s="55">
        <f>ROUND(0,2)</f>
        <v>0</v>
      </c>
      <c r="J81" s="56">
        <f>ROUND(I81*H81,2)</f>
        <v>0</v>
      </c>
      <c r="K81" s="57">
        <v>0.20999999999999999</v>
      </c>
      <c r="L81" s="58">
        <f>IF(ISNUMBER(K81),ROUND(J81*(K81+1),2),0)</f>
        <v>0</v>
      </c>
      <c r="M81" s="12"/>
      <c r="N81" s="2"/>
      <c r="O81" s="2"/>
      <c r="P81" s="2"/>
      <c r="Q81" s="33">
        <f>IF(ISNUMBER(K81),IF(H81&gt;0,IF(I81&gt;0,J81,0),0),0)</f>
        <v>0</v>
      </c>
      <c r="R81" s="27">
        <f>IF(ISNUMBER(K81)=FALSE,J81,0)</f>
        <v>0</v>
      </c>
    </row>
    <row r="82" ht="12.75">
      <c r="A82" s="9"/>
      <c r="B82" s="48" t="s">
        <v>48</v>
      </c>
      <c r="C82" s="1"/>
      <c r="D82" s="1"/>
      <c r="E82" s="49" t="s">
        <v>385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 ht="12.75">
      <c r="A83" s="9"/>
      <c r="B83" s="48" t="s">
        <v>50</v>
      </c>
      <c r="C83" s="1"/>
      <c r="D83" s="1"/>
      <c r="E83" s="49" t="s">
        <v>419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 ht="12.75">
      <c r="A84" s="9"/>
      <c r="B84" s="48" t="s">
        <v>52</v>
      </c>
      <c r="C84" s="1"/>
      <c r="D84" s="1"/>
      <c r="E84" s="49" t="s">
        <v>420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 thickBot="1" ht="12.75">
      <c r="A85" s="9"/>
      <c r="B85" s="50" t="s">
        <v>54</v>
      </c>
      <c r="C85" s="51"/>
      <c r="D85" s="51"/>
      <c r="E85" s="52" t="s">
        <v>55</v>
      </c>
      <c r="F85" s="51"/>
      <c r="G85" s="51"/>
      <c r="H85" s="53"/>
      <c r="I85" s="51"/>
      <c r="J85" s="53"/>
      <c r="K85" s="51"/>
      <c r="L85" s="51"/>
      <c r="M85" s="12"/>
      <c r="N85" s="2"/>
      <c r="O85" s="2"/>
      <c r="P85" s="2"/>
      <c r="Q85" s="2"/>
    </row>
    <row r="86" thickTop="1" ht="12.75">
      <c r="A86" s="9"/>
      <c r="B86" s="41">
        <v>13</v>
      </c>
      <c r="C86" s="42" t="s">
        <v>421</v>
      </c>
      <c r="D86" s="42" t="s">
        <v>7</v>
      </c>
      <c r="E86" s="42" t="s">
        <v>422</v>
      </c>
      <c r="F86" s="42" t="s">
        <v>7</v>
      </c>
      <c r="G86" s="43" t="s">
        <v>76</v>
      </c>
      <c r="H86" s="54">
        <v>2</v>
      </c>
      <c r="I86" s="55">
        <f>ROUND(0,2)</f>
        <v>0</v>
      </c>
      <c r="J86" s="56">
        <f>ROUND(I86*H86,2)</f>
        <v>0</v>
      </c>
      <c r="K86" s="57">
        <v>0.20999999999999999</v>
      </c>
      <c r="L86" s="58">
        <f>IF(ISNUMBER(K86),ROUND(J86*(K86+1),2),0)</f>
        <v>0</v>
      </c>
      <c r="M86" s="12"/>
      <c r="N86" s="2"/>
      <c r="O86" s="2"/>
      <c r="P86" s="2"/>
      <c r="Q86" s="33">
        <f>IF(ISNUMBER(K86),IF(H86&gt;0,IF(I86&gt;0,J86,0),0),0)</f>
        <v>0</v>
      </c>
      <c r="R86" s="27">
        <f>IF(ISNUMBER(K86)=FALSE,J86,0)</f>
        <v>0</v>
      </c>
    </row>
    <row r="87" ht="12.75">
      <c r="A87" s="9"/>
      <c r="B87" s="48" t="s">
        <v>48</v>
      </c>
      <c r="C87" s="1"/>
      <c r="D87" s="1"/>
      <c r="E87" s="49" t="s">
        <v>385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 ht="12.75">
      <c r="A88" s="9"/>
      <c r="B88" s="48" t="s">
        <v>50</v>
      </c>
      <c r="C88" s="1"/>
      <c r="D88" s="1"/>
      <c r="E88" s="49" t="s">
        <v>419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 ht="12.75">
      <c r="A89" s="9"/>
      <c r="B89" s="48" t="s">
        <v>52</v>
      </c>
      <c r="C89" s="1"/>
      <c r="D89" s="1"/>
      <c r="E89" s="49" t="s">
        <v>391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 thickBot="1" ht="12.75">
      <c r="A90" s="9"/>
      <c r="B90" s="50" t="s">
        <v>54</v>
      </c>
      <c r="C90" s="51"/>
      <c r="D90" s="51"/>
      <c r="E90" s="52" t="s">
        <v>55</v>
      </c>
      <c r="F90" s="51"/>
      <c r="G90" s="51"/>
      <c r="H90" s="53"/>
      <c r="I90" s="51"/>
      <c r="J90" s="53"/>
      <c r="K90" s="51"/>
      <c r="L90" s="51"/>
      <c r="M90" s="12"/>
      <c r="N90" s="2"/>
      <c r="O90" s="2"/>
      <c r="P90" s="2"/>
      <c r="Q90" s="2"/>
    </row>
    <row r="91" thickTop="1" ht="12.75">
      <c r="A91" s="9"/>
      <c r="B91" s="41">
        <v>14</v>
      </c>
      <c r="C91" s="42" t="s">
        <v>423</v>
      </c>
      <c r="D91" s="42" t="s">
        <v>7</v>
      </c>
      <c r="E91" s="42" t="s">
        <v>424</v>
      </c>
      <c r="F91" s="42" t="s">
        <v>7</v>
      </c>
      <c r="G91" s="43" t="s">
        <v>394</v>
      </c>
      <c r="H91" s="54">
        <v>240</v>
      </c>
      <c r="I91" s="55">
        <f>ROUND(0,2)</f>
        <v>0</v>
      </c>
      <c r="J91" s="56">
        <f>ROUND(I91*H91,2)</f>
        <v>0</v>
      </c>
      <c r="K91" s="57">
        <v>0.20999999999999999</v>
      </c>
      <c r="L91" s="58">
        <f>IF(ISNUMBER(K91),ROUND(J91*(K91+1),2),0)</f>
        <v>0</v>
      </c>
      <c r="M91" s="12"/>
      <c r="N91" s="2"/>
      <c r="O91" s="2"/>
      <c r="P91" s="2"/>
      <c r="Q91" s="33">
        <f>IF(ISNUMBER(K91),IF(H91&gt;0,IF(I91&gt;0,J91,0),0),0)</f>
        <v>0</v>
      </c>
      <c r="R91" s="27">
        <f>IF(ISNUMBER(K91)=FALSE,J91,0)</f>
        <v>0</v>
      </c>
    </row>
    <row r="92" ht="12.75">
      <c r="A92" s="9"/>
      <c r="B92" s="48" t="s">
        <v>48</v>
      </c>
      <c r="C92" s="1"/>
      <c r="D92" s="1"/>
      <c r="E92" s="49" t="s">
        <v>385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 ht="12.75">
      <c r="A93" s="9"/>
      <c r="B93" s="48" t="s">
        <v>50</v>
      </c>
      <c r="C93" s="1"/>
      <c r="D93" s="1"/>
      <c r="E93" s="49" t="s">
        <v>425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 ht="12.75">
      <c r="A94" s="9"/>
      <c r="B94" s="48" t="s">
        <v>52</v>
      </c>
      <c r="C94" s="1"/>
      <c r="D94" s="1"/>
      <c r="E94" s="49" t="s">
        <v>426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 thickBot="1" ht="12.75">
      <c r="A95" s="9"/>
      <c r="B95" s="50" t="s">
        <v>54</v>
      </c>
      <c r="C95" s="51"/>
      <c r="D95" s="51"/>
      <c r="E95" s="52" t="s">
        <v>55</v>
      </c>
      <c r="F95" s="51"/>
      <c r="G95" s="51"/>
      <c r="H95" s="53"/>
      <c r="I95" s="51"/>
      <c r="J95" s="53"/>
      <c r="K95" s="51"/>
      <c r="L95" s="51"/>
      <c r="M95" s="12"/>
      <c r="N95" s="2"/>
      <c r="O95" s="2"/>
      <c r="P95" s="2"/>
      <c r="Q95" s="2"/>
    </row>
    <row r="96" thickTop="1" ht="12.75">
      <c r="A96" s="9"/>
      <c r="B96" s="41">
        <v>15</v>
      </c>
      <c r="C96" s="42" t="s">
        <v>427</v>
      </c>
      <c r="D96" s="42" t="s">
        <v>7</v>
      </c>
      <c r="E96" s="42" t="s">
        <v>428</v>
      </c>
      <c r="F96" s="42" t="s">
        <v>7</v>
      </c>
      <c r="G96" s="43" t="s">
        <v>76</v>
      </c>
      <c r="H96" s="54">
        <v>1</v>
      </c>
      <c r="I96" s="55">
        <f>ROUND(0,2)</f>
        <v>0</v>
      </c>
      <c r="J96" s="56">
        <f>ROUND(I96*H96,2)</f>
        <v>0</v>
      </c>
      <c r="K96" s="57">
        <v>0.20999999999999999</v>
      </c>
      <c r="L96" s="58">
        <f>IF(ISNUMBER(K96),ROUND(J96*(K96+1),2),0)</f>
        <v>0</v>
      </c>
      <c r="M96" s="12"/>
      <c r="N96" s="2"/>
      <c r="O96" s="2"/>
      <c r="P96" s="2"/>
      <c r="Q96" s="33">
        <f>IF(ISNUMBER(K96),IF(H96&gt;0,IF(I96&gt;0,J96,0),0),0)</f>
        <v>0</v>
      </c>
      <c r="R96" s="27">
        <f>IF(ISNUMBER(K96)=FALSE,J96,0)</f>
        <v>0</v>
      </c>
    </row>
    <row r="97" ht="12.75">
      <c r="A97" s="9"/>
      <c r="B97" s="48" t="s">
        <v>48</v>
      </c>
      <c r="C97" s="1"/>
      <c r="D97" s="1"/>
      <c r="E97" s="49" t="s">
        <v>429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 ht="12.75">
      <c r="A98" s="9"/>
      <c r="B98" s="48" t="s">
        <v>50</v>
      </c>
      <c r="C98" s="1"/>
      <c r="D98" s="1"/>
      <c r="E98" s="49" t="s">
        <v>51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 ht="12.75">
      <c r="A99" s="9"/>
      <c r="B99" s="48" t="s">
        <v>52</v>
      </c>
      <c r="C99" s="1"/>
      <c r="D99" s="1"/>
      <c r="E99" s="49" t="s">
        <v>420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 thickBot="1" ht="12.75">
      <c r="A100" s="9"/>
      <c r="B100" s="50" t="s">
        <v>54</v>
      </c>
      <c r="C100" s="51"/>
      <c r="D100" s="51"/>
      <c r="E100" s="52" t="s">
        <v>55</v>
      </c>
      <c r="F100" s="51"/>
      <c r="G100" s="51"/>
      <c r="H100" s="53"/>
      <c r="I100" s="51"/>
      <c r="J100" s="53"/>
      <c r="K100" s="51"/>
      <c r="L100" s="51"/>
      <c r="M100" s="12"/>
      <c r="N100" s="2"/>
      <c r="O100" s="2"/>
      <c r="P100" s="2"/>
      <c r="Q100" s="2"/>
    </row>
    <row r="101" thickTop="1" ht="12.75">
      <c r="A101" s="9"/>
      <c r="B101" s="41">
        <v>16</v>
      </c>
      <c r="C101" s="42" t="s">
        <v>430</v>
      </c>
      <c r="D101" s="42" t="s">
        <v>7</v>
      </c>
      <c r="E101" s="42" t="s">
        <v>431</v>
      </c>
      <c r="F101" s="42" t="s">
        <v>7</v>
      </c>
      <c r="G101" s="43" t="s">
        <v>76</v>
      </c>
      <c r="H101" s="54">
        <v>1</v>
      </c>
      <c r="I101" s="55">
        <f>ROUND(0,2)</f>
        <v>0</v>
      </c>
      <c r="J101" s="56">
        <f>ROUND(I101*H101,2)</f>
        <v>0</v>
      </c>
      <c r="K101" s="57">
        <v>0.20999999999999999</v>
      </c>
      <c r="L101" s="58">
        <f>IF(ISNUMBER(K101),ROUND(J101*(K101+1),2),0)</f>
        <v>0</v>
      </c>
      <c r="M101" s="12"/>
      <c r="N101" s="2"/>
      <c r="O101" s="2"/>
      <c r="P101" s="2"/>
      <c r="Q101" s="33">
        <f>IF(ISNUMBER(K101),IF(H101&gt;0,IF(I101&gt;0,J101,0),0),0)</f>
        <v>0</v>
      </c>
      <c r="R101" s="27">
        <f>IF(ISNUMBER(K101)=FALSE,J101,0)</f>
        <v>0</v>
      </c>
    </row>
    <row r="102" ht="12.75">
      <c r="A102" s="9"/>
      <c r="B102" s="48" t="s">
        <v>48</v>
      </c>
      <c r="C102" s="1"/>
      <c r="D102" s="1"/>
      <c r="E102" s="49" t="s">
        <v>429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 ht="12.75">
      <c r="A103" s="9"/>
      <c r="B103" s="48" t="s">
        <v>50</v>
      </c>
      <c r="C103" s="1"/>
      <c r="D103" s="1"/>
      <c r="E103" s="49" t="s">
        <v>51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 ht="12.75">
      <c r="A104" s="9"/>
      <c r="B104" s="48" t="s">
        <v>52</v>
      </c>
      <c r="C104" s="1"/>
      <c r="D104" s="1"/>
      <c r="E104" s="49" t="s">
        <v>391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 thickBot="1" ht="12.75">
      <c r="A105" s="9"/>
      <c r="B105" s="50" t="s">
        <v>54</v>
      </c>
      <c r="C105" s="51"/>
      <c r="D105" s="51"/>
      <c r="E105" s="52" t="s">
        <v>55</v>
      </c>
      <c r="F105" s="51"/>
      <c r="G105" s="51"/>
      <c r="H105" s="53"/>
      <c r="I105" s="51"/>
      <c r="J105" s="53"/>
      <c r="K105" s="51"/>
      <c r="L105" s="51"/>
      <c r="M105" s="12"/>
      <c r="N105" s="2"/>
      <c r="O105" s="2"/>
      <c r="P105" s="2"/>
      <c r="Q105" s="2"/>
    </row>
    <row r="106" thickTop="1" ht="12.75">
      <c r="A106" s="9"/>
      <c r="B106" s="41">
        <v>17</v>
      </c>
      <c r="C106" s="42" t="s">
        <v>432</v>
      </c>
      <c r="D106" s="42" t="s">
        <v>7</v>
      </c>
      <c r="E106" s="42" t="s">
        <v>433</v>
      </c>
      <c r="F106" s="42" t="s">
        <v>7</v>
      </c>
      <c r="G106" s="43" t="s">
        <v>394</v>
      </c>
      <c r="H106" s="54">
        <v>120</v>
      </c>
      <c r="I106" s="55">
        <f>ROUND(0,2)</f>
        <v>0</v>
      </c>
      <c r="J106" s="56">
        <f>ROUND(I106*H106,2)</f>
        <v>0</v>
      </c>
      <c r="K106" s="57">
        <v>0.20999999999999999</v>
      </c>
      <c r="L106" s="58">
        <f>IF(ISNUMBER(K106),ROUND(J106*(K106+1),2),0)</f>
        <v>0</v>
      </c>
      <c r="M106" s="12"/>
      <c r="N106" s="2"/>
      <c r="O106" s="2"/>
      <c r="P106" s="2"/>
      <c r="Q106" s="33">
        <f>IF(ISNUMBER(K106),IF(H106&gt;0,IF(I106&gt;0,J106,0),0),0)</f>
        <v>0</v>
      </c>
      <c r="R106" s="27">
        <f>IF(ISNUMBER(K106)=FALSE,J106,0)</f>
        <v>0</v>
      </c>
    </row>
    <row r="107" ht="12.75">
      <c r="A107" s="9"/>
      <c r="B107" s="48" t="s">
        <v>48</v>
      </c>
      <c r="C107" s="1"/>
      <c r="D107" s="1"/>
      <c r="E107" s="49" t="s">
        <v>429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 ht="12.75">
      <c r="A108" s="9"/>
      <c r="B108" s="48" t="s">
        <v>50</v>
      </c>
      <c r="C108" s="1"/>
      <c r="D108" s="1"/>
      <c r="E108" s="49" t="s">
        <v>434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 ht="12.75">
      <c r="A109" s="9"/>
      <c r="B109" s="48" t="s">
        <v>52</v>
      </c>
      <c r="C109" s="1"/>
      <c r="D109" s="1"/>
      <c r="E109" s="49" t="s">
        <v>426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0" t="s">
        <v>54</v>
      </c>
      <c r="C110" s="51"/>
      <c r="D110" s="51"/>
      <c r="E110" s="52" t="s">
        <v>55</v>
      </c>
      <c r="F110" s="51"/>
      <c r="G110" s="51"/>
      <c r="H110" s="53"/>
      <c r="I110" s="51"/>
      <c r="J110" s="53"/>
      <c r="K110" s="51"/>
      <c r="L110" s="51"/>
      <c r="M110" s="12"/>
      <c r="N110" s="2"/>
      <c r="O110" s="2"/>
      <c r="P110" s="2"/>
      <c r="Q110" s="2"/>
    </row>
    <row r="111" thickTop="1" ht="12.75">
      <c r="A111" s="9"/>
      <c r="B111" s="41">
        <v>18</v>
      </c>
      <c r="C111" s="42" t="s">
        <v>435</v>
      </c>
      <c r="D111" s="42" t="s">
        <v>7</v>
      </c>
      <c r="E111" s="42" t="s">
        <v>436</v>
      </c>
      <c r="F111" s="42" t="s">
        <v>7</v>
      </c>
      <c r="G111" s="43" t="s">
        <v>76</v>
      </c>
      <c r="H111" s="54">
        <v>2</v>
      </c>
      <c r="I111" s="55">
        <f>ROUND(0,2)</f>
        <v>0</v>
      </c>
      <c r="J111" s="56">
        <f>ROUND(I111*H111,2)</f>
        <v>0</v>
      </c>
      <c r="K111" s="57">
        <v>0.20999999999999999</v>
      </c>
      <c r="L111" s="58">
        <f>IF(ISNUMBER(K111),ROUND(J111*(K111+1),2),0)</f>
        <v>0</v>
      </c>
      <c r="M111" s="12"/>
      <c r="N111" s="2"/>
      <c r="O111" s="2"/>
      <c r="P111" s="2"/>
      <c r="Q111" s="33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48" t="s">
        <v>48</v>
      </c>
      <c r="C112" s="1"/>
      <c r="D112" s="1"/>
      <c r="E112" s="49" t="s">
        <v>437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 ht="12.75">
      <c r="A113" s="9"/>
      <c r="B113" s="48" t="s">
        <v>50</v>
      </c>
      <c r="C113" s="1"/>
      <c r="D113" s="1"/>
      <c r="E113" s="49" t="s">
        <v>419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 ht="12.75">
      <c r="A114" s="9"/>
      <c r="B114" s="48" t="s">
        <v>52</v>
      </c>
      <c r="C114" s="1"/>
      <c r="D114" s="1"/>
      <c r="E114" s="49" t="s">
        <v>420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 thickBot="1" ht="12.75">
      <c r="A115" s="9"/>
      <c r="B115" s="50" t="s">
        <v>54</v>
      </c>
      <c r="C115" s="51"/>
      <c r="D115" s="51"/>
      <c r="E115" s="52" t="s">
        <v>55</v>
      </c>
      <c r="F115" s="51"/>
      <c r="G115" s="51"/>
      <c r="H115" s="53"/>
      <c r="I115" s="51"/>
      <c r="J115" s="53"/>
      <c r="K115" s="51"/>
      <c r="L115" s="51"/>
      <c r="M115" s="12"/>
      <c r="N115" s="2"/>
      <c r="O115" s="2"/>
      <c r="P115" s="2"/>
      <c r="Q115" s="2"/>
    </row>
    <row r="116" thickTop="1" ht="12.75">
      <c r="A116" s="9"/>
      <c r="B116" s="41">
        <v>19</v>
      </c>
      <c r="C116" s="42" t="s">
        <v>438</v>
      </c>
      <c r="D116" s="42" t="s">
        <v>7</v>
      </c>
      <c r="E116" s="42" t="s">
        <v>439</v>
      </c>
      <c r="F116" s="42" t="s">
        <v>7</v>
      </c>
      <c r="G116" s="43" t="s">
        <v>76</v>
      </c>
      <c r="H116" s="54">
        <v>2</v>
      </c>
      <c r="I116" s="55">
        <f>ROUND(0,2)</f>
        <v>0</v>
      </c>
      <c r="J116" s="56">
        <f>ROUND(I116*H116,2)</f>
        <v>0</v>
      </c>
      <c r="K116" s="57">
        <v>0.20999999999999999</v>
      </c>
      <c r="L116" s="58">
        <f>IF(ISNUMBER(K116),ROUND(J116*(K116+1),2),0)</f>
        <v>0</v>
      </c>
      <c r="M116" s="12"/>
      <c r="N116" s="2"/>
      <c r="O116" s="2"/>
      <c r="P116" s="2"/>
      <c r="Q116" s="33">
        <f>IF(ISNUMBER(K116),IF(H116&gt;0,IF(I116&gt;0,J116,0),0),0)</f>
        <v>0</v>
      </c>
      <c r="R116" s="27">
        <f>IF(ISNUMBER(K116)=FALSE,J116,0)</f>
        <v>0</v>
      </c>
    </row>
    <row r="117" ht="12.75">
      <c r="A117" s="9"/>
      <c r="B117" s="48" t="s">
        <v>48</v>
      </c>
      <c r="C117" s="1"/>
      <c r="D117" s="1"/>
      <c r="E117" s="49" t="s">
        <v>437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 ht="12.75">
      <c r="A118" s="9"/>
      <c r="B118" s="48" t="s">
        <v>50</v>
      </c>
      <c r="C118" s="1"/>
      <c r="D118" s="1"/>
      <c r="E118" s="49" t="s">
        <v>419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 ht="12.75">
      <c r="A119" s="9"/>
      <c r="B119" s="48" t="s">
        <v>52</v>
      </c>
      <c r="C119" s="1"/>
      <c r="D119" s="1"/>
      <c r="E119" s="49" t="s">
        <v>391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 thickBot="1" ht="12.75">
      <c r="A120" s="9"/>
      <c r="B120" s="50" t="s">
        <v>54</v>
      </c>
      <c r="C120" s="51"/>
      <c r="D120" s="51"/>
      <c r="E120" s="52" t="s">
        <v>55</v>
      </c>
      <c r="F120" s="51"/>
      <c r="G120" s="51"/>
      <c r="H120" s="53"/>
      <c r="I120" s="51"/>
      <c r="J120" s="53"/>
      <c r="K120" s="51"/>
      <c r="L120" s="51"/>
      <c r="M120" s="12"/>
      <c r="N120" s="2"/>
      <c r="O120" s="2"/>
      <c r="P120" s="2"/>
      <c r="Q120" s="2"/>
    </row>
    <row r="121" thickTop="1" ht="12.75">
      <c r="A121" s="9"/>
      <c r="B121" s="41">
        <v>20</v>
      </c>
      <c r="C121" s="42" t="s">
        <v>440</v>
      </c>
      <c r="D121" s="42" t="s">
        <v>7</v>
      </c>
      <c r="E121" s="42" t="s">
        <v>441</v>
      </c>
      <c r="F121" s="42" t="s">
        <v>7</v>
      </c>
      <c r="G121" s="43" t="s">
        <v>394</v>
      </c>
      <c r="H121" s="54">
        <v>240</v>
      </c>
      <c r="I121" s="55">
        <f>ROUND(0,2)</f>
        <v>0</v>
      </c>
      <c r="J121" s="56">
        <f>ROUND(I121*H121,2)</f>
        <v>0</v>
      </c>
      <c r="K121" s="57">
        <v>0.20999999999999999</v>
      </c>
      <c r="L121" s="58">
        <f>IF(ISNUMBER(K121),ROUND(J121*(K121+1),2),0)</f>
        <v>0</v>
      </c>
      <c r="M121" s="12"/>
      <c r="N121" s="2"/>
      <c r="O121" s="2"/>
      <c r="P121" s="2"/>
      <c r="Q121" s="33">
        <f>IF(ISNUMBER(K121),IF(H121&gt;0,IF(I121&gt;0,J121,0),0),0)</f>
        <v>0</v>
      </c>
      <c r="R121" s="27">
        <f>IF(ISNUMBER(K121)=FALSE,J121,0)</f>
        <v>0</v>
      </c>
    </row>
    <row r="122" ht="12.75">
      <c r="A122" s="9"/>
      <c r="B122" s="48" t="s">
        <v>48</v>
      </c>
      <c r="C122" s="1"/>
      <c r="D122" s="1"/>
      <c r="E122" s="49" t="s">
        <v>437</v>
      </c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 ht="12.75">
      <c r="A123" s="9"/>
      <c r="B123" s="48" t="s">
        <v>50</v>
      </c>
      <c r="C123" s="1"/>
      <c r="D123" s="1"/>
      <c r="E123" s="49" t="s">
        <v>425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 ht="12.75">
      <c r="A124" s="9"/>
      <c r="B124" s="48" t="s">
        <v>52</v>
      </c>
      <c r="C124" s="1"/>
      <c r="D124" s="1"/>
      <c r="E124" s="49" t="s">
        <v>426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 thickBot="1" ht="12.75">
      <c r="A125" s="9"/>
      <c r="B125" s="50" t="s">
        <v>54</v>
      </c>
      <c r="C125" s="51"/>
      <c r="D125" s="51"/>
      <c r="E125" s="52" t="s">
        <v>55</v>
      </c>
      <c r="F125" s="51"/>
      <c r="G125" s="51"/>
      <c r="H125" s="53"/>
      <c r="I125" s="51"/>
      <c r="J125" s="53"/>
      <c r="K125" s="51"/>
      <c r="L125" s="51"/>
      <c r="M125" s="12"/>
      <c r="N125" s="2"/>
      <c r="O125" s="2"/>
      <c r="P125" s="2"/>
      <c r="Q125" s="2"/>
    </row>
    <row r="126" thickTop="1" ht="12.75">
      <c r="A126" s="9"/>
      <c r="B126" s="41">
        <v>21</v>
      </c>
      <c r="C126" s="42" t="s">
        <v>442</v>
      </c>
      <c r="D126" s="42" t="s">
        <v>7</v>
      </c>
      <c r="E126" s="42" t="s">
        <v>443</v>
      </c>
      <c r="F126" s="42" t="s">
        <v>7</v>
      </c>
      <c r="G126" s="43" t="s">
        <v>76</v>
      </c>
      <c r="H126" s="54">
        <v>1</v>
      </c>
      <c r="I126" s="55">
        <f>ROUND(0,2)</f>
        <v>0</v>
      </c>
      <c r="J126" s="56">
        <f>ROUND(I126*H126,2)</f>
        <v>0</v>
      </c>
      <c r="K126" s="57">
        <v>0.20999999999999999</v>
      </c>
      <c r="L126" s="58">
        <f>IF(ISNUMBER(K126),ROUND(J126*(K126+1),2),0)</f>
        <v>0</v>
      </c>
      <c r="M126" s="12"/>
      <c r="N126" s="2"/>
      <c r="O126" s="2"/>
      <c r="P126" s="2"/>
      <c r="Q126" s="33">
        <f>IF(ISNUMBER(K126),IF(H126&gt;0,IF(I126&gt;0,J126,0),0),0)</f>
        <v>0</v>
      </c>
      <c r="R126" s="27">
        <f>IF(ISNUMBER(K126)=FALSE,J126,0)</f>
        <v>0</v>
      </c>
    </row>
    <row r="127" ht="12.75">
      <c r="A127" s="9"/>
      <c r="B127" s="48" t="s">
        <v>48</v>
      </c>
      <c r="C127" s="1"/>
      <c r="D127" s="1"/>
      <c r="E127" s="49" t="s">
        <v>385</v>
      </c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 ht="12.75">
      <c r="A128" s="9"/>
      <c r="B128" s="48" t="s">
        <v>50</v>
      </c>
      <c r="C128" s="1"/>
      <c r="D128" s="1"/>
      <c r="E128" s="49" t="s">
        <v>51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 ht="12.75">
      <c r="A129" s="9"/>
      <c r="B129" s="48" t="s">
        <v>52</v>
      </c>
      <c r="C129" s="1"/>
      <c r="D129" s="1"/>
      <c r="E129" s="49" t="s">
        <v>444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 thickBot="1" ht="12.75">
      <c r="A130" s="9"/>
      <c r="B130" s="50" t="s">
        <v>54</v>
      </c>
      <c r="C130" s="51"/>
      <c r="D130" s="51"/>
      <c r="E130" s="52" t="s">
        <v>55</v>
      </c>
      <c r="F130" s="51"/>
      <c r="G130" s="51"/>
      <c r="H130" s="53"/>
      <c r="I130" s="51"/>
      <c r="J130" s="53"/>
      <c r="K130" s="51"/>
      <c r="L130" s="51"/>
      <c r="M130" s="12"/>
      <c r="N130" s="2"/>
      <c r="O130" s="2"/>
      <c r="P130" s="2"/>
      <c r="Q130" s="2"/>
    </row>
    <row r="131" thickTop="1" ht="12.75">
      <c r="A131" s="9"/>
      <c r="B131" s="41">
        <v>22</v>
      </c>
      <c r="C131" s="42" t="s">
        <v>445</v>
      </c>
      <c r="D131" s="42" t="s">
        <v>7</v>
      </c>
      <c r="E131" s="42" t="s">
        <v>446</v>
      </c>
      <c r="F131" s="42" t="s">
        <v>7</v>
      </c>
      <c r="G131" s="43" t="s">
        <v>76</v>
      </c>
      <c r="H131" s="54">
        <v>1</v>
      </c>
      <c r="I131" s="55">
        <f>ROUND(0,2)</f>
        <v>0</v>
      </c>
      <c r="J131" s="56">
        <f>ROUND(I131*H131,2)</f>
        <v>0</v>
      </c>
      <c r="K131" s="57">
        <v>0.20999999999999999</v>
      </c>
      <c r="L131" s="58">
        <f>IF(ISNUMBER(K131),ROUND(J131*(K131+1),2),0)</f>
        <v>0</v>
      </c>
      <c r="M131" s="12"/>
      <c r="N131" s="2"/>
      <c r="O131" s="2"/>
      <c r="P131" s="2"/>
      <c r="Q131" s="33">
        <f>IF(ISNUMBER(K131),IF(H131&gt;0,IF(I131&gt;0,J131,0),0),0)</f>
        <v>0</v>
      </c>
      <c r="R131" s="27">
        <f>IF(ISNUMBER(K131)=FALSE,J131,0)</f>
        <v>0</v>
      </c>
    </row>
    <row r="132" ht="12.75">
      <c r="A132" s="9"/>
      <c r="B132" s="48" t="s">
        <v>48</v>
      </c>
      <c r="C132" s="1"/>
      <c r="D132" s="1"/>
      <c r="E132" s="49" t="s">
        <v>385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 ht="12.75">
      <c r="A133" s="9"/>
      <c r="B133" s="48" t="s">
        <v>50</v>
      </c>
      <c r="C133" s="1"/>
      <c r="D133" s="1"/>
      <c r="E133" s="49" t="s">
        <v>51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 ht="12.75">
      <c r="A134" s="9"/>
      <c r="B134" s="48" t="s">
        <v>52</v>
      </c>
      <c r="C134" s="1"/>
      <c r="D134" s="1"/>
      <c r="E134" s="49" t="s">
        <v>391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 thickBot="1" ht="12.75">
      <c r="A135" s="9"/>
      <c r="B135" s="50" t="s">
        <v>54</v>
      </c>
      <c r="C135" s="51"/>
      <c r="D135" s="51"/>
      <c r="E135" s="52" t="s">
        <v>55</v>
      </c>
      <c r="F135" s="51"/>
      <c r="G135" s="51"/>
      <c r="H135" s="53"/>
      <c r="I135" s="51"/>
      <c r="J135" s="53"/>
      <c r="K135" s="51"/>
      <c r="L135" s="51"/>
      <c r="M135" s="12"/>
      <c r="N135" s="2"/>
      <c r="O135" s="2"/>
      <c r="P135" s="2"/>
      <c r="Q135" s="2"/>
    </row>
    <row r="136" thickTop="1" ht="12.75">
      <c r="A136" s="9"/>
      <c r="B136" s="41">
        <v>23</v>
      </c>
      <c r="C136" s="42" t="s">
        <v>447</v>
      </c>
      <c r="D136" s="42" t="s">
        <v>7</v>
      </c>
      <c r="E136" s="42" t="s">
        <v>448</v>
      </c>
      <c r="F136" s="42" t="s">
        <v>7</v>
      </c>
      <c r="G136" s="43" t="s">
        <v>394</v>
      </c>
      <c r="H136" s="54">
        <v>120</v>
      </c>
      <c r="I136" s="55">
        <f>ROUND(0,2)</f>
        <v>0</v>
      </c>
      <c r="J136" s="56">
        <f>ROUND(I136*H136,2)</f>
        <v>0</v>
      </c>
      <c r="K136" s="57">
        <v>0.20999999999999999</v>
      </c>
      <c r="L136" s="58">
        <f>IF(ISNUMBER(K136),ROUND(J136*(K136+1),2),0)</f>
        <v>0</v>
      </c>
      <c r="M136" s="12"/>
      <c r="N136" s="2"/>
      <c r="O136" s="2"/>
      <c r="P136" s="2"/>
      <c r="Q136" s="33">
        <f>IF(ISNUMBER(K136),IF(H136&gt;0,IF(I136&gt;0,J136,0),0),0)</f>
        <v>0</v>
      </c>
      <c r="R136" s="27">
        <f>IF(ISNUMBER(K136)=FALSE,J136,0)</f>
        <v>0</v>
      </c>
    </row>
    <row r="137" ht="12.75">
      <c r="A137" s="9"/>
      <c r="B137" s="48" t="s">
        <v>48</v>
      </c>
      <c r="C137" s="1"/>
      <c r="D137" s="1"/>
      <c r="E137" s="49" t="s">
        <v>385</v>
      </c>
      <c r="F137" s="1"/>
      <c r="G137" s="1"/>
      <c r="H137" s="40"/>
      <c r="I137" s="1"/>
      <c r="J137" s="40"/>
      <c r="K137" s="1"/>
      <c r="L137" s="1"/>
      <c r="M137" s="12"/>
      <c r="N137" s="2"/>
      <c r="O137" s="2"/>
      <c r="P137" s="2"/>
      <c r="Q137" s="2"/>
    </row>
    <row r="138" ht="12.75">
      <c r="A138" s="9"/>
      <c r="B138" s="48" t="s">
        <v>50</v>
      </c>
      <c r="C138" s="1"/>
      <c r="D138" s="1"/>
      <c r="E138" s="49" t="s">
        <v>434</v>
      </c>
      <c r="F138" s="1"/>
      <c r="G138" s="1"/>
      <c r="H138" s="40"/>
      <c r="I138" s="1"/>
      <c r="J138" s="40"/>
      <c r="K138" s="1"/>
      <c r="L138" s="1"/>
      <c r="M138" s="12"/>
      <c r="N138" s="2"/>
      <c r="O138" s="2"/>
      <c r="P138" s="2"/>
      <c r="Q138" s="2"/>
    </row>
    <row r="139" ht="12.75">
      <c r="A139" s="9"/>
      <c r="B139" s="48" t="s">
        <v>52</v>
      </c>
      <c r="C139" s="1"/>
      <c r="D139" s="1"/>
      <c r="E139" s="49" t="s">
        <v>426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 thickBot="1" ht="12.75">
      <c r="A140" s="9"/>
      <c r="B140" s="50" t="s">
        <v>54</v>
      </c>
      <c r="C140" s="51"/>
      <c r="D140" s="51"/>
      <c r="E140" s="52" t="s">
        <v>55</v>
      </c>
      <c r="F140" s="51"/>
      <c r="G140" s="51"/>
      <c r="H140" s="53"/>
      <c r="I140" s="51"/>
      <c r="J140" s="53"/>
      <c r="K140" s="51"/>
      <c r="L140" s="51"/>
      <c r="M140" s="12"/>
      <c r="N140" s="2"/>
      <c r="O140" s="2"/>
      <c r="P140" s="2"/>
      <c r="Q140" s="2"/>
    </row>
    <row r="141" thickTop="1" ht="12.75">
      <c r="A141" s="9"/>
      <c r="B141" s="41">
        <v>24</v>
      </c>
      <c r="C141" s="42" t="s">
        <v>449</v>
      </c>
      <c r="D141" s="42" t="s">
        <v>7</v>
      </c>
      <c r="E141" s="42" t="s">
        <v>450</v>
      </c>
      <c r="F141" s="42" t="s">
        <v>7</v>
      </c>
      <c r="G141" s="43" t="s">
        <v>76</v>
      </c>
      <c r="H141" s="54">
        <v>12</v>
      </c>
      <c r="I141" s="55">
        <f>ROUND(0,2)</f>
        <v>0</v>
      </c>
      <c r="J141" s="56">
        <f>ROUND(I141*H141,2)</f>
        <v>0</v>
      </c>
      <c r="K141" s="57">
        <v>0.20999999999999999</v>
      </c>
      <c r="L141" s="58">
        <f>IF(ISNUMBER(K141),ROUND(J141*(K141+1),2),0)</f>
        <v>0</v>
      </c>
      <c r="M141" s="12"/>
      <c r="N141" s="2"/>
      <c r="O141" s="2"/>
      <c r="P141" s="2"/>
      <c r="Q141" s="33">
        <f>IF(ISNUMBER(K141),IF(H141&gt;0,IF(I141&gt;0,J141,0),0),0)</f>
        <v>0</v>
      </c>
      <c r="R141" s="27">
        <f>IF(ISNUMBER(K141)=FALSE,J141,0)</f>
        <v>0</v>
      </c>
    </row>
    <row r="142" ht="12.75">
      <c r="A142" s="9"/>
      <c r="B142" s="48" t="s">
        <v>48</v>
      </c>
      <c r="C142" s="1"/>
      <c r="D142" s="1"/>
      <c r="E142" s="49" t="s">
        <v>451</v>
      </c>
      <c r="F142" s="1"/>
      <c r="G142" s="1"/>
      <c r="H142" s="40"/>
      <c r="I142" s="1"/>
      <c r="J142" s="40"/>
      <c r="K142" s="1"/>
      <c r="L142" s="1"/>
      <c r="M142" s="12"/>
      <c r="N142" s="2"/>
      <c r="O142" s="2"/>
      <c r="P142" s="2"/>
      <c r="Q142" s="2"/>
    </row>
    <row r="143" ht="12.75">
      <c r="A143" s="9"/>
      <c r="B143" s="48" t="s">
        <v>50</v>
      </c>
      <c r="C143" s="1"/>
      <c r="D143" s="1"/>
      <c r="E143" s="49" t="s">
        <v>249</v>
      </c>
      <c r="F143" s="1"/>
      <c r="G143" s="1"/>
      <c r="H143" s="40"/>
      <c r="I143" s="1"/>
      <c r="J143" s="40"/>
      <c r="K143" s="1"/>
      <c r="L143" s="1"/>
      <c r="M143" s="12"/>
      <c r="N143" s="2"/>
      <c r="O143" s="2"/>
      <c r="P143" s="2"/>
      <c r="Q143" s="2"/>
    </row>
    <row r="144" ht="12.75">
      <c r="A144" s="9"/>
      <c r="B144" s="48" t="s">
        <v>52</v>
      </c>
      <c r="C144" s="1"/>
      <c r="D144" s="1"/>
      <c r="E144" s="49" t="s">
        <v>444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 thickBot="1" ht="12.75">
      <c r="A145" s="9"/>
      <c r="B145" s="50" t="s">
        <v>54</v>
      </c>
      <c r="C145" s="51"/>
      <c r="D145" s="51"/>
      <c r="E145" s="52" t="s">
        <v>55</v>
      </c>
      <c r="F145" s="51"/>
      <c r="G145" s="51"/>
      <c r="H145" s="53"/>
      <c r="I145" s="51"/>
      <c r="J145" s="53"/>
      <c r="K145" s="51"/>
      <c r="L145" s="51"/>
      <c r="M145" s="12"/>
      <c r="N145" s="2"/>
      <c r="O145" s="2"/>
      <c r="P145" s="2"/>
      <c r="Q145" s="2"/>
    </row>
    <row r="146" thickTop="1" ht="12.75">
      <c r="A146" s="9"/>
      <c r="B146" s="41">
        <v>25</v>
      </c>
      <c r="C146" s="42" t="s">
        <v>452</v>
      </c>
      <c r="D146" s="42" t="s">
        <v>7</v>
      </c>
      <c r="E146" s="42" t="s">
        <v>453</v>
      </c>
      <c r="F146" s="42" t="s">
        <v>7</v>
      </c>
      <c r="G146" s="43" t="s">
        <v>76</v>
      </c>
      <c r="H146" s="54">
        <v>12</v>
      </c>
      <c r="I146" s="55">
        <f>ROUND(0,2)</f>
        <v>0</v>
      </c>
      <c r="J146" s="56">
        <f>ROUND(I146*H146,2)</f>
        <v>0</v>
      </c>
      <c r="K146" s="57">
        <v>0.20999999999999999</v>
      </c>
      <c r="L146" s="58">
        <f>IF(ISNUMBER(K146),ROUND(J146*(K146+1),2),0)</f>
        <v>0</v>
      </c>
      <c r="M146" s="12"/>
      <c r="N146" s="2"/>
      <c r="O146" s="2"/>
      <c r="P146" s="2"/>
      <c r="Q146" s="33">
        <f>IF(ISNUMBER(K146),IF(H146&gt;0,IF(I146&gt;0,J146,0),0),0)</f>
        <v>0</v>
      </c>
      <c r="R146" s="27">
        <f>IF(ISNUMBER(K146)=FALSE,J146,0)</f>
        <v>0</v>
      </c>
    </row>
    <row r="147" ht="12.75">
      <c r="A147" s="9"/>
      <c r="B147" s="48" t="s">
        <v>48</v>
      </c>
      <c r="C147" s="1"/>
      <c r="D147" s="1"/>
      <c r="E147" s="49" t="s">
        <v>451</v>
      </c>
      <c r="F147" s="1"/>
      <c r="G147" s="1"/>
      <c r="H147" s="40"/>
      <c r="I147" s="1"/>
      <c r="J147" s="40"/>
      <c r="K147" s="1"/>
      <c r="L147" s="1"/>
      <c r="M147" s="12"/>
      <c r="N147" s="2"/>
      <c r="O147" s="2"/>
      <c r="P147" s="2"/>
      <c r="Q147" s="2"/>
    </row>
    <row r="148" ht="12.75">
      <c r="A148" s="9"/>
      <c r="B148" s="48" t="s">
        <v>50</v>
      </c>
      <c r="C148" s="1"/>
      <c r="D148" s="1"/>
      <c r="E148" s="49" t="s">
        <v>249</v>
      </c>
      <c r="F148" s="1"/>
      <c r="G148" s="1"/>
      <c r="H148" s="40"/>
      <c r="I148" s="1"/>
      <c r="J148" s="40"/>
      <c r="K148" s="1"/>
      <c r="L148" s="1"/>
      <c r="M148" s="12"/>
      <c r="N148" s="2"/>
      <c r="O148" s="2"/>
      <c r="P148" s="2"/>
      <c r="Q148" s="2"/>
    </row>
    <row r="149" ht="12.75">
      <c r="A149" s="9"/>
      <c r="B149" s="48" t="s">
        <v>52</v>
      </c>
      <c r="C149" s="1"/>
      <c r="D149" s="1"/>
      <c r="E149" s="49" t="s">
        <v>391</v>
      </c>
      <c r="F149" s="1"/>
      <c r="G149" s="1"/>
      <c r="H149" s="40"/>
      <c r="I149" s="1"/>
      <c r="J149" s="40"/>
      <c r="K149" s="1"/>
      <c r="L149" s="1"/>
      <c r="M149" s="12"/>
      <c r="N149" s="2"/>
      <c r="O149" s="2"/>
      <c r="P149" s="2"/>
      <c r="Q149" s="2"/>
    </row>
    <row r="150" thickBot="1" ht="12.75">
      <c r="A150" s="9"/>
      <c r="B150" s="50" t="s">
        <v>54</v>
      </c>
      <c r="C150" s="51"/>
      <c r="D150" s="51"/>
      <c r="E150" s="52" t="s">
        <v>55</v>
      </c>
      <c r="F150" s="51"/>
      <c r="G150" s="51"/>
      <c r="H150" s="53"/>
      <c r="I150" s="51"/>
      <c r="J150" s="53"/>
      <c r="K150" s="51"/>
      <c r="L150" s="51"/>
      <c r="M150" s="12"/>
      <c r="N150" s="2"/>
      <c r="O150" s="2"/>
      <c r="P150" s="2"/>
      <c r="Q150" s="2"/>
    </row>
    <row r="151" thickTop="1" ht="12.75">
      <c r="A151" s="9"/>
      <c r="B151" s="41">
        <v>26</v>
      </c>
      <c r="C151" s="42" t="s">
        <v>454</v>
      </c>
      <c r="D151" s="42" t="s">
        <v>7</v>
      </c>
      <c r="E151" s="42" t="s">
        <v>455</v>
      </c>
      <c r="F151" s="42" t="s">
        <v>7</v>
      </c>
      <c r="G151" s="43" t="s">
        <v>394</v>
      </c>
      <c r="H151" s="54">
        <v>1440</v>
      </c>
      <c r="I151" s="55">
        <f>ROUND(0,2)</f>
        <v>0</v>
      </c>
      <c r="J151" s="56">
        <f>ROUND(I151*H151,2)</f>
        <v>0</v>
      </c>
      <c r="K151" s="57">
        <v>0.20999999999999999</v>
      </c>
      <c r="L151" s="58">
        <f>IF(ISNUMBER(K151),ROUND(J151*(K151+1),2),0)</f>
        <v>0</v>
      </c>
      <c r="M151" s="12"/>
      <c r="N151" s="2"/>
      <c r="O151" s="2"/>
      <c r="P151" s="2"/>
      <c r="Q151" s="33">
        <f>IF(ISNUMBER(K151),IF(H151&gt;0,IF(I151&gt;0,J151,0),0),0)</f>
        <v>0</v>
      </c>
      <c r="R151" s="27">
        <f>IF(ISNUMBER(K151)=FALSE,J151,0)</f>
        <v>0</v>
      </c>
    </row>
    <row r="152" ht="12.75">
      <c r="A152" s="9"/>
      <c r="B152" s="48" t="s">
        <v>48</v>
      </c>
      <c r="C152" s="1"/>
      <c r="D152" s="1"/>
      <c r="E152" s="49" t="s">
        <v>451</v>
      </c>
      <c r="F152" s="1"/>
      <c r="G152" s="1"/>
      <c r="H152" s="40"/>
      <c r="I152" s="1"/>
      <c r="J152" s="40"/>
      <c r="K152" s="1"/>
      <c r="L152" s="1"/>
      <c r="M152" s="12"/>
      <c r="N152" s="2"/>
      <c r="O152" s="2"/>
      <c r="P152" s="2"/>
      <c r="Q152" s="2"/>
    </row>
    <row r="153" ht="12.75">
      <c r="A153" s="9"/>
      <c r="B153" s="48" t="s">
        <v>50</v>
      </c>
      <c r="C153" s="1"/>
      <c r="D153" s="1"/>
      <c r="E153" s="49" t="s">
        <v>456</v>
      </c>
      <c r="F153" s="1"/>
      <c r="G153" s="1"/>
      <c r="H153" s="40"/>
      <c r="I153" s="1"/>
      <c r="J153" s="40"/>
      <c r="K153" s="1"/>
      <c r="L153" s="1"/>
      <c r="M153" s="12"/>
      <c r="N153" s="2"/>
      <c r="O153" s="2"/>
      <c r="P153" s="2"/>
      <c r="Q153" s="2"/>
    </row>
    <row r="154" ht="12.75">
      <c r="A154" s="9"/>
      <c r="B154" s="48" t="s">
        <v>52</v>
      </c>
      <c r="C154" s="1"/>
      <c r="D154" s="1"/>
      <c r="E154" s="49" t="s">
        <v>426</v>
      </c>
      <c r="F154" s="1"/>
      <c r="G154" s="1"/>
      <c r="H154" s="40"/>
      <c r="I154" s="1"/>
      <c r="J154" s="40"/>
      <c r="K154" s="1"/>
      <c r="L154" s="1"/>
      <c r="M154" s="12"/>
      <c r="N154" s="2"/>
      <c r="O154" s="2"/>
      <c r="P154" s="2"/>
      <c r="Q154" s="2"/>
    </row>
    <row r="155" thickBot="1" ht="12.75">
      <c r="A155" s="9"/>
      <c r="B155" s="50" t="s">
        <v>54</v>
      </c>
      <c r="C155" s="51"/>
      <c r="D155" s="51"/>
      <c r="E155" s="52" t="s">
        <v>55</v>
      </c>
      <c r="F155" s="51"/>
      <c r="G155" s="51"/>
      <c r="H155" s="53"/>
      <c r="I155" s="51"/>
      <c r="J155" s="53"/>
      <c r="K155" s="51"/>
      <c r="L155" s="51"/>
      <c r="M155" s="12"/>
      <c r="N155" s="2"/>
      <c r="O155" s="2"/>
      <c r="P155" s="2"/>
      <c r="Q155" s="2"/>
    </row>
    <row r="156" thickTop="1" ht="12.75">
      <c r="A156" s="9"/>
      <c r="B156" s="41">
        <v>27</v>
      </c>
      <c r="C156" s="42" t="s">
        <v>457</v>
      </c>
      <c r="D156" s="42" t="s">
        <v>7</v>
      </c>
      <c r="E156" s="42" t="s">
        <v>458</v>
      </c>
      <c r="F156" s="42" t="s">
        <v>7</v>
      </c>
      <c r="G156" s="43" t="s">
        <v>76</v>
      </c>
      <c r="H156" s="54">
        <v>23</v>
      </c>
      <c r="I156" s="55">
        <f>ROUND(0,2)</f>
        <v>0</v>
      </c>
      <c r="J156" s="56">
        <f>ROUND(I156*H156,2)</f>
        <v>0</v>
      </c>
      <c r="K156" s="57">
        <v>0.20999999999999999</v>
      </c>
      <c r="L156" s="58">
        <f>IF(ISNUMBER(K156),ROUND(J156*(K156+1),2),0)</f>
        <v>0</v>
      </c>
      <c r="M156" s="12"/>
      <c r="N156" s="2"/>
      <c r="O156" s="2"/>
      <c r="P156" s="2"/>
      <c r="Q156" s="33">
        <f>IF(ISNUMBER(K156),IF(H156&gt;0,IF(I156&gt;0,J156,0),0),0)</f>
        <v>0</v>
      </c>
      <c r="R156" s="27">
        <f>IF(ISNUMBER(K156)=FALSE,J156,0)</f>
        <v>0</v>
      </c>
    </row>
    <row r="157" ht="12.75">
      <c r="A157" s="9"/>
      <c r="B157" s="48" t="s">
        <v>48</v>
      </c>
      <c r="C157" s="1"/>
      <c r="D157" s="1"/>
      <c r="E157" s="49" t="s">
        <v>459</v>
      </c>
      <c r="F157" s="1"/>
      <c r="G157" s="1"/>
      <c r="H157" s="40"/>
      <c r="I157" s="1"/>
      <c r="J157" s="40"/>
      <c r="K157" s="1"/>
      <c r="L157" s="1"/>
      <c r="M157" s="12"/>
      <c r="N157" s="2"/>
      <c r="O157" s="2"/>
      <c r="P157" s="2"/>
      <c r="Q157" s="2"/>
    </row>
    <row r="158" ht="12.75">
      <c r="A158" s="9"/>
      <c r="B158" s="48" t="s">
        <v>50</v>
      </c>
      <c r="C158" s="1"/>
      <c r="D158" s="1"/>
      <c r="E158" s="49" t="s">
        <v>460</v>
      </c>
      <c r="F158" s="1"/>
      <c r="G158" s="1"/>
      <c r="H158" s="40"/>
      <c r="I158" s="1"/>
      <c r="J158" s="40"/>
      <c r="K158" s="1"/>
      <c r="L158" s="1"/>
      <c r="M158" s="12"/>
      <c r="N158" s="2"/>
      <c r="O158" s="2"/>
      <c r="P158" s="2"/>
      <c r="Q158" s="2"/>
    </row>
    <row r="159" ht="12.75">
      <c r="A159" s="9"/>
      <c r="B159" s="48" t="s">
        <v>52</v>
      </c>
      <c r="C159" s="1"/>
      <c r="D159" s="1"/>
      <c r="E159" s="49" t="s">
        <v>444</v>
      </c>
      <c r="F159" s="1"/>
      <c r="G159" s="1"/>
      <c r="H159" s="40"/>
      <c r="I159" s="1"/>
      <c r="J159" s="40"/>
      <c r="K159" s="1"/>
      <c r="L159" s="1"/>
      <c r="M159" s="12"/>
      <c r="N159" s="2"/>
      <c r="O159" s="2"/>
      <c r="P159" s="2"/>
      <c r="Q159" s="2"/>
    </row>
    <row r="160" thickBot="1" ht="12.75">
      <c r="A160" s="9"/>
      <c r="B160" s="50" t="s">
        <v>54</v>
      </c>
      <c r="C160" s="51"/>
      <c r="D160" s="51"/>
      <c r="E160" s="52" t="s">
        <v>55</v>
      </c>
      <c r="F160" s="51"/>
      <c r="G160" s="51"/>
      <c r="H160" s="53"/>
      <c r="I160" s="51"/>
      <c r="J160" s="53"/>
      <c r="K160" s="51"/>
      <c r="L160" s="51"/>
      <c r="M160" s="12"/>
      <c r="N160" s="2"/>
      <c r="O160" s="2"/>
      <c r="P160" s="2"/>
      <c r="Q160" s="2"/>
    </row>
    <row r="161" thickTop="1" ht="12.75">
      <c r="A161" s="9"/>
      <c r="B161" s="41">
        <v>28</v>
      </c>
      <c r="C161" s="42" t="s">
        <v>461</v>
      </c>
      <c r="D161" s="42" t="s">
        <v>7</v>
      </c>
      <c r="E161" s="42" t="s">
        <v>462</v>
      </c>
      <c r="F161" s="42" t="s">
        <v>7</v>
      </c>
      <c r="G161" s="43" t="s">
        <v>76</v>
      </c>
      <c r="H161" s="54">
        <v>23</v>
      </c>
      <c r="I161" s="55">
        <f>ROUND(0,2)</f>
        <v>0</v>
      </c>
      <c r="J161" s="56">
        <f>ROUND(I161*H161,2)</f>
        <v>0</v>
      </c>
      <c r="K161" s="57">
        <v>0.20999999999999999</v>
      </c>
      <c r="L161" s="58">
        <f>IF(ISNUMBER(K161),ROUND(J161*(K161+1),2),0)</f>
        <v>0</v>
      </c>
      <c r="M161" s="12"/>
      <c r="N161" s="2"/>
      <c r="O161" s="2"/>
      <c r="P161" s="2"/>
      <c r="Q161" s="33">
        <f>IF(ISNUMBER(K161),IF(H161&gt;0,IF(I161&gt;0,J161,0),0),0)</f>
        <v>0</v>
      </c>
      <c r="R161" s="27">
        <f>IF(ISNUMBER(K161)=FALSE,J161,0)</f>
        <v>0</v>
      </c>
    </row>
    <row r="162" ht="12.75">
      <c r="A162" s="9"/>
      <c r="B162" s="48" t="s">
        <v>48</v>
      </c>
      <c r="C162" s="1"/>
      <c r="D162" s="1"/>
      <c r="E162" s="49" t="s">
        <v>459</v>
      </c>
      <c r="F162" s="1"/>
      <c r="G162" s="1"/>
      <c r="H162" s="40"/>
      <c r="I162" s="1"/>
      <c r="J162" s="40"/>
      <c r="K162" s="1"/>
      <c r="L162" s="1"/>
      <c r="M162" s="12"/>
      <c r="N162" s="2"/>
      <c r="O162" s="2"/>
      <c r="P162" s="2"/>
      <c r="Q162" s="2"/>
    </row>
    <row r="163" ht="12.75">
      <c r="A163" s="9"/>
      <c r="B163" s="48" t="s">
        <v>50</v>
      </c>
      <c r="C163" s="1"/>
      <c r="D163" s="1"/>
      <c r="E163" s="49" t="s">
        <v>463</v>
      </c>
      <c r="F163" s="1"/>
      <c r="G163" s="1"/>
      <c r="H163" s="40"/>
      <c r="I163" s="1"/>
      <c r="J163" s="40"/>
      <c r="K163" s="1"/>
      <c r="L163" s="1"/>
      <c r="M163" s="12"/>
      <c r="N163" s="2"/>
      <c r="O163" s="2"/>
      <c r="P163" s="2"/>
      <c r="Q163" s="2"/>
    </row>
    <row r="164" ht="12.75">
      <c r="A164" s="9"/>
      <c r="B164" s="48" t="s">
        <v>52</v>
      </c>
      <c r="C164" s="1"/>
      <c r="D164" s="1"/>
      <c r="E164" s="49" t="s">
        <v>391</v>
      </c>
      <c r="F164" s="1"/>
      <c r="G164" s="1"/>
      <c r="H164" s="40"/>
      <c r="I164" s="1"/>
      <c r="J164" s="40"/>
      <c r="K164" s="1"/>
      <c r="L164" s="1"/>
      <c r="M164" s="12"/>
      <c r="N164" s="2"/>
      <c r="O164" s="2"/>
      <c r="P164" s="2"/>
      <c r="Q164" s="2"/>
    </row>
    <row r="165" thickBot="1" ht="12.75">
      <c r="A165" s="9"/>
      <c r="B165" s="50" t="s">
        <v>54</v>
      </c>
      <c r="C165" s="51"/>
      <c r="D165" s="51"/>
      <c r="E165" s="52" t="s">
        <v>55</v>
      </c>
      <c r="F165" s="51"/>
      <c r="G165" s="51"/>
      <c r="H165" s="53"/>
      <c r="I165" s="51"/>
      <c r="J165" s="53"/>
      <c r="K165" s="51"/>
      <c r="L165" s="51"/>
      <c r="M165" s="12"/>
      <c r="N165" s="2"/>
      <c r="O165" s="2"/>
      <c r="P165" s="2"/>
      <c r="Q165" s="2"/>
    </row>
    <row r="166" thickTop="1" ht="12.75">
      <c r="A166" s="9"/>
      <c r="B166" s="41">
        <v>29</v>
      </c>
      <c r="C166" s="42" t="s">
        <v>464</v>
      </c>
      <c r="D166" s="42" t="s">
        <v>7</v>
      </c>
      <c r="E166" s="42" t="s">
        <v>465</v>
      </c>
      <c r="F166" s="42" t="s">
        <v>7</v>
      </c>
      <c r="G166" s="43" t="s">
        <v>394</v>
      </c>
      <c r="H166" s="54">
        <v>2760</v>
      </c>
      <c r="I166" s="55">
        <f>ROUND(0,2)</f>
        <v>0</v>
      </c>
      <c r="J166" s="56">
        <f>ROUND(I166*H166,2)</f>
        <v>0</v>
      </c>
      <c r="K166" s="57">
        <v>0.20999999999999999</v>
      </c>
      <c r="L166" s="58">
        <f>IF(ISNUMBER(K166),ROUND(J166*(K166+1),2),0)</f>
        <v>0</v>
      </c>
      <c r="M166" s="12"/>
      <c r="N166" s="2"/>
      <c r="O166" s="2"/>
      <c r="P166" s="2"/>
      <c r="Q166" s="33">
        <f>IF(ISNUMBER(K166),IF(H166&gt;0,IF(I166&gt;0,J166,0),0),0)</f>
        <v>0</v>
      </c>
      <c r="R166" s="27">
        <f>IF(ISNUMBER(K166)=FALSE,J166,0)</f>
        <v>0</v>
      </c>
    </row>
    <row r="167" ht="12.75">
      <c r="A167" s="9"/>
      <c r="B167" s="48" t="s">
        <v>48</v>
      </c>
      <c r="C167" s="1"/>
      <c r="D167" s="1"/>
      <c r="E167" s="49" t="s">
        <v>459</v>
      </c>
      <c r="F167" s="1"/>
      <c r="G167" s="1"/>
      <c r="H167" s="40"/>
      <c r="I167" s="1"/>
      <c r="J167" s="40"/>
      <c r="K167" s="1"/>
      <c r="L167" s="1"/>
      <c r="M167" s="12"/>
      <c r="N167" s="2"/>
      <c r="O167" s="2"/>
      <c r="P167" s="2"/>
      <c r="Q167" s="2"/>
    </row>
    <row r="168" ht="12.75">
      <c r="A168" s="9"/>
      <c r="B168" s="48" t="s">
        <v>50</v>
      </c>
      <c r="C168" s="1"/>
      <c r="D168" s="1"/>
      <c r="E168" s="49" t="s">
        <v>466</v>
      </c>
      <c r="F168" s="1"/>
      <c r="G168" s="1"/>
      <c r="H168" s="40"/>
      <c r="I168" s="1"/>
      <c r="J168" s="40"/>
      <c r="K168" s="1"/>
      <c r="L168" s="1"/>
      <c r="M168" s="12"/>
      <c r="N168" s="2"/>
      <c r="O168" s="2"/>
      <c r="P168" s="2"/>
      <c r="Q168" s="2"/>
    </row>
    <row r="169" ht="12.75">
      <c r="A169" s="9"/>
      <c r="B169" s="48" t="s">
        <v>52</v>
      </c>
      <c r="C169" s="1"/>
      <c r="D169" s="1"/>
      <c r="E169" s="49" t="s">
        <v>467</v>
      </c>
      <c r="F169" s="1"/>
      <c r="G169" s="1"/>
      <c r="H169" s="40"/>
      <c r="I169" s="1"/>
      <c r="J169" s="40"/>
      <c r="K169" s="1"/>
      <c r="L169" s="1"/>
      <c r="M169" s="12"/>
      <c r="N169" s="2"/>
      <c r="O169" s="2"/>
      <c r="P169" s="2"/>
      <c r="Q169" s="2"/>
    </row>
    <row r="170" thickBot="1" ht="12.75">
      <c r="A170" s="9"/>
      <c r="B170" s="50" t="s">
        <v>54</v>
      </c>
      <c r="C170" s="51"/>
      <c r="D170" s="51"/>
      <c r="E170" s="52" t="s">
        <v>55</v>
      </c>
      <c r="F170" s="51"/>
      <c r="G170" s="51"/>
      <c r="H170" s="53"/>
      <c r="I170" s="51"/>
      <c r="J170" s="53"/>
      <c r="K170" s="51"/>
      <c r="L170" s="51"/>
      <c r="M170" s="12"/>
      <c r="N170" s="2"/>
      <c r="O170" s="2"/>
      <c r="P170" s="2"/>
      <c r="Q170" s="2"/>
    </row>
    <row r="171" thickTop="1" thickBot="1" ht="25" customHeight="1">
      <c r="A171" s="9"/>
      <c r="B171" s="1"/>
      <c r="C171" s="59">
        <v>9</v>
      </c>
      <c r="D171" s="1"/>
      <c r="E171" s="59" t="s">
        <v>88</v>
      </c>
      <c r="F171" s="1"/>
      <c r="G171" s="60" t="s">
        <v>79</v>
      </c>
      <c r="H171" s="61">
        <f>J26+J31+J36+J41+J46+J51+J56+J61+J66+J71+J76+J81+J86+J91+J96+J101+J106+J111+J116+J121+J126+J131+J136+J141+J146+J151+J156+J161+J166</f>
        <v>0</v>
      </c>
      <c r="I171" s="60" t="s">
        <v>80</v>
      </c>
      <c r="J171" s="62">
        <f>(L171-H171)</f>
        <v>0</v>
      </c>
      <c r="K171" s="60" t="s">
        <v>81</v>
      </c>
      <c r="L171" s="63">
        <f>L26+L31+L36+L41+L46+L51+L56+L61+L66+L71+L76+L81+L86+L91+L96+L101+L106+L111+L116+L121+L126+L131+L136+L141+L146+L151+L156+L161+L166</f>
        <v>0</v>
      </c>
      <c r="M171" s="12"/>
      <c r="N171" s="2"/>
      <c r="O171" s="2"/>
      <c r="P171" s="2"/>
      <c r="Q171" s="33">
        <f>0+Q26+Q31+Q36+Q41+Q46+Q51+Q56+Q61+Q66+Q71+Q76+Q81+Q86+Q91+Q96+Q101+Q106+Q111+Q116+Q121+Q126+Q131+Q136+Q141+Q146+Q151+Q156+Q161+Q166</f>
        <v>0</v>
      </c>
      <c r="R171" s="27">
        <f>0+R26+R31+R36+R41+R46+R51+R56+R61+R66+R71+R76+R81+R86+R91+R96+R101+R106+R111+R116+R121+R126+R131+R136+R141+R146+R151+R156+R161+R166</f>
        <v>0</v>
      </c>
      <c r="S171" s="64">
        <f>Q171*(1+J171)+R171</f>
        <v>0</v>
      </c>
    </row>
    <row r="172" thickTop="1" thickBot="1" ht="25" customHeight="1">
      <c r="A172" s="9"/>
      <c r="B172" s="65"/>
      <c r="C172" s="65"/>
      <c r="D172" s="65"/>
      <c r="E172" s="65"/>
      <c r="F172" s="65"/>
      <c r="G172" s="66" t="s">
        <v>82</v>
      </c>
      <c r="H172" s="67">
        <f>J26+J31+J36+J41+J46+J51+J56+J61+J66+J71+J76+J81+J86+J91+J96+J101+J106+J111+J116+J121+J126+J131+J136+J141+J146+J151+J156+J161+J166</f>
        <v>0</v>
      </c>
      <c r="I172" s="66" t="s">
        <v>83</v>
      </c>
      <c r="J172" s="68">
        <f>0+J171</f>
        <v>0</v>
      </c>
      <c r="K172" s="66" t="s">
        <v>84</v>
      </c>
      <c r="L172" s="69">
        <f>L26+L31+L36+L41+L46+L51+L56+L61+L66+L71+L76+L81+L86+L91+L96+L101+L106+L111+L116+L121+L126+L131+L136+L141+L146+L151+L156+L161+L166</f>
        <v>0</v>
      </c>
      <c r="M172" s="12"/>
      <c r="N172" s="2"/>
      <c r="O172" s="2"/>
      <c r="P172" s="2"/>
      <c r="Q172" s="2"/>
    </row>
    <row r="173" ht="12.75">
      <c r="A173" s="13"/>
      <c r="B173" s="4"/>
      <c r="C173" s="4"/>
      <c r="D173" s="4"/>
      <c r="E173" s="4"/>
      <c r="F173" s="4"/>
      <c r="G173" s="4"/>
      <c r="H173" s="70"/>
      <c r="I173" s="4"/>
      <c r="J173" s="70"/>
      <c r="K173" s="4"/>
      <c r="L173" s="4"/>
      <c r="M173" s="14"/>
      <c r="N173" s="2"/>
      <c r="O173" s="2"/>
      <c r="P173" s="2"/>
      <c r="Q173" s="2"/>
    </row>
    <row r="174" ht="12.7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2"/>
      <c r="O174" s="2"/>
      <c r="P174" s="2"/>
      <c r="Q174" s="2"/>
    </row>
  </sheetData>
  <mergeCells count="13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2:D162"/>
    <mergeCell ref="B163:D163"/>
    <mergeCell ref="B164:D164"/>
    <mergeCell ref="B165:D165"/>
    <mergeCell ref="B167:D167"/>
    <mergeCell ref="B168:D168"/>
    <mergeCell ref="B169:D169"/>
    <mergeCell ref="B170:D170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Kadlec Rostislav</cp:lastModifiedBy>
  <dcterms:modified xsi:type="dcterms:W3CDTF">2024-11-07T16:43:24Z</dcterms:modified>
</cp:coreProperties>
</file>