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_Obchodní\020 Souteze\VER_ZAKAZKY\2024\VZ ostatní\xxx ZPŘ_Úklid_KV\Výzva k podání nabídky\"/>
    </mc:Choice>
  </mc:AlternateContent>
  <xr:revisionPtr revIDLastSave="0" documentId="13_ncr:1_{C99DDC7F-0F75-497D-A241-B1534D2B2314}" xr6:coauthVersionLast="47" xr6:coauthVersionMax="47" xr10:uidLastSave="{00000000-0000-0000-0000-000000000000}"/>
  <bookViews>
    <workbookView xWindow="0" yWindow="0" windowWidth="25980" windowHeight="21000" tabRatio="757" activeTab="9" xr2:uid="{00000000-000D-0000-FFFF-FFFF00000000}"/>
  </bookViews>
  <sheets>
    <sheet name="Budova A" sheetId="1" r:id="rId1"/>
    <sheet name="Budova B" sheetId="3" r:id="rId2"/>
    <sheet name="Budova C" sheetId="4" r:id="rId3"/>
    <sheet name="Budova D" sheetId="5" r:id="rId4"/>
    <sheet name="Budova E" sheetId="6" r:id="rId5"/>
    <sheet name="Budova F" sheetId="7" r:id="rId6"/>
    <sheet name="Budova J" sheetId="11" r:id="rId7"/>
    <sheet name="Budova L" sheetId="12" r:id="rId8"/>
    <sheet name="Budova N" sheetId="9" r:id="rId9"/>
    <sheet name="Sumář" sheetId="10" r:id="rId10"/>
  </sheets>
  <definedNames>
    <definedName name="_xlnm.Print_Area" localSheetId="0">'Budova A'!$A$1:$I$57</definedName>
    <definedName name="_xlnm.Print_Area" localSheetId="1">'Budova B'!$A$1:$I$56</definedName>
    <definedName name="_xlnm.Print_Area" localSheetId="6">'Budova J'!$A$1:$I$26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7" l="1"/>
  <c r="H19" i="6"/>
  <c r="H16" i="5"/>
  <c r="H10" i="4"/>
  <c r="H35" i="3"/>
  <c r="H36" i="1"/>
  <c r="E10" i="9"/>
  <c r="E16" i="6"/>
  <c r="H33" i="12" l="1"/>
  <c r="B50" i="12"/>
  <c r="B49" i="12"/>
  <c r="E31" i="12"/>
  <c r="H34" i="12" l="1"/>
  <c r="B9" i="10" s="1"/>
  <c r="G29" i="12"/>
  <c r="G9" i="12"/>
  <c r="G6" i="12"/>
  <c r="G5" i="12"/>
  <c r="G19" i="12"/>
  <c r="G8" i="12"/>
  <c r="G4" i="12"/>
  <c r="G3" i="12"/>
  <c r="G26" i="12"/>
  <c r="G20" i="12"/>
  <c r="G18" i="12"/>
  <c r="G10" i="12"/>
  <c r="G12" i="12"/>
  <c r="G2" i="12"/>
  <c r="G14" i="12"/>
  <c r="G28" i="12"/>
  <c r="G7" i="12"/>
  <c r="G15" i="12"/>
  <c r="G23" i="12"/>
  <c r="G22" i="12"/>
  <c r="G16" i="12"/>
  <c r="G25" i="12"/>
  <c r="G21" i="12"/>
  <c r="G27" i="12"/>
  <c r="G11" i="12"/>
  <c r="G13" i="12"/>
  <c r="G17" i="12"/>
  <c r="G24" i="12"/>
  <c r="E32" i="12" l="1"/>
  <c r="B23" i="11"/>
  <c r="B22" i="11"/>
  <c r="H6" i="11"/>
  <c r="E4" i="11"/>
  <c r="G2" i="11"/>
  <c r="E5" i="11" s="1"/>
  <c r="H7" i="11" l="1"/>
  <c r="B8" i="10" s="1"/>
  <c r="F3" i="1"/>
  <c r="F2" i="1"/>
  <c r="H12" i="9" l="1"/>
  <c r="H33" i="7"/>
  <c r="B7" i="10" s="1"/>
  <c r="H9" i="4"/>
  <c r="B4" i="10" s="1"/>
  <c r="H34" i="3"/>
  <c r="B3" i="10" s="1"/>
  <c r="H35" i="1"/>
  <c r="B29" i="9"/>
  <c r="B50" i="7"/>
  <c r="G7" i="7" s="1"/>
  <c r="F12" i="7"/>
  <c r="E15" i="7"/>
  <c r="E31" i="7" s="1"/>
  <c r="E16" i="7"/>
  <c r="B35" i="6"/>
  <c r="F2" i="5"/>
  <c r="B32" i="5"/>
  <c r="F3" i="5"/>
  <c r="F4" i="5"/>
  <c r="F5" i="5"/>
  <c r="F6" i="5"/>
  <c r="F7" i="5"/>
  <c r="F8" i="5"/>
  <c r="F10" i="5"/>
  <c r="G10" i="5" s="1"/>
  <c r="F11" i="5"/>
  <c r="E13" i="5"/>
  <c r="E7" i="4"/>
  <c r="B25" i="4"/>
  <c r="B26" i="4"/>
  <c r="E32" i="3"/>
  <c r="F12" i="3"/>
  <c r="B52" i="3"/>
  <c r="F15" i="3"/>
  <c r="E33" i="1"/>
  <c r="B53" i="1"/>
  <c r="G2" i="1" s="1"/>
  <c r="H15" i="5"/>
  <c r="B5" i="10" s="1"/>
  <c r="H18" i="6"/>
  <c r="B6" i="10" s="1"/>
  <c r="B53" i="3"/>
  <c r="G27" i="3" s="1"/>
  <c r="F29" i="3"/>
  <c r="F26" i="3"/>
  <c r="F28" i="3"/>
  <c r="F25" i="3"/>
  <c r="F24" i="3"/>
  <c r="F23" i="3"/>
  <c r="F22" i="3"/>
  <c r="F21" i="3"/>
  <c r="F20" i="3"/>
  <c r="F19" i="3"/>
  <c r="F16" i="3"/>
  <c r="F14" i="3"/>
  <c r="F17" i="3"/>
  <c r="F7" i="3"/>
  <c r="F6" i="3"/>
  <c r="F4" i="3"/>
  <c r="F5" i="3"/>
  <c r="G5" i="4"/>
  <c r="F4" i="4"/>
  <c r="F3" i="4"/>
  <c r="F2" i="4"/>
  <c r="B28" i="9"/>
  <c r="B49" i="7"/>
  <c r="B34" i="6"/>
  <c r="B31" i="5"/>
  <c r="F31" i="1"/>
  <c r="F16" i="1"/>
  <c r="B54" i="1"/>
  <c r="G21" i="1" s="1"/>
  <c r="F30" i="1"/>
  <c r="F28" i="1"/>
  <c r="F5" i="1"/>
  <c r="F4" i="1"/>
  <c r="H13" i="9" l="1"/>
  <c r="B10" i="10" s="1"/>
  <c r="G16" i="1"/>
  <c r="G9" i="6"/>
  <c r="G8" i="6"/>
  <c r="G13" i="6"/>
  <c r="G8" i="9"/>
  <c r="G7" i="9"/>
  <c r="G2" i="9"/>
  <c r="G6" i="9"/>
  <c r="G3" i="9"/>
  <c r="G5" i="9"/>
  <c r="G4" i="9"/>
  <c r="G2" i="4"/>
  <c r="G29" i="3"/>
  <c r="G3" i="4"/>
  <c r="G4" i="4"/>
  <c r="E8" i="4" s="1"/>
  <c r="G4" i="7"/>
  <c r="G6" i="5"/>
  <c r="G4" i="5"/>
  <c r="G2" i="6"/>
  <c r="G11" i="6"/>
  <c r="G3" i="6"/>
  <c r="G24" i="3"/>
  <c r="G13" i="3"/>
  <c r="G28" i="3"/>
  <c r="G14" i="3"/>
  <c r="G12" i="3"/>
  <c r="G7" i="3"/>
  <c r="G21" i="3"/>
  <c r="G22" i="3"/>
  <c r="G25" i="3"/>
  <c r="G5" i="3"/>
  <c r="G6" i="3"/>
  <c r="G4" i="3"/>
  <c r="G20" i="3"/>
  <c r="G17" i="3"/>
  <c r="G3" i="5"/>
  <c r="G11" i="5"/>
  <c r="G2" i="5"/>
  <c r="G17" i="7"/>
  <c r="G16" i="7"/>
  <c r="G2" i="7"/>
  <c r="G6" i="7"/>
  <c r="G3" i="7"/>
  <c r="G18" i="7"/>
  <c r="G16" i="3"/>
  <c r="G26" i="3"/>
  <c r="G19" i="3"/>
  <c r="G15" i="3"/>
  <c r="G15" i="7"/>
  <c r="G3" i="1"/>
  <c r="G20" i="1"/>
  <c r="G18" i="1"/>
  <c r="G15" i="1"/>
  <c r="G9" i="1"/>
  <c r="G31" i="1"/>
  <c r="G23" i="3"/>
  <c r="G5" i="7"/>
  <c r="G7" i="5"/>
  <c r="G9" i="3"/>
  <c r="G11" i="3"/>
  <c r="G3" i="3"/>
  <c r="G10" i="3"/>
  <c r="G8" i="3"/>
  <c r="G2" i="3"/>
  <c r="G26" i="1"/>
  <c r="G27" i="1"/>
  <c r="G24" i="1"/>
  <c r="G19" i="1"/>
  <c r="G14" i="1"/>
  <c r="G17" i="1"/>
  <c r="G8" i="1"/>
  <c r="G25" i="1"/>
  <c r="G4" i="1"/>
  <c r="G28" i="1"/>
  <c r="G7" i="1"/>
  <c r="G12" i="6"/>
  <c r="G10" i="6"/>
  <c r="G24" i="7"/>
  <c r="G30" i="3"/>
  <c r="G29" i="7"/>
  <c r="G14" i="7"/>
  <c r="G27" i="7"/>
  <c r="G26" i="7"/>
  <c r="G25" i="7"/>
  <c r="G7" i="6"/>
  <c r="G23" i="7"/>
  <c r="G11" i="7"/>
  <c r="G23" i="1"/>
  <c r="G12" i="1"/>
  <c r="G11" i="1"/>
  <c r="G18" i="3"/>
  <c r="G6" i="6"/>
  <c r="G22" i="7"/>
  <c r="G10" i="7"/>
  <c r="G13" i="7"/>
  <c r="G14" i="6"/>
  <c r="G29" i="1"/>
  <c r="G5" i="5"/>
  <c r="G5" i="6"/>
  <c r="G21" i="7"/>
  <c r="G9" i="7"/>
  <c r="G4" i="6"/>
  <c r="G20" i="7"/>
  <c r="G8" i="7"/>
  <c r="G5" i="1"/>
  <c r="G9" i="5"/>
  <c r="G28" i="7"/>
  <c r="G30" i="1"/>
  <c r="G8" i="5"/>
  <c r="G12" i="7"/>
  <c r="G19" i="7"/>
  <c r="B2" i="10"/>
  <c r="G6" i="1"/>
  <c r="G13" i="1"/>
  <c r="G10" i="1"/>
  <c r="G22" i="1"/>
  <c r="B11" i="10" l="1"/>
  <c r="E11" i="9"/>
  <c r="E32" i="7"/>
  <c r="E33" i="3"/>
  <c r="E14" i="5"/>
  <c r="E17" i="6"/>
  <c r="E34" i="1"/>
</calcChain>
</file>

<file path=xl/sharedStrings.xml><?xml version="1.0" encoding="utf-8"?>
<sst xmlns="http://schemas.openxmlformats.org/spreadsheetml/2006/main" count="537" uniqueCount="181">
  <si>
    <t>Budova</t>
  </si>
  <si>
    <t>Podlaží</t>
  </si>
  <si>
    <t>Oddělení, č. prostoru</t>
  </si>
  <si>
    <t>Prostory</t>
  </si>
  <si>
    <t>Plocha [m2]</t>
  </si>
  <si>
    <t>Četnost úklidu</t>
  </si>
  <si>
    <t>Přepočet</t>
  </si>
  <si>
    <t xml:space="preserve">Poznámka </t>
  </si>
  <si>
    <t>A</t>
  </si>
  <si>
    <t>Kabiny 2 ks výtahů</t>
  </si>
  <si>
    <t>Hala sanitek u emergency</t>
  </si>
  <si>
    <t>Oddělení</t>
  </si>
  <si>
    <t>PŘEP.</t>
  </si>
  <si>
    <t>B</t>
  </si>
  <si>
    <t>Kuchyňka</t>
  </si>
  <si>
    <t>Sociální zařízení</t>
  </si>
  <si>
    <t>Výtah</t>
  </si>
  <si>
    <t>Chodba</t>
  </si>
  <si>
    <t>Schodiště</t>
  </si>
  <si>
    <t>E</t>
  </si>
  <si>
    <t>Kancelář</t>
  </si>
  <si>
    <t>Schodiště, podesta</t>
  </si>
  <si>
    <t>Obchodní odd.</t>
  </si>
  <si>
    <t xml:space="preserve">Kancelář </t>
  </si>
  <si>
    <t>Úklidová místnost</t>
  </si>
  <si>
    <t>Zasedací místnost</t>
  </si>
  <si>
    <t>F</t>
  </si>
  <si>
    <t>Schodiště a podesty</t>
  </si>
  <si>
    <t>Čekárna</t>
  </si>
  <si>
    <t>C</t>
  </si>
  <si>
    <t>D</t>
  </si>
  <si>
    <r>
      <t>Celková podlahová plocha definovaných prostorů v m</t>
    </r>
    <r>
      <rPr>
        <b/>
        <u/>
        <vertAlign val="superscript"/>
        <sz val="11"/>
        <color indexed="8"/>
        <rFont val="Calibri"/>
        <family val="2"/>
        <charset val="238"/>
        <scheme val="minor"/>
      </rPr>
      <t>2</t>
    </r>
  </si>
  <si>
    <t>Přepočtená úklidová plocha dle četnosti v měsíci</t>
  </si>
  <si>
    <t>Legenda: četnost úklidu</t>
  </si>
  <si>
    <t>0xD</t>
  </si>
  <si>
    <t xml:space="preserve"> - Jednou měsíčně /28.-31. v měsíci/</t>
  </si>
  <si>
    <t xml:space="preserve"> - Dvakrát ročně</t>
  </si>
  <si>
    <t xml:space="preserve"> - Jde o přepočtenou plochu vyúčtovanou měsíční fakturaci.  Měsíc =365/12 dní;  52/12 = týdnů</t>
  </si>
  <si>
    <t xml:space="preserve"> - přepočtený počet dní na průměrovaný  měsíc</t>
  </si>
  <si>
    <t>Zadavatel požaduje kompletní úklid prostorů s příslušenstvím. Tyto prostory definuje písmenem budovy, názvem prostoru, podlahovou plochou a požadovanou četností. Definováním druhu a způsobu úklidu v příloze, určuje minimální požadavky na technologické úkony.</t>
  </si>
  <si>
    <t>Zádveří vstupu do objektu</t>
  </si>
  <si>
    <t>úklid kolem 9.00 a 15.00 hod.</t>
  </si>
  <si>
    <t>Chodba před výtahy</t>
  </si>
  <si>
    <t>Čekárny ambulancí</t>
  </si>
  <si>
    <t>WC ambulance</t>
  </si>
  <si>
    <t>Spojovací chodba C - A - B</t>
  </si>
  <si>
    <t>Hlavní schodiště mezi 1.NP a 2.NP</t>
  </si>
  <si>
    <t>Hlavní hala</t>
  </si>
  <si>
    <t>Recepce a zázemí</t>
  </si>
  <si>
    <t>Veřejné WC a zázemí</t>
  </si>
  <si>
    <t>Hlavní schodiště mezi 2.NP a 3.NP</t>
  </si>
  <si>
    <t>Podesta před vstupem na střechu</t>
  </si>
  <si>
    <t>Výtahy</t>
  </si>
  <si>
    <t>Únikové schodiště mezi 1.PP a 1.NP</t>
  </si>
  <si>
    <t>obsahuje čistící zónu</t>
  </si>
  <si>
    <t>Hlavní spojovací chodba A - B</t>
  </si>
  <si>
    <t>Podesta před schodištěm</t>
  </si>
  <si>
    <t>Vstupní hala k výtahu</t>
  </si>
  <si>
    <t>Spojovací chodba k ORL, zadní vstup</t>
  </si>
  <si>
    <t>Vstupní schodiště do ambulance ORL</t>
  </si>
  <si>
    <t>Schodiště B2 mezi 1 a 2.NP</t>
  </si>
  <si>
    <t>Výtah B3</t>
  </si>
  <si>
    <t>Schodiště B3 mezi 1 a 2.NP</t>
  </si>
  <si>
    <t>Schodiště B3 mezi 2 a 3.NP</t>
  </si>
  <si>
    <t>Schodiště B2 mezi 2 a 3.NP</t>
  </si>
  <si>
    <t>Spojovací chodba A - B</t>
  </si>
  <si>
    <t>Schodiště B2 mezi 3 a 4.NP</t>
  </si>
  <si>
    <t>Schodiště B3 mezi 3 a 4.NP</t>
  </si>
  <si>
    <t>Jednací a zasedací místnost včetně WC</t>
  </si>
  <si>
    <t>Schodiště B3 mezi 4 a 5.NP</t>
  </si>
  <si>
    <t>Schodiště B2 mezi 4 a 5.NP</t>
  </si>
  <si>
    <t>Podesta schodiště B2</t>
  </si>
  <si>
    <t>Podesta schodiště B3</t>
  </si>
  <si>
    <t>Kanceláře IT</t>
  </si>
  <si>
    <t>IT</t>
  </si>
  <si>
    <t>OZP</t>
  </si>
  <si>
    <t>Sociální zařízení muži</t>
  </si>
  <si>
    <t>Sociální zařízení ženy</t>
  </si>
  <si>
    <t>Společné</t>
  </si>
  <si>
    <t>Kancelář, zázemí</t>
  </si>
  <si>
    <t>Pracovna a zázemí</t>
  </si>
  <si>
    <t>Chodba u výtahu</t>
  </si>
  <si>
    <t>Vstupní hala objektu</t>
  </si>
  <si>
    <t>Kancelář nutričních terapeutek</t>
  </si>
  <si>
    <t>Cena [Kč bez DPH]</t>
  </si>
  <si>
    <t>Sumář za všechny pavilony</t>
  </si>
  <si>
    <t xml:space="preserve"> - Tyto prostory jsou uklízeny příslušným pomocným personálem zdravotnických úseků, ke kterým patří</t>
  </si>
  <si>
    <t>12xD</t>
  </si>
  <si>
    <t xml:space="preserve"> - Dvanáctkrát denně /první úklid mezi 05:00 - 06:00 hod., poslední úklid mezi 19:00 - 20:00 hod./</t>
  </si>
  <si>
    <t>Schodiště a podesty mezi 1.PP a 1.NP</t>
  </si>
  <si>
    <t xml:space="preserve"> - Jednou denně /Po - Ne, vč. svátků/</t>
  </si>
  <si>
    <t xml:space="preserve"> - Jednou týdně /Po/</t>
  </si>
  <si>
    <t xml:space="preserve"> - Dvakrát týdně / Út, Čt /</t>
  </si>
  <si>
    <t xml:space="preserve"> - Pětkrát týdně / Po-Pá /</t>
  </si>
  <si>
    <t xml:space="preserve"> - přepočtený počet týdnů na průměrovaný  měsíc</t>
  </si>
  <si>
    <r>
      <t>Celková cena z přepočtené úklidové plochy za 1 měsíc bez DPH plocha definovaných prostorů v m</t>
    </r>
    <r>
      <rPr>
        <b/>
        <u/>
        <vertAlign val="superscript"/>
        <sz val="10"/>
        <color indexed="8"/>
        <rFont val="Calibri"/>
        <family val="2"/>
        <charset val="238"/>
        <scheme val="minor"/>
      </rPr>
      <t>2</t>
    </r>
  </si>
  <si>
    <t>Budova A</t>
  </si>
  <si>
    <t>Budova B</t>
  </si>
  <si>
    <t>Budova C</t>
  </si>
  <si>
    <t>Budova D</t>
  </si>
  <si>
    <t>Budova E</t>
  </si>
  <si>
    <t>Budova F</t>
  </si>
  <si>
    <t>Budova N</t>
  </si>
  <si>
    <t>Celkem bez DPH za 24 měsíců</t>
  </si>
  <si>
    <t xml:space="preserve"> - Čtyřikrát denně / 2 x dopoledne, 2 x odpoledne / Po - Ne</t>
  </si>
  <si>
    <t xml:space="preserve"> - Dvakrát denně / 1 x dopoledne, 1 x odpoledne / Po - Ne</t>
  </si>
  <si>
    <t xml:space="preserve"> - Dvakrát denně / 1 x dopoledne, 1 x odpoledne / Po - Ne; LETNÍ OBDOBÍ = DUBEN až ZÁŘÍ</t>
  </si>
  <si>
    <t xml:space="preserve"> - Čtyřikrát denně / 2 x dopoledne, 2 x odpoledne / Po - Ne; ZIMNÍ OBDOBÍ = období ŘÍJEN až BŘEZEN</t>
  </si>
  <si>
    <t>přepočet na 6M</t>
  </si>
  <si>
    <t>Hlavní schodiště a podesta mezi -2. NP a -1.NP</t>
  </si>
  <si>
    <t>Hlavní schodiště mezi -1.NP a 0.NP (zima)</t>
  </si>
  <si>
    <t>Hlavní schodiště mezi -1.NP a 0.NP (léto)</t>
  </si>
  <si>
    <t>Hlavní schodiště mezi 0.NP a 1.NP (zima)</t>
  </si>
  <si>
    <t>Hlavní schodiště mezi 0.NP a 1.NP (léto)</t>
  </si>
  <si>
    <t>Hlavní vstup (zima)</t>
  </si>
  <si>
    <t>Hlavní vstup (léto)</t>
  </si>
  <si>
    <t>Hlavní hala (zima)</t>
  </si>
  <si>
    <t>Hlavní hala (léto)</t>
  </si>
  <si>
    <t>přepočet na 6M; obsahuje čistící zónu</t>
  </si>
  <si>
    <t>přepočet na 6M; čistící zóny</t>
  </si>
  <si>
    <t>Vstupní hala, chodby, WC</t>
  </si>
  <si>
    <r>
      <t>Celková podlahová plocha definovaných prostorů v m</t>
    </r>
    <r>
      <rPr>
        <b/>
        <u/>
        <vertAlign val="superscript"/>
        <sz val="11"/>
        <rFont val="Calibri"/>
        <family val="2"/>
        <charset val="238"/>
        <scheme val="minor"/>
      </rPr>
      <t>2</t>
    </r>
  </si>
  <si>
    <r>
      <t>Celková cena z přepočtené úklidové plochy za 1 měsíc bez DPH plocha definovaných prostorů v m</t>
    </r>
    <r>
      <rPr>
        <b/>
        <u/>
        <vertAlign val="superscript"/>
        <sz val="10"/>
        <rFont val="Calibri"/>
        <family val="2"/>
        <charset val="238"/>
        <scheme val="minor"/>
      </rPr>
      <t>2</t>
    </r>
  </si>
  <si>
    <t>obsahuje čistící zóny; první úklid v 6:00 hod.</t>
  </si>
  <si>
    <t>první úklid v 6:00 až 6:30 hod.</t>
  </si>
  <si>
    <t>mezi 6:00 až 7:00 hod.</t>
  </si>
  <si>
    <t>Hlavní chodba u šaten, zádveří u patologie</t>
  </si>
  <si>
    <t>Chodba k výtahu a před výtahem; výtah</t>
  </si>
  <si>
    <t>Sociální zařízení - muži</t>
  </si>
  <si>
    <t>Sociální zařízení - ženy</t>
  </si>
  <si>
    <t>HR</t>
  </si>
  <si>
    <t>Soc. pracovník</t>
  </si>
  <si>
    <t>Sekretariát + jednací místnost</t>
  </si>
  <si>
    <t>Ředitelství</t>
  </si>
  <si>
    <t>Klin. psycholog</t>
  </si>
  <si>
    <t>Podatelna, ústředna</t>
  </si>
  <si>
    <t>Šatny, patologie</t>
  </si>
  <si>
    <t>Jídelna</t>
  </si>
  <si>
    <t>Nutriční poradna</t>
  </si>
  <si>
    <t>Odběrová místnost</t>
  </si>
  <si>
    <t>Výtahy V1, V2</t>
  </si>
  <si>
    <t>Ambulance</t>
  </si>
  <si>
    <t>Společné prostory</t>
  </si>
  <si>
    <t>Budova J</t>
  </si>
  <si>
    <t>J</t>
  </si>
  <si>
    <t>Energocentrum</t>
  </si>
  <si>
    <t>Velín, chodba, denní místnost, šatna, soc. zař.</t>
  </si>
  <si>
    <t>Prostor u výtahu - B3</t>
  </si>
  <si>
    <t>Hlavní spojovací koridor C - A - B</t>
  </si>
  <si>
    <t>Pokladna, zázemí</t>
  </si>
  <si>
    <t>včetně doplňování zásobníků, hygieny vzduchu</t>
  </si>
  <si>
    <t>vč. doplňování zásobníků, hygieny vzduchu</t>
  </si>
  <si>
    <t>Veřejné WC</t>
  </si>
  <si>
    <t>Čekárna ORL</t>
  </si>
  <si>
    <t>L</t>
  </si>
  <si>
    <t>Provozní a technický úsek, energetik, ekolog, odd. BMI,         odd. výstavby,           odd. kontroly a plánování</t>
  </si>
  <si>
    <t>Personální oddělení, finanční účtárna</t>
  </si>
  <si>
    <t>Sklady MTZ a SZM, dílny údržby, nádvorní četa</t>
  </si>
  <si>
    <t>Kanceláře 3x</t>
  </si>
  <si>
    <t>Sklady 6x</t>
  </si>
  <si>
    <t>Dílna 2x</t>
  </si>
  <si>
    <t>Denní místnost nádvorní čety</t>
  </si>
  <si>
    <t>Šatny + umývárny 4x</t>
  </si>
  <si>
    <t>Sociální zařízení 4x</t>
  </si>
  <si>
    <t>Výtah pro imobilní + zádveří</t>
  </si>
  <si>
    <t>Schodiště - vchod 2</t>
  </si>
  <si>
    <t>Schodiště - vchod 3</t>
  </si>
  <si>
    <t>Vstupy pro personál</t>
  </si>
  <si>
    <t>Kanceláře 9x</t>
  </si>
  <si>
    <t>Spisovna 3x</t>
  </si>
  <si>
    <t>Kuchyňka 2x</t>
  </si>
  <si>
    <t>Sociální zařízení 3x</t>
  </si>
  <si>
    <t>Kanceláře 10x</t>
  </si>
  <si>
    <t>Budova L</t>
  </si>
  <si>
    <t>Klin. logoped</t>
  </si>
  <si>
    <t>Sociální zařízení 2x</t>
  </si>
  <si>
    <t>N</t>
  </si>
  <si>
    <t>Chodba, sociální zařízení</t>
  </si>
  <si>
    <t>kanceláře 205, 208, 209</t>
  </si>
  <si>
    <r>
      <t>Celková cena z přepočtené úklidové plochy za 36 měsíců bez DPH plocha definovaných prostorů v m</t>
    </r>
    <r>
      <rPr>
        <b/>
        <u/>
        <vertAlign val="superscript"/>
        <sz val="10"/>
        <rFont val="Calibri"/>
        <family val="2"/>
        <charset val="238"/>
        <scheme val="minor"/>
      </rPr>
      <t>2</t>
    </r>
  </si>
  <si>
    <r>
      <t>Celková cena z přepočtené úklidové plochy za 36 měsíců bez DPH plocha definovaných prostorů v m</t>
    </r>
    <r>
      <rPr>
        <b/>
        <u/>
        <vertAlign val="superscript"/>
        <sz val="10"/>
        <color indexed="8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</si>
</sst>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&quot;xD&quot;"/>
    <numFmt numFmtId="165" formatCode="0&quot;xM&quot;"/>
    <numFmt numFmtId="166" formatCode="0&quot;xT&quot;"/>
    <numFmt numFmtId="167" formatCode="0&quot;xR&quot;"/>
    <numFmt numFmtId="168" formatCode="#,##0.000"/>
    <numFmt numFmtId="169" formatCode="#,##0.00\ &quot;Kč&quot;"/>
    <numFmt numFmtId="170" formatCode="0&quot;xDZ&quot;"/>
    <numFmt numFmtId="171" formatCode="0&quot;xDL&quot;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b/>
      <u/>
      <vertAlign val="superscript"/>
      <sz val="11"/>
      <color indexed="8"/>
      <name val="Calibri"/>
      <family val="2"/>
      <charset val="238"/>
      <scheme val="minor"/>
    </font>
    <font>
      <b/>
      <u/>
      <sz val="10"/>
      <color indexed="8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u/>
      <vertAlign val="superscript"/>
      <sz val="10"/>
      <color indexed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vertAlign val="superscript"/>
      <sz val="1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u/>
      <vertAlign val="superscript"/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76AE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7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</borders>
  <cellStyleXfs count="1">
    <xf numFmtId="0" fontId="0" fillId="0" borderId="0"/>
  </cellStyleXfs>
  <cellXfs count="582">
    <xf numFmtId="0" fontId="0" fillId="0" borderId="0" xfId="0"/>
    <xf numFmtId="0" fontId="23" fillId="2" borderId="60" xfId="0" applyFont="1" applyFill="1" applyBorder="1" applyAlignment="1">
      <alignment horizontal="center" vertical="center"/>
    </xf>
    <xf numFmtId="0" fontId="23" fillId="12" borderId="52" xfId="0" applyFont="1" applyFill="1" applyBorder="1" applyAlignment="1">
      <alignment horizontal="center" vertical="center"/>
    </xf>
    <xf numFmtId="0" fontId="23" fillId="3" borderId="52" xfId="0" applyFont="1" applyFill="1" applyBorder="1" applyAlignment="1">
      <alignment horizontal="center" vertical="center"/>
    </xf>
    <xf numFmtId="0" fontId="23" fillId="11" borderId="52" xfId="0" applyFont="1" applyFill="1" applyBorder="1" applyAlignment="1">
      <alignment horizontal="center" vertical="center"/>
    </xf>
    <xf numFmtId="0" fontId="23" fillId="5" borderId="52" xfId="0" applyFont="1" applyFill="1" applyBorder="1" applyAlignment="1">
      <alignment horizontal="center" vertical="center"/>
    </xf>
    <xf numFmtId="0" fontId="23" fillId="7" borderId="52" xfId="0" applyFont="1" applyFill="1" applyBorder="1" applyAlignment="1">
      <alignment horizontal="center" vertical="center"/>
    </xf>
    <xf numFmtId="0" fontId="23" fillId="9" borderId="48" xfId="0" applyFont="1" applyFill="1" applyBorder="1" applyAlignment="1">
      <alignment horizontal="center" vertical="center"/>
    </xf>
    <xf numFmtId="169" fontId="16" fillId="10" borderId="61" xfId="0" applyNumberFormat="1" applyFont="1" applyFill="1" applyBorder="1" applyAlignment="1">
      <alignment vertical="center"/>
    </xf>
    <xf numFmtId="169" fontId="16" fillId="10" borderId="62" xfId="0" applyNumberFormat="1" applyFont="1" applyFill="1" applyBorder="1" applyAlignment="1">
      <alignment vertical="center"/>
    </xf>
    <xf numFmtId="169" fontId="16" fillId="10" borderId="63" xfId="0" applyNumberFormat="1" applyFont="1" applyFill="1" applyBorder="1" applyAlignment="1">
      <alignment vertical="center"/>
    </xf>
    <xf numFmtId="4" fontId="6" fillId="13" borderId="10" xfId="0" applyNumberFormat="1" applyFont="1" applyFill="1" applyBorder="1" applyAlignment="1" applyProtection="1">
      <alignment vertical="center"/>
      <protection locked="0"/>
    </xf>
    <xf numFmtId="4" fontId="6" fillId="13" borderId="7" xfId="0" applyNumberFormat="1" applyFont="1" applyFill="1" applyBorder="1" applyAlignment="1" applyProtection="1">
      <alignment vertical="center"/>
      <protection locked="0"/>
    </xf>
    <xf numFmtId="4" fontId="6" fillId="13" borderId="29" xfId="0" applyNumberFormat="1" applyFont="1" applyFill="1" applyBorder="1" applyAlignment="1" applyProtection="1">
      <alignment vertical="center"/>
      <protection locked="0"/>
    </xf>
    <xf numFmtId="4" fontId="6" fillId="13" borderId="3" xfId="0" applyNumberFormat="1" applyFont="1" applyFill="1" applyBorder="1" applyAlignment="1" applyProtection="1">
      <alignment vertical="center"/>
      <protection locked="0"/>
    </xf>
    <xf numFmtId="4" fontId="6" fillId="13" borderId="6" xfId="0" applyNumberFormat="1" applyFont="1" applyFill="1" applyBorder="1" applyAlignment="1" applyProtection="1">
      <alignment vertical="center"/>
      <protection locked="0"/>
    </xf>
    <xf numFmtId="4" fontId="6" fillId="13" borderId="18" xfId="0" applyNumberFormat="1" applyFont="1" applyFill="1" applyBorder="1" applyAlignment="1" applyProtection="1">
      <alignment vertical="center"/>
      <protection locked="0"/>
    </xf>
    <xf numFmtId="4" fontId="3" fillId="13" borderId="10" xfId="0" applyNumberFormat="1" applyFont="1" applyFill="1" applyBorder="1" applyAlignment="1" applyProtection="1">
      <alignment horizontal="center" vertical="center"/>
      <protection locked="0"/>
    </xf>
    <xf numFmtId="4" fontId="3" fillId="13" borderId="7" xfId="0" applyNumberFormat="1" applyFont="1" applyFill="1" applyBorder="1" applyAlignment="1" applyProtection="1">
      <alignment horizontal="center" vertical="center"/>
      <protection locked="0"/>
    </xf>
    <xf numFmtId="4" fontId="3" fillId="13" borderId="19" xfId="0" applyNumberFormat="1" applyFont="1" applyFill="1" applyBorder="1" applyAlignment="1" applyProtection="1">
      <alignment horizontal="center" vertical="center"/>
      <protection locked="0"/>
    </xf>
    <xf numFmtId="4" fontId="3" fillId="13" borderId="25" xfId="0" applyNumberFormat="1" applyFont="1" applyFill="1" applyBorder="1" applyAlignment="1" applyProtection="1">
      <alignment horizontal="center" vertical="center"/>
      <protection locked="0"/>
    </xf>
    <xf numFmtId="4" fontId="3" fillId="13" borderId="14" xfId="0" applyNumberFormat="1" applyFont="1" applyFill="1" applyBorder="1" applyAlignment="1" applyProtection="1">
      <alignment horizontal="center" vertical="center"/>
      <protection locked="0"/>
    </xf>
    <xf numFmtId="4" fontId="3" fillId="13" borderId="3" xfId="0" applyNumberFormat="1" applyFont="1" applyFill="1" applyBorder="1" applyAlignment="1" applyProtection="1">
      <alignment horizontal="center" vertical="center"/>
      <protection locked="0"/>
    </xf>
    <xf numFmtId="4" fontId="6" fillId="13" borderId="2" xfId="0" applyNumberFormat="1" applyFont="1" applyFill="1" applyBorder="1" applyAlignment="1" applyProtection="1">
      <alignment vertical="center"/>
      <protection locked="0"/>
    </xf>
    <xf numFmtId="4" fontId="6" fillId="13" borderId="13" xfId="0" applyNumberFormat="1" applyFont="1" applyFill="1" applyBorder="1" applyAlignment="1" applyProtection="1">
      <alignment vertical="center"/>
      <protection locked="0"/>
    </xf>
    <xf numFmtId="4" fontId="3" fillId="13" borderId="7" xfId="0" applyNumberFormat="1" applyFont="1" applyFill="1" applyBorder="1" applyAlignment="1" applyProtection="1">
      <alignment vertical="center"/>
      <protection locked="0"/>
    </xf>
    <xf numFmtId="4" fontId="3" fillId="13" borderId="18" xfId="0" applyNumberFormat="1" applyFont="1" applyFill="1" applyBorder="1" applyAlignment="1" applyProtection="1">
      <alignment vertical="center"/>
      <protection locked="0"/>
    </xf>
    <xf numFmtId="4" fontId="6" fillId="13" borderId="14" xfId="0" applyNumberFormat="1" applyFont="1" applyFill="1" applyBorder="1" applyAlignment="1" applyProtection="1">
      <alignment vertical="center"/>
      <protection locked="0"/>
    </xf>
    <xf numFmtId="4" fontId="3" fillId="13" borderId="10" xfId="0" applyNumberFormat="1" applyFont="1" applyFill="1" applyBorder="1" applyAlignment="1" applyProtection="1">
      <alignment vertical="center"/>
      <protection locked="0"/>
    </xf>
    <xf numFmtId="4" fontId="3" fillId="13" borderId="6" xfId="0" applyNumberFormat="1" applyFont="1" applyFill="1" applyBorder="1" applyAlignment="1" applyProtection="1">
      <alignment vertical="center"/>
      <protection locked="0"/>
    </xf>
    <xf numFmtId="4" fontId="3" fillId="13" borderId="13" xfId="0" applyNumberFormat="1" applyFont="1" applyFill="1" applyBorder="1" applyAlignment="1" applyProtection="1">
      <alignment vertical="center"/>
      <protection locked="0"/>
    </xf>
    <xf numFmtId="4" fontId="3" fillId="13" borderId="19" xfId="0" applyNumberFormat="1" applyFont="1" applyFill="1" applyBorder="1" applyAlignment="1" applyProtection="1">
      <alignment vertical="center"/>
      <protection locked="0"/>
    </xf>
    <xf numFmtId="4" fontId="3" fillId="13" borderId="3" xfId="0" applyNumberFormat="1" applyFont="1" applyFill="1" applyBorder="1" applyAlignment="1" applyProtection="1">
      <alignment vertical="center"/>
      <protection locked="0"/>
    </xf>
    <xf numFmtId="0" fontId="16" fillId="14" borderId="57" xfId="0" applyFont="1" applyFill="1" applyBorder="1" applyAlignment="1">
      <alignment horizontal="center" vertical="center" wrapText="1"/>
    </xf>
    <xf numFmtId="169" fontId="16" fillId="14" borderId="36" xfId="0" applyNumberFormat="1" applyFont="1" applyFill="1" applyBorder="1" applyAlignment="1">
      <alignment vertical="center"/>
    </xf>
    <xf numFmtId="4" fontId="3" fillId="13" borderId="2" xfId="0" applyNumberFormat="1" applyFont="1" applyFill="1" applyBorder="1" applyAlignment="1" applyProtection="1">
      <alignment horizontal="center" vertical="center"/>
      <protection locked="0"/>
    </xf>
    <xf numFmtId="4" fontId="3" fillId="13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3" fontId="2" fillId="2" borderId="42" xfId="0" applyNumberFormat="1" applyFont="1" applyFill="1" applyBorder="1" applyAlignment="1">
      <alignment horizontal="center" vertical="center" wrapText="1"/>
    </xf>
    <xf numFmtId="4" fontId="2" fillId="2" borderId="43" xfId="0" applyNumberFormat="1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 wrapText="1"/>
    </xf>
    <xf numFmtId="3" fontId="3" fillId="0" borderId="18" xfId="0" applyNumberFormat="1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right" vertical="center"/>
    </xf>
    <xf numFmtId="0" fontId="4" fillId="0" borderId="20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3" fontId="3" fillId="0" borderId="24" xfId="0" applyNumberFormat="1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/>
    </xf>
    <xf numFmtId="0" fontId="4" fillId="0" borderId="4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3" fontId="3" fillId="0" borderId="13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6" fillId="0" borderId="31" xfId="0" applyFont="1" applyBorder="1" applyAlignment="1">
      <alignment horizontal="center" vertical="center"/>
    </xf>
    <xf numFmtId="3" fontId="5" fillId="0" borderId="64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6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4" fontId="6" fillId="0" borderId="36" xfId="0" applyNumberFormat="1" applyFont="1" applyBorder="1" applyAlignment="1">
      <alignment horizontal="right" vertical="center"/>
    </xf>
    <xf numFmtId="4" fontId="10" fillId="0" borderId="36" xfId="0" applyNumberFormat="1" applyFont="1" applyBorder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31" xfId="0" applyFont="1" applyBorder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32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right" vertical="center" wrapText="1"/>
    </xf>
    <xf numFmtId="4" fontId="6" fillId="0" borderId="0" xfId="0" applyNumberFormat="1" applyFont="1" applyAlignment="1">
      <alignment horizontal="left" vertical="center" wrapText="1"/>
    </xf>
    <xf numFmtId="166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8" fontId="14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4" fontId="13" fillId="0" borderId="0" xfId="0" applyNumberFormat="1" applyFont="1" applyAlignment="1">
      <alignment vertical="center" wrapText="1"/>
    </xf>
    <xf numFmtId="0" fontId="13" fillId="0" borderId="32" xfId="0" applyFont="1" applyBorder="1" applyAlignment="1">
      <alignment vertical="center" wrapText="1"/>
    </xf>
    <xf numFmtId="0" fontId="6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2" fillId="4" borderId="21" xfId="0" applyFont="1" applyFill="1" applyBorder="1" applyAlignment="1">
      <alignment horizontal="center" wrapText="1"/>
    </xf>
    <xf numFmtId="3" fontId="2" fillId="4" borderId="21" xfId="0" applyNumberFormat="1" applyFont="1" applyFill="1" applyBorder="1" applyAlignment="1">
      <alignment horizontal="center" wrapText="1"/>
    </xf>
    <xf numFmtId="3" fontId="2" fillId="4" borderId="21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vertical="center"/>
    </xf>
    <xf numFmtId="0" fontId="20" fillId="0" borderId="11" xfId="0" applyFont="1" applyBorder="1" applyAlignment="1">
      <alignment vertical="center" shrinkToFit="1"/>
    </xf>
    <xf numFmtId="0" fontId="6" fillId="0" borderId="6" xfId="0" applyFont="1" applyBorder="1" applyAlignment="1">
      <alignment vertical="center" wrapText="1"/>
    </xf>
    <xf numFmtId="3" fontId="6" fillId="0" borderId="6" xfId="0" applyNumberFormat="1" applyFont="1" applyBorder="1" applyAlignment="1">
      <alignment horizontal="center"/>
    </xf>
    <xf numFmtId="0" fontId="20" fillId="0" borderId="8" xfId="0" applyFont="1" applyBorder="1" applyAlignment="1">
      <alignment vertical="center" shrinkToFit="1"/>
    </xf>
    <xf numFmtId="164" fontId="2" fillId="0" borderId="9" xfId="0" applyNumberFormat="1" applyFont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3" fontId="6" fillId="0" borderId="12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0" fontId="20" fillId="0" borderId="30" xfId="0" applyFont="1" applyBorder="1" applyAlignment="1">
      <alignment vertical="center" shrinkToFit="1"/>
    </xf>
    <xf numFmtId="164" fontId="2" fillId="0" borderId="18" xfId="0" applyNumberFormat="1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3" fontId="6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vertical="center"/>
    </xf>
    <xf numFmtId="0" fontId="20" fillId="0" borderId="4" xfId="0" applyFont="1" applyBorder="1" applyAlignment="1">
      <alignment vertical="center" shrinkToFit="1"/>
    </xf>
    <xf numFmtId="0" fontId="3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 wrapText="1"/>
    </xf>
    <xf numFmtId="3" fontId="3" fillId="0" borderId="34" xfId="0" applyNumberFormat="1" applyFont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3" fontId="3" fillId="0" borderId="34" xfId="0" applyNumberFormat="1" applyFont="1" applyBorder="1" applyAlignment="1">
      <alignment horizontal="center" vertical="center"/>
    </xf>
    <xf numFmtId="4" fontId="3" fillId="0" borderId="34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3" fontId="5" fillId="0" borderId="64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2" fillId="3" borderId="24" xfId="0" applyFont="1" applyFill="1" applyBorder="1" applyAlignment="1">
      <alignment horizontal="center" wrapText="1"/>
    </xf>
    <xf numFmtId="1" fontId="2" fillId="3" borderId="24" xfId="0" applyNumberFormat="1" applyFont="1" applyFill="1" applyBorder="1" applyAlignment="1">
      <alignment horizontal="center" wrapText="1"/>
    </xf>
    <xf numFmtId="3" fontId="2" fillId="3" borderId="24" xfId="0" applyNumberFormat="1" applyFont="1" applyFill="1" applyBorder="1" applyAlignment="1">
      <alignment horizontal="center" vertical="center" wrapText="1"/>
    </xf>
    <xf numFmtId="4" fontId="2" fillId="3" borderId="25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/>
    </xf>
    <xf numFmtId="0" fontId="3" fillId="0" borderId="4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9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center" vertical="center"/>
    </xf>
    <xf numFmtId="1" fontId="3" fillId="0" borderId="49" xfId="0" applyNumberFormat="1" applyFont="1" applyBorder="1" applyAlignment="1">
      <alignment horizontal="center" vertical="center"/>
    </xf>
    <xf numFmtId="3" fontId="3" fillId="0" borderId="49" xfId="0" applyNumberFormat="1" applyFont="1" applyBorder="1" applyAlignment="1">
      <alignment horizontal="center" vertical="center"/>
    </xf>
    <xf numFmtId="4" fontId="3" fillId="0" borderId="49" xfId="0" applyNumberFormat="1" applyFont="1" applyBorder="1" applyAlignment="1">
      <alignment horizontal="center" vertical="center"/>
    </xf>
    <xf numFmtId="0" fontId="4" fillId="0" borderId="50" xfId="0" applyFont="1" applyBorder="1" applyAlignment="1">
      <alignment horizontal="left" vertical="center"/>
    </xf>
    <xf numFmtId="0" fontId="6" fillId="0" borderId="48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3" fillId="0" borderId="48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51" xfId="0" applyFont="1" applyBorder="1" applyAlignment="1">
      <alignment vertical="center" wrapText="1"/>
    </xf>
    <xf numFmtId="0" fontId="6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6" borderId="41" xfId="0" applyFont="1" applyFill="1" applyBorder="1" applyAlignment="1">
      <alignment horizontal="center"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2" fillId="6" borderId="42" xfId="0" applyFont="1" applyFill="1" applyBorder="1" applyAlignment="1">
      <alignment horizontal="center" wrapText="1"/>
    </xf>
    <xf numFmtId="3" fontId="2" fillId="6" borderId="42" xfId="0" applyNumberFormat="1" applyFont="1" applyFill="1" applyBorder="1" applyAlignment="1">
      <alignment horizontal="center" wrapText="1"/>
    </xf>
    <xf numFmtId="3" fontId="2" fillId="6" borderId="42" xfId="0" applyNumberFormat="1" applyFont="1" applyFill="1" applyBorder="1" applyAlignment="1">
      <alignment horizontal="center" vertical="center" wrapText="1"/>
    </xf>
    <xf numFmtId="4" fontId="2" fillId="6" borderId="43" xfId="0" applyNumberFormat="1" applyFont="1" applyFill="1" applyBorder="1" applyAlignment="1">
      <alignment horizontal="center" vertical="center" wrapText="1"/>
    </xf>
    <xf numFmtId="0" fontId="5" fillId="6" borderId="44" xfId="0" applyFont="1" applyFill="1" applyBorder="1" applyAlignment="1">
      <alignment horizontal="center" vertical="center" shrinkToFit="1"/>
    </xf>
    <xf numFmtId="0" fontId="0" fillId="0" borderId="48" xfId="0" applyBorder="1"/>
    <xf numFmtId="166" fontId="2" fillId="0" borderId="9" xfId="0" applyNumberFormat="1" applyFont="1" applyBorder="1" applyAlignment="1">
      <alignment horizontal="center"/>
    </xf>
    <xf numFmtId="3" fontId="6" fillId="0" borderId="9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horizontal="center"/>
    </xf>
    <xf numFmtId="166" fontId="2" fillId="0" borderId="13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vertical="center"/>
    </xf>
    <xf numFmtId="166" fontId="2" fillId="0" borderId="18" xfId="0" applyNumberFormat="1" applyFont="1" applyBorder="1" applyAlignment="1">
      <alignment horizontal="center"/>
    </xf>
    <xf numFmtId="0" fontId="2" fillId="0" borderId="6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3" fontId="6" fillId="0" borderId="13" xfId="0" applyNumberFormat="1" applyFont="1" applyBorder="1" applyAlignment="1">
      <alignment horizontal="center"/>
    </xf>
    <xf numFmtId="0" fontId="20" fillId="0" borderId="15" xfId="0" applyFont="1" applyBorder="1" applyAlignment="1">
      <alignment vertical="center" shrinkToFit="1"/>
    </xf>
    <xf numFmtId="3" fontId="3" fillId="0" borderId="49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0" fontId="5" fillId="8" borderId="41" xfId="0" applyFont="1" applyFill="1" applyBorder="1" applyAlignment="1">
      <alignment horizontal="center" vertical="center" wrapText="1"/>
    </xf>
    <xf numFmtId="0" fontId="5" fillId="8" borderId="42" xfId="0" applyFont="1" applyFill="1" applyBorder="1" applyAlignment="1">
      <alignment horizontal="center" vertical="center" wrapText="1"/>
    </xf>
    <xf numFmtId="0" fontId="2" fillId="8" borderId="42" xfId="0" applyFont="1" applyFill="1" applyBorder="1" applyAlignment="1">
      <alignment horizontal="center" wrapText="1"/>
    </xf>
    <xf numFmtId="3" fontId="2" fillId="8" borderId="42" xfId="0" applyNumberFormat="1" applyFont="1" applyFill="1" applyBorder="1" applyAlignment="1">
      <alignment horizontal="center" wrapText="1"/>
    </xf>
    <xf numFmtId="3" fontId="2" fillId="8" borderId="42" xfId="0" applyNumberFormat="1" applyFont="1" applyFill="1" applyBorder="1" applyAlignment="1">
      <alignment horizontal="center" vertical="center" wrapText="1"/>
    </xf>
    <xf numFmtId="4" fontId="2" fillId="8" borderId="43" xfId="0" applyNumberFormat="1" applyFont="1" applyFill="1" applyBorder="1" applyAlignment="1">
      <alignment horizontal="center" vertical="center" wrapText="1"/>
    </xf>
    <xf numFmtId="0" fontId="5" fillId="8" borderId="44" xfId="0" applyFont="1" applyFill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3" fontId="6" fillId="0" borderId="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shrinkToFit="1"/>
    </xf>
    <xf numFmtId="0" fontId="6" fillId="0" borderId="8" xfId="0" applyFont="1" applyBorder="1" applyAlignment="1">
      <alignment vertical="center" shrinkToFit="1"/>
    </xf>
    <xf numFmtId="0" fontId="6" fillId="0" borderId="15" xfId="0" applyFont="1" applyBorder="1" applyAlignment="1">
      <alignment vertical="center" shrinkToFit="1"/>
    </xf>
    <xf numFmtId="3" fontId="6" fillId="0" borderId="2" xfId="0" applyNumberFormat="1" applyFont="1" applyBorder="1"/>
    <xf numFmtId="0" fontId="5" fillId="7" borderId="41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2" fillId="7" borderId="42" xfId="0" applyFont="1" applyFill="1" applyBorder="1" applyAlignment="1">
      <alignment horizontal="center" wrapText="1"/>
    </xf>
    <xf numFmtId="3" fontId="2" fillId="7" borderId="42" xfId="0" applyNumberFormat="1" applyFont="1" applyFill="1" applyBorder="1" applyAlignment="1">
      <alignment horizontal="center" wrapText="1"/>
    </xf>
    <xf numFmtId="3" fontId="2" fillId="7" borderId="42" xfId="0" applyNumberFormat="1" applyFont="1" applyFill="1" applyBorder="1" applyAlignment="1">
      <alignment horizontal="center" vertical="center" wrapText="1"/>
    </xf>
    <xf numFmtId="4" fontId="2" fillId="7" borderId="43" xfId="0" applyNumberFormat="1" applyFont="1" applyFill="1" applyBorder="1" applyAlignment="1">
      <alignment horizontal="center" vertical="center" wrapText="1"/>
    </xf>
    <xf numFmtId="0" fontId="5" fillId="7" borderId="44" xfId="0" applyFont="1" applyFill="1" applyBorder="1" applyAlignment="1">
      <alignment horizontal="center" vertical="center" shrinkToFit="1"/>
    </xf>
    <xf numFmtId="0" fontId="3" fillId="0" borderId="9" xfId="0" applyFont="1" applyBorder="1" applyAlignment="1">
      <alignment vertical="center" wrapText="1"/>
    </xf>
    <xf numFmtId="3" fontId="3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 shrinkToFit="1"/>
    </xf>
    <xf numFmtId="0" fontId="3" fillId="0" borderId="6" xfId="0" applyFont="1" applyBorder="1" applyAlignment="1">
      <alignment vertical="center" wrapText="1"/>
    </xf>
    <xf numFmtId="3" fontId="3" fillId="0" borderId="6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13" xfId="0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 shrinkToFit="1"/>
    </xf>
    <xf numFmtId="0" fontId="3" fillId="0" borderId="18" xfId="0" applyFont="1" applyBorder="1" applyAlignment="1">
      <alignment vertical="center" wrapText="1"/>
    </xf>
    <xf numFmtId="3" fontId="3" fillId="0" borderId="1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vertical="center"/>
    </xf>
    <xf numFmtId="0" fontId="3" fillId="0" borderId="20" xfId="0" applyFont="1" applyBorder="1" applyAlignment="1">
      <alignment vertical="center" shrinkToFi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vertical="center"/>
    </xf>
    <xf numFmtId="0" fontId="3" fillId="0" borderId="4" xfId="0" applyFont="1" applyBorder="1" applyAlignment="1">
      <alignment vertical="center" shrinkToFit="1"/>
    </xf>
    <xf numFmtId="0" fontId="3" fillId="0" borderId="51" xfId="0" applyFont="1" applyBorder="1" applyAlignment="1">
      <alignment horizontal="center" vertical="center"/>
    </xf>
    <xf numFmtId="0" fontId="3" fillId="0" borderId="0" xfId="0" applyFont="1"/>
    <xf numFmtId="170" fontId="2" fillId="0" borderId="6" xfId="0" applyNumberFormat="1" applyFont="1" applyBorder="1" applyAlignment="1">
      <alignment horizontal="center" vertical="center"/>
    </xf>
    <xf numFmtId="171" fontId="2" fillId="0" borderId="6" xfId="0" applyNumberFormat="1" applyFont="1" applyBorder="1" applyAlignment="1">
      <alignment horizontal="center" vertical="center"/>
    </xf>
    <xf numFmtId="3" fontId="2" fillId="0" borderId="64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4" fontId="3" fillId="0" borderId="36" xfId="0" applyNumberFormat="1" applyFont="1" applyBorder="1" applyAlignment="1">
      <alignment horizontal="right" vertical="center"/>
    </xf>
    <xf numFmtId="4" fontId="28" fillId="0" borderId="36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171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4" borderId="27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shrinkToFit="1"/>
    </xf>
    <xf numFmtId="0" fontId="3" fillId="3" borderId="0" xfId="0" applyFont="1" applyFill="1"/>
    <xf numFmtId="4" fontId="3" fillId="13" borderId="0" xfId="0" applyNumberFormat="1" applyFont="1" applyFill="1" applyAlignment="1" applyProtection="1">
      <alignment vertical="center"/>
      <protection locked="0"/>
    </xf>
    <xf numFmtId="0" fontId="3" fillId="0" borderId="29" xfId="0" applyFont="1" applyBorder="1"/>
    <xf numFmtId="0" fontId="3" fillId="13" borderId="0" xfId="0" applyFont="1" applyFill="1" applyProtection="1">
      <protection locked="0"/>
    </xf>
    <xf numFmtId="0" fontId="4" fillId="0" borderId="8" xfId="0" applyFont="1" applyBorder="1"/>
    <xf numFmtId="0" fontId="4" fillId="0" borderId="11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3" fillId="0" borderId="17" xfId="0" applyFont="1" applyBorder="1" applyAlignment="1">
      <alignment vertical="center" wrapText="1"/>
    </xf>
    <xf numFmtId="3" fontId="3" fillId="0" borderId="17" xfId="0" applyNumberFormat="1" applyFont="1" applyBorder="1" applyAlignment="1">
      <alignment horizontal="center"/>
    </xf>
    <xf numFmtId="4" fontId="3" fillId="13" borderId="45" xfId="0" applyNumberFormat="1" applyFont="1" applyFill="1" applyBorder="1" applyAlignment="1" applyProtection="1">
      <alignment vertical="center"/>
      <protection locked="0"/>
    </xf>
    <xf numFmtId="0" fontId="4" fillId="0" borderId="46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3" fontId="2" fillId="0" borderId="64" xfId="0" applyNumberFormat="1" applyFont="1" applyBorder="1" applyAlignment="1">
      <alignment vertical="center"/>
    </xf>
    <xf numFmtId="0" fontId="2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shrinkToFit="1"/>
    </xf>
    <xf numFmtId="0" fontId="2" fillId="0" borderId="6" xfId="0" applyFont="1" applyBorder="1"/>
    <xf numFmtId="0" fontId="3" fillId="0" borderId="6" xfId="0" applyFont="1" applyBorder="1"/>
    <xf numFmtId="1" fontId="3" fillId="0" borderId="6" xfId="0" applyNumberFormat="1" applyFont="1" applyBorder="1" applyAlignment="1">
      <alignment horizontal="center"/>
    </xf>
    <xf numFmtId="0" fontId="3" fillId="13" borderId="6" xfId="0" applyFont="1" applyFill="1" applyBorder="1" applyProtection="1">
      <protection locked="0"/>
    </xf>
    <xf numFmtId="0" fontId="3" fillId="0" borderId="2" xfId="0" applyFont="1" applyBorder="1"/>
    <xf numFmtId="1" fontId="3" fillId="0" borderId="2" xfId="0" applyNumberFormat="1" applyFont="1" applyBorder="1" applyAlignment="1">
      <alignment horizontal="center"/>
    </xf>
    <xf numFmtId="0" fontId="3" fillId="13" borderId="2" xfId="0" applyFont="1" applyFill="1" applyBorder="1" applyProtection="1">
      <protection locked="0"/>
    </xf>
    <xf numFmtId="0" fontId="4" fillId="0" borderId="4" xfId="0" applyFont="1" applyBorder="1"/>
    <xf numFmtId="0" fontId="3" fillId="0" borderId="48" xfId="0" applyFont="1" applyBorder="1" applyAlignment="1">
      <alignment horizontal="center" vertical="center"/>
    </xf>
    <xf numFmtId="1" fontId="2" fillId="0" borderId="64" xfId="0" applyNumberFormat="1" applyFont="1" applyBorder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0" xfId="0" applyFont="1"/>
    <xf numFmtId="1" fontId="3" fillId="0" borderId="0" xfId="0" applyNumberFormat="1" applyFont="1" applyAlignment="1">
      <alignment horizontal="center"/>
    </xf>
    <xf numFmtId="0" fontId="2" fillId="0" borderId="5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6" fillId="13" borderId="9" xfId="0" applyNumberFormat="1" applyFont="1" applyFill="1" applyBorder="1" applyAlignment="1" applyProtection="1">
      <alignment vertical="center"/>
      <protection locked="0"/>
    </xf>
    <xf numFmtId="0" fontId="3" fillId="0" borderId="69" xfId="0" applyFont="1" applyBorder="1" applyAlignment="1">
      <alignment vertical="center" wrapText="1"/>
    </xf>
    <xf numFmtId="3" fontId="3" fillId="0" borderId="69" xfId="0" applyNumberFormat="1" applyFont="1" applyBorder="1" applyAlignment="1">
      <alignment horizontal="center"/>
    </xf>
    <xf numFmtId="170" fontId="2" fillId="0" borderId="69" xfId="0" applyNumberFormat="1" applyFont="1" applyBorder="1" applyAlignment="1">
      <alignment horizontal="center" vertical="center"/>
    </xf>
    <xf numFmtId="3" fontId="3" fillId="0" borderId="69" xfId="0" applyNumberFormat="1" applyFont="1" applyBorder="1" applyAlignment="1">
      <alignment vertical="center"/>
    </xf>
    <xf numFmtId="4" fontId="3" fillId="13" borderId="68" xfId="0" applyNumberFormat="1" applyFont="1" applyFill="1" applyBorder="1" applyAlignment="1" applyProtection="1">
      <alignment vertical="center"/>
      <protection locked="0"/>
    </xf>
    <xf numFmtId="0" fontId="4" fillId="0" borderId="70" xfId="0" applyFont="1" applyBorder="1" applyAlignment="1">
      <alignment horizontal="left" vertical="center"/>
    </xf>
    <xf numFmtId="0" fontId="17" fillId="0" borderId="0" xfId="0" applyFont="1"/>
    <xf numFmtId="0" fontId="17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5" fillId="15" borderId="41" xfId="0" applyFont="1" applyFill="1" applyBorder="1" applyAlignment="1">
      <alignment horizontal="center" vertical="center" wrapText="1"/>
    </xf>
    <xf numFmtId="0" fontId="5" fillId="15" borderId="42" xfId="0" applyFont="1" applyFill="1" applyBorder="1" applyAlignment="1">
      <alignment horizontal="center" vertical="center" wrapText="1"/>
    </xf>
    <xf numFmtId="0" fontId="2" fillId="15" borderId="42" xfId="0" applyFont="1" applyFill="1" applyBorder="1" applyAlignment="1">
      <alignment horizontal="center" wrapText="1"/>
    </xf>
    <xf numFmtId="3" fontId="2" fillId="15" borderId="42" xfId="0" applyNumberFormat="1" applyFont="1" applyFill="1" applyBorder="1" applyAlignment="1">
      <alignment horizontal="center" wrapText="1"/>
    </xf>
    <xf numFmtId="3" fontId="2" fillId="15" borderId="42" xfId="0" applyNumberFormat="1" applyFont="1" applyFill="1" applyBorder="1" applyAlignment="1">
      <alignment horizontal="center" vertical="center" wrapText="1"/>
    </xf>
    <xf numFmtId="4" fontId="2" fillId="15" borderId="43" xfId="0" applyNumberFormat="1" applyFont="1" applyFill="1" applyBorder="1" applyAlignment="1">
      <alignment horizontal="center" vertical="center" wrapText="1"/>
    </xf>
    <xf numFmtId="0" fontId="5" fillId="15" borderId="44" xfId="0" applyFont="1" applyFill="1" applyBorder="1" applyAlignment="1">
      <alignment horizontal="center" vertical="center" shrinkToFit="1"/>
    </xf>
    <xf numFmtId="169" fontId="16" fillId="10" borderId="71" xfId="0" applyNumberFormat="1" applyFont="1" applyFill="1" applyBorder="1" applyAlignment="1">
      <alignment vertical="center"/>
    </xf>
    <xf numFmtId="0" fontId="23" fillId="15" borderId="52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" fillId="0" borderId="42" xfId="0" applyFont="1" applyBorder="1" applyAlignment="1">
      <alignment horizontal="left" vertical="center" wrapText="1"/>
    </xf>
    <xf numFmtId="0" fontId="3" fillId="0" borderId="42" xfId="0" applyFont="1" applyBorder="1" applyAlignment="1">
      <alignment vertical="center" wrapText="1"/>
    </xf>
    <xf numFmtId="3" fontId="3" fillId="0" borderId="42" xfId="0" applyNumberFormat="1" applyFont="1" applyBorder="1" applyAlignment="1">
      <alignment horizontal="center" vertical="center"/>
    </xf>
    <xf numFmtId="166" fontId="2" fillId="0" borderId="42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vertical="center"/>
    </xf>
    <xf numFmtId="4" fontId="3" fillId="13" borderId="43" xfId="0" applyNumberFormat="1" applyFont="1" applyFill="1" applyBorder="1" applyAlignment="1" applyProtection="1">
      <alignment vertical="center"/>
      <protection locked="0"/>
    </xf>
    <xf numFmtId="0" fontId="3" fillId="0" borderId="44" xfId="0" applyFont="1" applyBorder="1" applyAlignment="1">
      <alignment vertical="center" shrinkToFit="1"/>
    </xf>
    <xf numFmtId="4" fontId="3" fillId="13" borderId="2" xfId="0" applyNumberFormat="1" applyFont="1" applyFill="1" applyBorder="1" applyAlignment="1" applyProtection="1">
      <alignment vertical="center"/>
      <protection locked="0"/>
    </xf>
    <xf numFmtId="4" fontId="3" fillId="13" borderId="9" xfId="0" applyNumberFormat="1" applyFont="1" applyFill="1" applyBorder="1" applyAlignment="1" applyProtection="1">
      <alignment vertical="center"/>
      <protection locked="0"/>
    </xf>
    <xf numFmtId="0" fontId="2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164" fontId="2" fillId="0" borderId="42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right" vertical="center"/>
    </xf>
    <xf numFmtId="4" fontId="3" fillId="13" borderId="42" xfId="0" applyNumberFormat="1" applyFont="1" applyFill="1" applyBorder="1" applyAlignment="1" applyProtection="1">
      <alignment horizontal="center" vertical="center"/>
      <protection locked="0"/>
    </xf>
    <xf numFmtId="0" fontId="4" fillId="0" borderId="4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3" fontId="3" fillId="0" borderId="12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4" fontId="3" fillId="13" borderId="9" xfId="0" applyNumberFormat="1" applyFont="1" applyFill="1" applyBorder="1" applyAlignment="1" applyProtection="1">
      <alignment horizontal="center" vertical="center"/>
      <protection locked="0"/>
    </xf>
    <xf numFmtId="164" fontId="2" fillId="0" borderId="17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4" fontId="3" fillId="13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46" xfId="0" applyFont="1" applyBorder="1" applyAlignment="1">
      <alignment horizontal="left" vertical="center" wrapText="1"/>
    </xf>
    <xf numFmtId="0" fontId="23" fillId="8" borderId="48" xfId="0" applyFont="1" applyFill="1" applyBorder="1" applyAlignment="1">
      <alignment horizontal="center" vertical="center"/>
    </xf>
    <xf numFmtId="4" fontId="6" fillId="13" borderId="24" xfId="0" applyNumberFormat="1" applyFont="1" applyFill="1" applyBorder="1" applyAlignment="1" applyProtection="1">
      <alignment vertical="center"/>
      <protection locked="0"/>
    </xf>
    <xf numFmtId="4" fontId="6" fillId="13" borderId="43" xfId="0" applyNumberFormat="1" applyFont="1" applyFill="1" applyBorder="1" applyAlignment="1" applyProtection="1">
      <alignment vertical="center"/>
      <protection locked="0"/>
    </xf>
    <xf numFmtId="4" fontId="6" fillId="13" borderId="45" xfId="0" applyNumberFormat="1" applyFont="1" applyFill="1" applyBorder="1" applyAlignment="1" applyProtection="1">
      <alignment vertical="center"/>
      <protection locked="0"/>
    </xf>
    <xf numFmtId="0" fontId="5" fillId="5" borderId="41" xfId="0" applyFont="1" applyFill="1" applyBorder="1" applyAlignment="1" applyProtection="1">
      <alignment horizontal="center" vertical="center" wrapText="1"/>
    </xf>
    <xf numFmtId="0" fontId="5" fillId="5" borderId="42" xfId="0" applyFont="1" applyFill="1" applyBorder="1" applyAlignment="1" applyProtection="1">
      <alignment horizontal="center" vertical="center" wrapText="1"/>
    </xf>
    <xf numFmtId="3" fontId="2" fillId="5" borderId="42" xfId="0" applyNumberFormat="1" applyFont="1" applyFill="1" applyBorder="1" applyAlignment="1" applyProtection="1">
      <alignment horizontal="center" wrapText="1"/>
    </xf>
    <xf numFmtId="0" fontId="2" fillId="5" borderId="42" xfId="0" applyFont="1" applyFill="1" applyBorder="1" applyAlignment="1" applyProtection="1">
      <alignment horizontal="center" wrapText="1"/>
    </xf>
    <xf numFmtId="3" fontId="2" fillId="5" borderId="42" xfId="0" applyNumberFormat="1" applyFont="1" applyFill="1" applyBorder="1" applyAlignment="1" applyProtection="1">
      <alignment horizontal="center" vertical="center" wrapText="1"/>
    </xf>
    <xf numFmtId="4" fontId="2" fillId="5" borderId="43" xfId="0" applyNumberFormat="1" applyFont="1" applyFill="1" applyBorder="1" applyAlignment="1" applyProtection="1">
      <alignment horizontal="center" vertical="center" wrapText="1"/>
    </xf>
    <xf numFmtId="0" fontId="5" fillId="5" borderId="44" xfId="0" applyFont="1" applyFill="1" applyBorder="1" applyAlignment="1" applyProtection="1">
      <alignment horizontal="center" vertical="center" shrinkToFit="1"/>
    </xf>
    <xf numFmtId="0" fontId="0" fillId="0" borderId="0" xfId="0" applyProtection="1"/>
    <xf numFmtId="0" fontId="6" fillId="0" borderId="9" xfId="0" applyFont="1" applyBorder="1" applyAlignment="1" applyProtection="1">
      <alignment vertical="center" wrapText="1"/>
    </xf>
    <xf numFmtId="3" fontId="6" fillId="0" borderId="2" xfId="0" applyNumberFormat="1" applyFont="1" applyBorder="1" applyAlignment="1" applyProtection="1">
      <alignment horizontal="center"/>
    </xf>
    <xf numFmtId="166" fontId="2" fillId="0" borderId="2" xfId="0" applyNumberFormat="1" applyFont="1" applyBorder="1" applyAlignment="1" applyProtection="1">
      <alignment horizontal="center"/>
    </xf>
    <xf numFmtId="3" fontId="6" fillId="0" borderId="2" xfId="0" applyNumberFormat="1" applyFont="1" applyBorder="1" applyAlignment="1" applyProtection="1">
      <alignment vertical="center"/>
    </xf>
    <xf numFmtId="0" fontId="20" fillId="0" borderId="4" xfId="0" applyFont="1" applyBorder="1" applyAlignment="1" applyProtection="1">
      <alignment vertical="center" shrinkToFit="1"/>
    </xf>
    <xf numFmtId="3" fontId="6" fillId="0" borderId="6" xfId="0" applyNumberFormat="1" applyFont="1" applyBorder="1" applyAlignment="1" applyProtection="1">
      <alignment horizontal="center"/>
    </xf>
    <xf numFmtId="166" fontId="2" fillId="0" borderId="6" xfId="0" applyNumberFormat="1" applyFont="1" applyBorder="1" applyAlignment="1" applyProtection="1">
      <alignment horizontal="center"/>
    </xf>
    <xf numFmtId="3" fontId="6" fillId="0" borderId="6" xfId="0" applyNumberFormat="1" applyFont="1" applyBorder="1" applyAlignment="1" applyProtection="1">
      <alignment vertical="center"/>
    </xf>
    <xf numFmtId="0" fontId="20" fillId="0" borderId="11" xfId="0" applyFont="1" applyBorder="1" applyAlignment="1" applyProtection="1">
      <alignment vertical="center" shrinkToFit="1"/>
    </xf>
    <xf numFmtId="0" fontId="6" fillId="0" borderId="6" xfId="0" applyFont="1" applyBorder="1" applyAlignment="1" applyProtection="1">
      <alignment vertical="center" wrapText="1"/>
    </xf>
    <xf numFmtId="0" fontId="6" fillId="0" borderId="18" xfId="0" applyFont="1" applyBorder="1" applyAlignment="1" applyProtection="1">
      <alignment vertical="center" wrapText="1"/>
    </xf>
    <xf numFmtId="3" fontId="6" fillId="0" borderId="18" xfId="0" applyNumberFormat="1" applyFont="1" applyBorder="1" applyAlignment="1" applyProtection="1">
      <alignment horizontal="center"/>
    </xf>
    <xf numFmtId="166" fontId="2" fillId="0" borderId="18" xfId="0" applyNumberFormat="1" applyFont="1" applyBorder="1" applyAlignment="1" applyProtection="1">
      <alignment horizontal="center"/>
    </xf>
    <xf numFmtId="3" fontId="6" fillId="0" borderId="18" xfId="0" applyNumberFormat="1" applyFont="1" applyBorder="1" applyAlignment="1" applyProtection="1">
      <alignment vertical="center"/>
    </xf>
    <xf numFmtId="0" fontId="20" fillId="0" borderId="46" xfId="0" applyFont="1" applyBorder="1" applyAlignment="1" applyProtection="1">
      <alignment vertical="center" shrinkToFit="1"/>
    </xf>
    <xf numFmtId="0" fontId="6" fillId="0" borderId="24" xfId="0" applyFont="1" applyBorder="1" applyAlignment="1" applyProtection="1">
      <alignment vertical="center" wrapText="1"/>
    </xf>
    <xf numFmtId="3" fontId="6" fillId="0" borderId="24" xfId="0" applyNumberFormat="1" applyFont="1" applyBorder="1" applyAlignment="1" applyProtection="1">
      <alignment horizontal="center"/>
    </xf>
    <xf numFmtId="166" fontId="2" fillId="0" borderId="13" xfId="0" applyNumberFormat="1" applyFont="1" applyBorder="1" applyAlignment="1" applyProtection="1">
      <alignment horizontal="center"/>
    </xf>
    <xf numFmtId="3" fontId="6" fillId="0" borderId="13" xfId="0" applyNumberFormat="1" applyFont="1" applyBorder="1" applyAlignment="1" applyProtection="1">
      <alignment vertical="center"/>
    </xf>
    <xf numFmtId="0" fontId="20" fillId="0" borderId="40" xfId="0" applyFont="1" applyBorder="1" applyAlignment="1" applyProtection="1">
      <alignment vertical="center" shrinkToFit="1"/>
    </xf>
    <xf numFmtId="0" fontId="20" fillId="0" borderId="20" xfId="0" applyFont="1" applyBorder="1" applyAlignment="1" applyProtection="1">
      <alignment vertical="center" shrinkToFit="1"/>
    </xf>
    <xf numFmtId="0" fontId="2" fillId="0" borderId="12" xfId="0" applyFont="1" applyBorder="1" applyAlignment="1" applyProtection="1">
      <alignment vertical="center" wrapText="1"/>
    </xf>
    <xf numFmtId="3" fontId="6" fillId="0" borderId="9" xfId="0" applyNumberFormat="1" applyFont="1" applyBorder="1" applyAlignment="1" applyProtection="1">
      <alignment horizontal="center"/>
    </xf>
    <xf numFmtId="166" fontId="2" fillId="0" borderId="9" xfId="0" applyNumberFormat="1" applyFont="1" applyBorder="1" applyAlignment="1" applyProtection="1">
      <alignment horizontal="center"/>
    </xf>
    <xf numFmtId="3" fontId="6" fillId="0" borderId="9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vertical="center" wrapText="1"/>
    </xf>
    <xf numFmtId="0" fontId="20" fillId="0" borderId="8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vertical="center" wrapText="1"/>
    </xf>
    <xf numFmtId="0" fontId="20" fillId="0" borderId="15" xfId="0" applyFont="1" applyBorder="1" applyAlignment="1" applyProtection="1">
      <alignment vertical="center" shrinkToFit="1"/>
    </xf>
    <xf numFmtId="3" fontId="6" fillId="0" borderId="13" xfId="0" applyNumberFormat="1" applyFont="1" applyBorder="1" applyAlignment="1" applyProtection="1">
      <alignment horizontal="center"/>
    </xf>
    <xf numFmtId="0" fontId="3" fillId="0" borderId="47" xfId="0" applyFont="1" applyBorder="1" applyAlignment="1" applyProtection="1">
      <alignment horizontal="center" vertical="center"/>
    </xf>
    <xf numFmtId="0" fontId="2" fillId="0" borderId="49" xfId="0" applyFont="1" applyBorder="1" applyAlignment="1" applyProtection="1">
      <alignment horizontal="center" vertical="center"/>
    </xf>
    <xf numFmtId="0" fontId="3" fillId="0" borderId="49" xfId="0" applyFont="1" applyBorder="1" applyAlignment="1" applyProtection="1">
      <alignment horizontal="left" vertical="center" wrapText="1"/>
    </xf>
    <xf numFmtId="3" fontId="3" fillId="0" borderId="49" xfId="0" applyNumberFormat="1" applyFont="1" applyBorder="1" applyAlignment="1" applyProtection="1">
      <alignment horizontal="right" vertical="center"/>
    </xf>
    <xf numFmtId="0" fontId="3" fillId="0" borderId="49" xfId="0" applyFont="1" applyBorder="1" applyAlignment="1" applyProtection="1">
      <alignment horizontal="center" vertical="center"/>
    </xf>
    <xf numFmtId="3" fontId="3" fillId="0" borderId="49" xfId="0" applyNumberFormat="1" applyFont="1" applyBorder="1" applyAlignment="1" applyProtection="1">
      <alignment horizontal="center" vertical="center"/>
    </xf>
    <xf numFmtId="4" fontId="3" fillId="0" borderId="49" xfId="0" applyNumberFormat="1" applyFont="1" applyBorder="1" applyAlignment="1" applyProtection="1">
      <alignment horizontal="center" vertical="center"/>
    </xf>
    <xf numFmtId="0" fontId="4" fillId="0" borderId="50" xfId="0" applyFont="1" applyBorder="1" applyAlignment="1" applyProtection="1">
      <alignment horizontal="left" vertical="center"/>
    </xf>
    <xf numFmtId="0" fontId="6" fillId="0" borderId="48" xfId="0" applyFont="1" applyBorder="1" applyAlignment="1" applyProtection="1">
      <alignment horizontal="center" vertical="center"/>
    </xf>
    <xf numFmtId="3" fontId="5" fillId="0" borderId="64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3" fontId="5" fillId="0" borderId="0" xfId="0" applyNumberFormat="1" applyFont="1" applyAlignment="1" applyProtection="1">
      <alignment horizontal="right" vertical="center"/>
    </xf>
    <xf numFmtId="4" fontId="5" fillId="0" borderId="0" xfId="0" applyNumberFormat="1" applyFont="1" applyAlignment="1" applyProtection="1">
      <alignment horizontal="right" vertical="center"/>
    </xf>
    <xf numFmtId="0" fontId="6" fillId="0" borderId="5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3" fontId="6" fillId="0" borderId="0" xfId="0" applyNumberFormat="1" applyFont="1" applyAlignment="1" applyProtection="1">
      <alignment horizontal="right" vertical="center"/>
    </xf>
    <xf numFmtId="4" fontId="0" fillId="0" borderId="0" xfId="0" applyNumberFormat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4" fontId="6" fillId="0" borderId="36" xfId="0" applyNumberFormat="1" applyFont="1" applyBorder="1" applyAlignment="1" applyProtection="1">
      <alignment horizontal="right" vertical="center"/>
    </xf>
    <xf numFmtId="4" fontId="10" fillId="0" borderId="36" xfId="0" applyNumberFormat="1" applyFont="1" applyBorder="1" applyAlignment="1" applyProtection="1">
      <alignment horizontal="right" vertical="center"/>
    </xf>
    <xf numFmtId="4" fontId="6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3" fontId="6" fillId="0" borderId="0" xfId="0" applyNumberFormat="1" applyFont="1" applyAlignment="1" applyProtection="1">
      <alignment horizontal="center" vertical="center"/>
    </xf>
    <xf numFmtId="0" fontId="3" fillId="0" borderId="48" xfId="0" applyFont="1" applyBorder="1" applyAlignment="1" applyProtection="1">
      <alignment vertical="center"/>
    </xf>
    <xf numFmtId="164" fontId="2" fillId="0" borderId="0" xfId="0" applyNumberFormat="1" applyFont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right" vertical="center" wrapText="1"/>
    </xf>
    <xf numFmtId="4" fontId="3" fillId="0" borderId="0" xfId="0" applyNumberFormat="1" applyFont="1" applyAlignment="1" applyProtection="1">
      <alignment horizontal="left" vertical="center" wrapText="1"/>
    </xf>
    <xf numFmtId="0" fontId="3" fillId="0" borderId="51" xfId="0" applyFont="1" applyBorder="1" applyAlignment="1" applyProtection="1">
      <alignment horizontal="center" vertical="center"/>
    </xf>
    <xf numFmtId="164" fontId="5" fillId="0" borderId="0" xfId="0" applyNumberFormat="1" applyFont="1" applyAlignment="1" applyProtection="1">
      <alignment horizontal="center" vertical="center"/>
    </xf>
    <xf numFmtId="3" fontId="6" fillId="0" borderId="0" xfId="0" applyNumberFormat="1" applyFont="1" applyAlignment="1" applyProtection="1">
      <alignment horizontal="right" vertical="center" wrapText="1"/>
    </xf>
    <xf numFmtId="4" fontId="6" fillId="0" borderId="0" xfId="0" applyNumberFormat="1" applyFont="1" applyAlignment="1" applyProtection="1">
      <alignment horizontal="left" vertical="center" wrapText="1"/>
    </xf>
    <xf numFmtId="166" fontId="5" fillId="0" borderId="0" xfId="0" applyNumberFormat="1" applyFont="1" applyAlignment="1" applyProtection="1">
      <alignment horizontal="center" vertical="center"/>
    </xf>
    <xf numFmtId="165" fontId="5" fillId="0" borderId="0" xfId="0" applyNumberFormat="1" applyFont="1" applyAlignment="1" applyProtection="1">
      <alignment horizontal="center" vertical="center"/>
    </xf>
    <xf numFmtId="167" fontId="5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168" fontId="14" fillId="0" borderId="0" xfId="0" applyNumberFormat="1" applyFont="1" applyAlignment="1" applyProtection="1">
      <alignment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right" vertical="center" wrapText="1"/>
    </xf>
    <xf numFmtId="4" fontId="13" fillId="0" borderId="0" xfId="0" applyNumberFormat="1" applyFont="1" applyAlignment="1" applyProtection="1">
      <alignment vertical="center" wrapText="1"/>
    </xf>
    <xf numFmtId="0" fontId="13" fillId="0" borderId="51" xfId="0" applyFont="1" applyBorder="1" applyAlignment="1" applyProtection="1">
      <alignment vertical="center" wrapText="1"/>
    </xf>
    <xf numFmtId="0" fontId="6" fillId="0" borderId="54" xfId="0" applyFont="1" applyBorder="1" applyAlignment="1" applyProtection="1">
      <alignment horizontal="center" vertical="center"/>
    </xf>
    <xf numFmtId="0" fontId="5" fillId="0" borderId="55" xfId="0" applyFont="1" applyBorder="1" applyAlignment="1" applyProtection="1">
      <alignment horizontal="center" vertical="center"/>
    </xf>
    <xf numFmtId="0" fontId="5" fillId="9" borderId="41" xfId="0" applyFont="1" applyFill="1" applyBorder="1" applyAlignment="1" applyProtection="1">
      <alignment horizontal="center" vertical="center" wrapText="1"/>
    </xf>
    <xf numFmtId="0" fontId="5" fillId="9" borderId="42" xfId="0" applyFont="1" applyFill="1" applyBorder="1" applyAlignment="1" applyProtection="1">
      <alignment horizontal="center" vertical="center" wrapText="1"/>
    </xf>
    <xf numFmtId="3" fontId="2" fillId="9" borderId="42" xfId="0" applyNumberFormat="1" applyFont="1" applyFill="1" applyBorder="1" applyAlignment="1" applyProtection="1">
      <alignment horizontal="center" wrapText="1"/>
    </xf>
    <xf numFmtId="0" fontId="2" fillId="9" borderId="42" xfId="0" applyFont="1" applyFill="1" applyBorder="1" applyAlignment="1" applyProtection="1">
      <alignment horizontal="center" wrapText="1"/>
    </xf>
    <xf numFmtId="3" fontId="2" fillId="9" borderId="42" xfId="0" applyNumberFormat="1" applyFont="1" applyFill="1" applyBorder="1" applyAlignment="1" applyProtection="1">
      <alignment horizontal="center" vertical="center" wrapText="1"/>
    </xf>
    <xf numFmtId="4" fontId="2" fillId="9" borderId="43" xfId="0" applyNumberFormat="1" applyFont="1" applyFill="1" applyBorder="1" applyAlignment="1" applyProtection="1">
      <alignment horizontal="center" vertical="center" wrapText="1"/>
    </xf>
    <xf numFmtId="0" fontId="5" fillId="9" borderId="44" xfId="0" applyFont="1" applyFill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vertical="center" wrapText="1"/>
    </xf>
    <xf numFmtId="3" fontId="6" fillId="0" borderId="12" xfId="0" applyNumberFormat="1" applyFont="1" applyBorder="1" applyAlignment="1" applyProtection="1">
      <alignment horizontal="center"/>
    </xf>
    <xf numFmtId="166" fontId="2" fillId="0" borderId="12" xfId="0" applyNumberFormat="1" applyFont="1" applyBorder="1" applyAlignment="1" applyProtection="1">
      <alignment horizontal="center"/>
    </xf>
    <xf numFmtId="3" fontId="6" fillId="0" borderId="12" xfId="0" applyNumberFormat="1" applyFont="1" applyBorder="1" applyAlignment="1" applyProtection="1">
      <alignment vertical="center"/>
    </xf>
    <xf numFmtId="0" fontId="6" fillId="0" borderId="30" xfId="0" applyFont="1" applyBorder="1" applyAlignment="1" applyProtection="1">
      <alignment vertical="center" shrinkToFit="1"/>
    </xf>
    <xf numFmtId="0" fontId="6" fillId="0" borderId="2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shrinkToFit="1"/>
    </xf>
    <xf numFmtId="0" fontId="6" fillId="0" borderId="11" xfId="0" applyFont="1" applyBorder="1" applyAlignment="1" applyProtection="1">
      <alignment vertical="center" shrinkToFit="1"/>
    </xf>
    <xf numFmtId="0" fontId="2" fillId="0" borderId="41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/>
    </xf>
    <xf numFmtId="0" fontId="2" fillId="0" borderId="42" xfId="0" applyFont="1" applyBorder="1" applyAlignment="1" applyProtection="1">
      <alignment vertical="center" wrapText="1"/>
    </xf>
    <xf numFmtId="0" fontId="6" fillId="0" borderId="42" xfId="0" applyFont="1" applyBorder="1" applyAlignment="1" applyProtection="1">
      <alignment vertical="center" wrapText="1"/>
    </xf>
    <xf numFmtId="3" fontId="6" fillId="0" borderId="42" xfId="0" applyNumberFormat="1" applyFont="1" applyBorder="1" applyAlignment="1" applyProtection="1">
      <alignment horizontal="center"/>
    </xf>
    <xf numFmtId="166" fontId="2" fillId="0" borderId="42" xfId="0" applyNumberFormat="1" applyFont="1" applyBorder="1" applyAlignment="1" applyProtection="1">
      <alignment horizontal="center"/>
    </xf>
    <xf numFmtId="3" fontId="6" fillId="0" borderId="42" xfId="0" applyNumberFormat="1" applyFont="1" applyBorder="1" applyAlignment="1" applyProtection="1">
      <alignment vertical="center"/>
    </xf>
    <xf numFmtId="0" fontId="6" fillId="0" borderId="44" xfId="0" applyFont="1" applyBorder="1" applyAlignment="1" applyProtection="1">
      <alignment vertical="center" shrinkToFit="1"/>
    </xf>
    <xf numFmtId="0" fontId="6" fillId="0" borderId="17" xfId="0" applyFont="1" applyBorder="1" applyAlignment="1" applyProtection="1">
      <alignment vertical="center" wrapText="1"/>
    </xf>
    <xf numFmtId="3" fontId="6" fillId="0" borderId="17" xfId="0" applyNumberFormat="1" applyFont="1" applyBorder="1" applyAlignment="1" applyProtection="1">
      <alignment horizontal="center"/>
    </xf>
    <xf numFmtId="0" fontId="6" fillId="0" borderId="46" xfId="0" applyFont="1" applyBorder="1" applyAlignment="1" applyProtection="1">
      <alignment vertical="center" shrinkToFit="1"/>
    </xf>
    <xf numFmtId="0" fontId="3" fillId="0" borderId="3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3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center" vertical="center"/>
    </xf>
    <xf numFmtId="0" fontId="4" fillId="0" borderId="32" xfId="0" applyFont="1" applyBorder="1" applyAlignment="1" applyProtection="1">
      <alignment horizontal="left" vertical="center"/>
    </xf>
    <xf numFmtId="0" fontId="6" fillId="0" borderId="31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vertical="center"/>
    </xf>
    <xf numFmtId="0" fontId="3" fillId="0" borderId="32" xfId="0" applyFont="1" applyBorder="1" applyAlignment="1" applyProtection="1">
      <alignment horizontal="center" vertical="center"/>
    </xf>
    <xf numFmtId="0" fontId="13" fillId="0" borderId="32" xfId="0" applyFont="1" applyBorder="1" applyAlignment="1" applyProtection="1">
      <alignment vertical="center" wrapText="1"/>
    </xf>
    <xf numFmtId="0" fontId="6" fillId="0" borderId="37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4" fillId="0" borderId="38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32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1" fillId="0" borderId="31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49" fontId="2" fillId="0" borderId="24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6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1" fillId="0" borderId="48" xfId="0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11" fillId="0" borderId="48" xfId="0" applyFont="1" applyBorder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5" fillId="0" borderId="24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25" xfId="0" applyFont="1" applyBorder="1" applyAlignment="1" applyProtection="1">
      <alignment horizontal="left" vertical="center" wrapText="1"/>
    </xf>
    <xf numFmtId="0" fontId="1" fillId="0" borderId="29" xfId="0" applyFont="1" applyBorder="1" applyAlignment="1" applyProtection="1">
      <alignment horizontal="left" vertical="center" wrapText="1"/>
    </xf>
    <xf numFmtId="0" fontId="1" fillId="0" borderId="45" xfId="0" applyFont="1" applyBorder="1" applyAlignment="1" applyProtection="1">
      <alignment horizontal="left" vertical="center" wrapText="1"/>
    </xf>
    <xf numFmtId="0" fontId="4" fillId="0" borderId="55" xfId="0" applyFont="1" applyBorder="1" applyAlignment="1" applyProtection="1">
      <alignment horizontal="left" vertical="center" wrapText="1"/>
    </xf>
    <xf numFmtId="0" fontId="4" fillId="0" borderId="56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3" fillId="0" borderId="51" xfId="0" applyFont="1" applyBorder="1" applyAlignment="1" applyProtection="1">
      <alignment vertical="center" wrapText="1"/>
    </xf>
    <xf numFmtId="0" fontId="13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 wrapText="1"/>
    </xf>
    <xf numFmtId="0" fontId="4" fillId="0" borderId="51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2" fillId="0" borderId="5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9" fillId="0" borderId="38" xfId="0" applyFont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2" fillId="0" borderId="65" xfId="0" applyFont="1" applyBorder="1" applyAlignment="1">
      <alignment horizontal="left" vertical="center" wrapText="1"/>
    </xf>
    <xf numFmtId="0" fontId="11" fillId="0" borderId="31" xfId="0" applyFont="1" applyBorder="1" applyAlignment="1" applyProtection="1">
      <alignment vertical="center" wrapText="1"/>
    </xf>
    <xf numFmtId="0" fontId="4" fillId="0" borderId="32" xfId="0" applyFont="1" applyBorder="1" applyAlignment="1" applyProtection="1">
      <alignment horizontal="left" vertical="center" wrapText="1"/>
    </xf>
    <xf numFmtId="0" fontId="4" fillId="0" borderId="38" xfId="0" applyFont="1" applyBorder="1" applyAlignment="1" applyProtection="1">
      <alignment horizontal="left" vertical="center" wrapText="1"/>
    </xf>
    <xf numFmtId="0" fontId="4" fillId="0" borderId="39" xfId="0" applyFont="1" applyBorder="1" applyAlignment="1" applyProtection="1">
      <alignment horizontal="left" vertical="center" wrapText="1"/>
    </xf>
    <xf numFmtId="0" fontId="13" fillId="0" borderId="3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17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/>
    </xf>
    <xf numFmtId="0" fontId="22" fillId="14" borderId="58" xfId="0" applyFont="1" applyFill="1" applyBorder="1" applyAlignment="1">
      <alignment horizontal="center" vertical="center"/>
    </xf>
    <xf numFmtId="0" fontId="22" fillId="14" borderId="5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76AE2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58"/>
  <sheetViews>
    <sheetView showGridLines="0" zoomScale="130" zoomScaleNormal="130" zoomScaleSheetLayoutView="115" workbookViewId="0">
      <pane ySplit="1" topLeftCell="A2" activePane="bottomLeft" state="frozen"/>
      <selection activeCell="B34" sqref="B34:K34"/>
      <selection pane="bottomLeft" activeCell="F16" sqref="F16"/>
    </sheetView>
  </sheetViews>
  <sheetFormatPr defaultColWidth="8.85546875" defaultRowHeight="15" x14ac:dyDescent="0.25"/>
  <cols>
    <col min="1" max="1" width="7.7109375" style="232" customWidth="1"/>
    <col min="2" max="2" width="8.42578125" style="232" customWidth="1"/>
    <col min="3" max="3" width="28.7109375" style="232" customWidth="1"/>
    <col min="4" max="4" width="49.5703125" style="232" customWidth="1"/>
    <col min="5" max="5" width="8.7109375" style="252" customWidth="1"/>
    <col min="6" max="6" width="8.7109375" style="232" customWidth="1"/>
    <col min="7" max="7" width="9.85546875" style="253" customWidth="1"/>
    <col min="8" max="8" width="16.85546875" style="232" customWidth="1"/>
    <col min="9" max="9" width="53.42578125" style="232" customWidth="1"/>
    <col min="10" max="16384" width="8.85546875" style="232"/>
  </cols>
  <sheetData>
    <row r="1" spans="1:9" ht="30.75" thickBot="1" x14ac:dyDescent="0.3">
      <c r="A1" s="37" t="s">
        <v>0</v>
      </c>
      <c r="B1" s="38" t="s">
        <v>1</v>
      </c>
      <c r="C1" s="38" t="s">
        <v>2</v>
      </c>
      <c r="D1" s="38" t="s">
        <v>3</v>
      </c>
      <c r="E1" s="39" t="s">
        <v>4</v>
      </c>
      <c r="F1" s="38" t="s">
        <v>5</v>
      </c>
      <c r="G1" s="39" t="s">
        <v>6</v>
      </c>
      <c r="H1" s="40" t="s">
        <v>84</v>
      </c>
      <c r="I1" s="41" t="s">
        <v>7</v>
      </c>
    </row>
    <row r="2" spans="1:9" x14ac:dyDescent="0.25">
      <c r="A2" s="481" t="s">
        <v>8</v>
      </c>
      <c r="B2" s="496">
        <v>-2</v>
      </c>
      <c r="C2" s="488" t="s">
        <v>142</v>
      </c>
      <c r="D2" s="42" t="s">
        <v>40</v>
      </c>
      <c r="E2" s="43">
        <v>14.6</v>
      </c>
      <c r="F2" s="48">
        <f>$B$43</f>
        <v>4</v>
      </c>
      <c r="G2" s="44">
        <f t="shared" ref="G2:G7" si="0">E2*F2*$B$53</f>
        <v>1776.3333333333333</v>
      </c>
      <c r="H2" s="17"/>
      <c r="I2" s="45" t="s">
        <v>54</v>
      </c>
    </row>
    <row r="3" spans="1:9" x14ac:dyDescent="0.25">
      <c r="A3" s="481"/>
      <c r="B3" s="497"/>
      <c r="C3" s="489"/>
      <c r="D3" s="60" t="s">
        <v>42</v>
      </c>
      <c r="E3" s="47">
        <v>38.799999999999997</v>
      </c>
      <c r="F3" s="48">
        <f>$B$43</f>
        <v>4</v>
      </c>
      <c r="G3" s="49">
        <f t="shared" si="0"/>
        <v>4720.6666666666661</v>
      </c>
      <c r="H3" s="18"/>
      <c r="I3" s="50" t="s">
        <v>41</v>
      </c>
    </row>
    <row r="4" spans="1:9" x14ac:dyDescent="0.25">
      <c r="A4" s="481"/>
      <c r="B4" s="497"/>
      <c r="C4" s="489"/>
      <c r="D4" s="46" t="s">
        <v>109</v>
      </c>
      <c r="E4" s="47">
        <v>26.35</v>
      </c>
      <c r="F4" s="48">
        <f>$B$42</f>
        <v>2</v>
      </c>
      <c r="G4" s="49">
        <f t="shared" si="0"/>
        <v>1602.9583333333335</v>
      </c>
      <c r="H4" s="18"/>
      <c r="I4" s="50" t="s">
        <v>41</v>
      </c>
    </row>
    <row r="5" spans="1:9" ht="15.75" thickBot="1" x14ac:dyDescent="0.3">
      <c r="A5" s="481"/>
      <c r="B5" s="497"/>
      <c r="C5" s="490"/>
      <c r="D5" s="46" t="s">
        <v>9</v>
      </c>
      <c r="E5" s="47">
        <v>14.7</v>
      </c>
      <c r="F5" s="48">
        <f>$B$43</f>
        <v>4</v>
      </c>
      <c r="G5" s="49">
        <f t="shared" si="0"/>
        <v>1788.5</v>
      </c>
      <c r="H5" s="18"/>
      <c r="I5" s="50"/>
    </row>
    <row r="6" spans="1:9" x14ac:dyDescent="0.25">
      <c r="A6" s="480" t="s">
        <v>8</v>
      </c>
      <c r="B6" s="482">
        <v>-1</v>
      </c>
      <c r="C6" s="488" t="s">
        <v>142</v>
      </c>
      <c r="D6" s="55" t="s">
        <v>148</v>
      </c>
      <c r="E6" s="56">
        <v>234.75</v>
      </c>
      <c r="F6" s="57">
        <v>4</v>
      </c>
      <c r="G6" s="58">
        <f t="shared" si="0"/>
        <v>28561.25</v>
      </c>
      <c r="H6" s="20"/>
      <c r="I6" s="59" t="s">
        <v>54</v>
      </c>
    </row>
    <row r="7" spans="1:9" x14ac:dyDescent="0.25">
      <c r="A7" s="481"/>
      <c r="B7" s="483"/>
      <c r="C7" s="489"/>
      <c r="D7" s="60" t="s">
        <v>42</v>
      </c>
      <c r="E7" s="61">
        <v>23.75</v>
      </c>
      <c r="F7" s="48">
        <v>4</v>
      </c>
      <c r="G7" s="49">
        <f t="shared" si="0"/>
        <v>2889.5833333333335</v>
      </c>
      <c r="H7" s="21"/>
      <c r="I7" s="50" t="s">
        <v>54</v>
      </c>
    </row>
    <row r="8" spans="1:9" x14ac:dyDescent="0.25">
      <c r="A8" s="481"/>
      <c r="B8" s="483"/>
      <c r="C8" s="489"/>
      <c r="D8" s="60" t="s">
        <v>110</v>
      </c>
      <c r="E8" s="61">
        <v>26.35</v>
      </c>
      <c r="F8" s="233">
        <v>4</v>
      </c>
      <c r="G8" s="49">
        <f>E8*F8*$B$53/2</f>
        <v>1602.9583333333335</v>
      </c>
      <c r="H8" s="21"/>
      <c r="I8" s="62" t="s">
        <v>108</v>
      </c>
    </row>
    <row r="9" spans="1:9" x14ac:dyDescent="0.25">
      <c r="A9" s="481"/>
      <c r="B9" s="483"/>
      <c r="C9" s="489"/>
      <c r="D9" s="60" t="s">
        <v>111</v>
      </c>
      <c r="E9" s="61"/>
      <c r="F9" s="234">
        <v>2</v>
      </c>
      <c r="G9" s="49">
        <f>E8*F9*$B$53/2</f>
        <v>801.47916666666674</v>
      </c>
      <c r="H9" s="21"/>
      <c r="I9" s="62" t="s">
        <v>108</v>
      </c>
    </row>
    <row r="10" spans="1:9" x14ac:dyDescent="0.25">
      <c r="A10" s="481"/>
      <c r="B10" s="483"/>
      <c r="C10" s="489"/>
      <c r="D10" s="60" t="s">
        <v>43</v>
      </c>
      <c r="E10" s="61">
        <v>142.05000000000001</v>
      </c>
      <c r="F10" s="48">
        <v>2</v>
      </c>
      <c r="G10" s="49">
        <f>E10*F10*$B$53</f>
        <v>8641.3750000000018</v>
      </c>
      <c r="H10" s="21"/>
      <c r="I10" s="62"/>
    </row>
    <row r="11" spans="1:9" x14ac:dyDescent="0.25">
      <c r="A11" s="481"/>
      <c r="B11" s="483"/>
      <c r="C11" s="489"/>
      <c r="D11" s="60" t="s">
        <v>44</v>
      </c>
      <c r="E11" s="61">
        <v>27</v>
      </c>
      <c r="F11" s="48">
        <v>12</v>
      </c>
      <c r="G11" s="49">
        <f>E11*F11*$B$53</f>
        <v>9855</v>
      </c>
      <c r="H11" s="21"/>
      <c r="I11" s="63" t="s">
        <v>150</v>
      </c>
    </row>
    <row r="12" spans="1:9" ht="15.75" thickBot="1" x14ac:dyDescent="0.3">
      <c r="A12" s="494"/>
      <c r="B12" s="495"/>
      <c r="C12" s="490"/>
      <c r="D12" s="51" t="s">
        <v>10</v>
      </c>
      <c r="E12" s="52">
        <v>86.1</v>
      </c>
      <c r="F12" s="336">
        <v>2</v>
      </c>
      <c r="G12" s="53">
        <f>E12*F12*$B$53</f>
        <v>5237.75</v>
      </c>
      <c r="H12" s="19"/>
      <c r="I12" s="54" t="s">
        <v>124</v>
      </c>
    </row>
    <row r="13" spans="1:9" x14ac:dyDescent="0.25">
      <c r="A13" s="480" t="s">
        <v>8</v>
      </c>
      <c r="B13" s="482">
        <v>0</v>
      </c>
      <c r="C13" s="488" t="s">
        <v>142</v>
      </c>
      <c r="D13" s="55" t="s">
        <v>45</v>
      </c>
      <c r="E13" s="56">
        <v>265.2</v>
      </c>
      <c r="F13" s="64">
        <v>2</v>
      </c>
      <c r="G13" s="58">
        <f>E13*F13*$B$53</f>
        <v>16133</v>
      </c>
      <c r="H13" s="35"/>
      <c r="I13" s="68"/>
    </row>
    <row r="14" spans="1:9" x14ac:dyDescent="0.25">
      <c r="A14" s="481"/>
      <c r="B14" s="483"/>
      <c r="C14" s="489"/>
      <c r="D14" s="60" t="s">
        <v>112</v>
      </c>
      <c r="E14" s="47">
        <v>21.3</v>
      </c>
      <c r="F14" s="233">
        <v>4</v>
      </c>
      <c r="G14" s="49">
        <f>E14*F14*$B$53/2</f>
        <v>1295.75</v>
      </c>
      <c r="H14" s="36"/>
      <c r="I14" s="62" t="s">
        <v>108</v>
      </c>
    </row>
    <row r="15" spans="1:9" x14ac:dyDescent="0.25">
      <c r="A15" s="481"/>
      <c r="B15" s="483"/>
      <c r="C15" s="489"/>
      <c r="D15" s="60" t="s">
        <v>113</v>
      </c>
      <c r="E15" s="47"/>
      <c r="F15" s="234">
        <v>2</v>
      </c>
      <c r="G15" s="49">
        <f>E14*F15*$B$53/2</f>
        <v>647.875</v>
      </c>
      <c r="H15" s="36"/>
      <c r="I15" s="62" t="s">
        <v>108</v>
      </c>
    </row>
    <row r="16" spans="1:9" x14ac:dyDescent="0.25">
      <c r="A16" s="481"/>
      <c r="B16" s="483"/>
      <c r="C16" s="489"/>
      <c r="D16" s="46" t="s">
        <v>42</v>
      </c>
      <c r="E16" s="47">
        <v>23.7</v>
      </c>
      <c r="F16" s="48">
        <f>$B$43</f>
        <v>4</v>
      </c>
      <c r="G16" s="49">
        <f>E16*F16*$B$53</f>
        <v>2883.5</v>
      </c>
      <c r="H16" s="36"/>
      <c r="I16" s="50"/>
    </row>
    <row r="17" spans="1:9" x14ac:dyDescent="0.25">
      <c r="A17" s="481"/>
      <c r="B17" s="483"/>
      <c r="C17" s="489"/>
      <c r="D17" s="46" t="s">
        <v>114</v>
      </c>
      <c r="E17" s="47">
        <v>19.100000000000001</v>
      </c>
      <c r="F17" s="233">
        <v>4</v>
      </c>
      <c r="G17" s="49">
        <f>E17*F17*$B$53/2</f>
        <v>1161.9166666666667</v>
      </c>
      <c r="H17" s="36"/>
      <c r="I17" s="50" t="s">
        <v>118</v>
      </c>
    </row>
    <row r="18" spans="1:9" x14ac:dyDescent="0.25">
      <c r="A18" s="481"/>
      <c r="B18" s="483"/>
      <c r="C18" s="489"/>
      <c r="D18" s="46" t="s">
        <v>115</v>
      </c>
      <c r="E18" s="47"/>
      <c r="F18" s="234">
        <v>2</v>
      </c>
      <c r="G18" s="49">
        <f>E17*F18*$B$53/2</f>
        <v>580.95833333333337</v>
      </c>
      <c r="H18" s="36"/>
      <c r="I18" s="62" t="s">
        <v>108</v>
      </c>
    </row>
    <row r="19" spans="1:9" x14ac:dyDescent="0.25">
      <c r="A19" s="481"/>
      <c r="B19" s="483"/>
      <c r="C19" s="489"/>
      <c r="D19" s="46" t="s">
        <v>116</v>
      </c>
      <c r="E19" s="47">
        <v>263.2</v>
      </c>
      <c r="F19" s="233">
        <v>4</v>
      </c>
      <c r="G19" s="49">
        <f>E19*F19*$B$53/2</f>
        <v>16011.333333333334</v>
      </c>
      <c r="H19" s="36"/>
      <c r="I19" s="62" t="s">
        <v>108</v>
      </c>
    </row>
    <row r="20" spans="1:9" x14ac:dyDescent="0.25">
      <c r="A20" s="481"/>
      <c r="B20" s="483"/>
      <c r="C20" s="489"/>
      <c r="D20" s="46" t="s">
        <v>117</v>
      </c>
      <c r="E20" s="47"/>
      <c r="F20" s="234">
        <v>2</v>
      </c>
      <c r="G20" s="49">
        <f>E19*F20*$B$53/2</f>
        <v>8005.666666666667</v>
      </c>
      <c r="H20" s="36"/>
      <c r="I20" s="62" t="s">
        <v>108</v>
      </c>
    </row>
    <row r="21" spans="1:9" x14ac:dyDescent="0.25">
      <c r="A21" s="481"/>
      <c r="B21" s="483"/>
      <c r="C21" s="489"/>
      <c r="D21" s="46" t="s">
        <v>149</v>
      </c>
      <c r="E21" s="47">
        <v>20</v>
      </c>
      <c r="F21" s="65">
        <v>2</v>
      </c>
      <c r="G21" s="49">
        <f>E21*F21*$B$54</f>
        <v>173.33333333333331</v>
      </c>
      <c r="H21" s="36"/>
      <c r="I21" s="50"/>
    </row>
    <row r="22" spans="1:9" x14ac:dyDescent="0.25">
      <c r="A22" s="481"/>
      <c r="B22" s="483"/>
      <c r="C22" s="489"/>
      <c r="D22" s="46" t="s">
        <v>48</v>
      </c>
      <c r="E22" s="47">
        <v>16.600000000000001</v>
      </c>
      <c r="F22" s="48">
        <v>1</v>
      </c>
      <c r="G22" s="49">
        <f t="shared" ref="G22:G31" si="1">E22*F22*$B$53</f>
        <v>504.91666666666674</v>
      </c>
      <c r="H22" s="36"/>
      <c r="I22" s="50"/>
    </row>
    <row r="23" spans="1:9" x14ac:dyDescent="0.25">
      <c r="A23" s="481"/>
      <c r="B23" s="483"/>
      <c r="C23" s="489"/>
      <c r="D23" s="46" t="s">
        <v>43</v>
      </c>
      <c r="E23" s="47">
        <v>188.8</v>
      </c>
      <c r="F23" s="48">
        <v>2</v>
      </c>
      <c r="G23" s="49">
        <f t="shared" si="1"/>
        <v>11485.333333333334</v>
      </c>
      <c r="H23" s="36"/>
      <c r="I23" s="50"/>
    </row>
    <row r="24" spans="1:9" ht="15.75" thickBot="1" x14ac:dyDescent="0.3">
      <c r="A24" s="494"/>
      <c r="B24" s="495"/>
      <c r="C24" s="490"/>
      <c r="D24" s="51" t="s">
        <v>49</v>
      </c>
      <c r="E24" s="52">
        <v>51.95</v>
      </c>
      <c r="F24" s="337">
        <v>12</v>
      </c>
      <c r="G24" s="53">
        <f t="shared" si="1"/>
        <v>18961.750000000004</v>
      </c>
      <c r="H24" s="338"/>
      <c r="I24" s="339" t="s">
        <v>151</v>
      </c>
    </row>
    <row r="25" spans="1:9" x14ac:dyDescent="0.25">
      <c r="A25" s="481" t="s">
        <v>8</v>
      </c>
      <c r="B25" s="483">
        <v>1</v>
      </c>
      <c r="C25" s="488" t="s">
        <v>142</v>
      </c>
      <c r="D25" s="332" t="s">
        <v>45</v>
      </c>
      <c r="E25" s="333">
        <v>275.45</v>
      </c>
      <c r="F25" s="334">
        <v>2</v>
      </c>
      <c r="G25" s="44">
        <f t="shared" si="1"/>
        <v>16756.541666666668</v>
      </c>
      <c r="H25" s="335"/>
      <c r="I25" s="45"/>
    </row>
    <row r="26" spans="1:9" x14ac:dyDescent="0.25">
      <c r="A26" s="481"/>
      <c r="B26" s="483"/>
      <c r="C26" s="489"/>
      <c r="D26" s="46" t="s">
        <v>42</v>
      </c>
      <c r="E26" s="47">
        <v>21.8</v>
      </c>
      <c r="F26" s="48">
        <v>2</v>
      </c>
      <c r="G26" s="49">
        <f t="shared" si="1"/>
        <v>1326.1666666666667</v>
      </c>
      <c r="H26" s="36"/>
      <c r="I26" s="50"/>
    </row>
    <row r="27" spans="1:9" ht="15.75" thickBot="1" x14ac:dyDescent="0.3">
      <c r="A27" s="481"/>
      <c r="B27" s="483"/>
      <c r="C27" s="490"/>
      <c r="D27" s="46" t="s">
        <v>46</v>
      </c>
      <c r="E27" s="47">
        <v>21.3</v>
      </c>
      <c r="F27" s="48">
        <v>2</v>
      </c>
      <c r="G27" s="49">
        <f t="shared" si="1"/>
        <v>1295.75</v>
      </c>
      <c r="H27" s="36"/>
      <c r="I27" s="50"/>
    </row>
    <row r="28" spans="1:9" x14ac:dyDescent="0.25">
      <c r="A28" s="480" t="s">
        <v>8</v>
      </c>
      <c r="B28" s="482">
        <v>2</v>
      </c>
      <c r="C28" s="491" t="s">
        <v>142</v>
      </c>
      <c r="D28" s="66" t="s">
        <v>42</v>
      </c>
      <c r="E28" s="67">
        <v>39.4</v>
      </c>
      <c r="F28" s="64">
        <f>$B$42</f>
        <v>2</v>
      </c>
      <c r="G28" s="58">
        <f t="shared" si="1"/>
        <v>2396.8333333333335</v>
      </c>
      <c r="H28" s="22"/>
      <c r="I28" s="68"/>
    </row>
    <row r="29" spans="1:9" x14ac:dyDescent="0.25">
      <c r="A29" s="481"/>
      <c r="B29" s="483"/>
      <c r="C29" s="492"/>
      <c r="D29" s="46" t="s">
        <v>50</v>
      </c>
      <c r="E29" s="47">
        <v>22.45</v>
      </c>
      <c r="F29" s="48">
        <v>1</v>
      </c>
      <c r="G29" s="49">
        <f t="shared" si="1"/>
        <v>682.85416666666663</v>
      </c>
      <c r="H29" s="18"/>
      <c r="I29" s="50"/>
    </row>
    <row r="30" spans="1:9" ht="15.75" thickBot="1" x14ac:dyDescent="0.3">
      <c r="A30" s="481"/>
      <c r="B30" s="483"/>
      <c r="C30" s="493"/>
      <c r="D30" s="46" t="s">
        <v>45</v>
      </c>
      <c r="E30" s="47">
        <v>237.7</v>
      </c>
      <c r="F30" s="48">
        <f>$B$42</f>
        <v>2</v>
      </c>
      <c r="G30" s="49">
        <f t="shared" si="1"/>
        <v>14460.083333333334</v>
      </c>
      <c r="H30" s="18"/>
      <c r="I30" s="50"/>
    </row>
    <row r="31" spans="1:9" ht="15.75" thickBot="1" x14ac:dyDescent="0.3">
      <c r="A31" s="315" t="s">
        <v>8</v>
      </c>
      <c r="B31" s="326">
        <v>3</v>
      </c>
      <c r="C31" s="317" t="s">
        <v>142</v>
      </c>
      <c r="D31" s="327" t="s">
        <v>51</v>
      </c>
      <c r="E31" s="319">
        <v>39</v>
      </c>
      <c r="F31" s="328">
        <f>$B$41</f>
        <v>1</v>
      </c>
      <c r="G31" s="329">
        <f t="shared" si="1"/>
        <v>1186.25</v>
      </c>
      <c r="H31" s="330"/>
      <c r="I31" s="331"/>
    </row>
    <row r="32" spans="1:9" x14ac:dyDescent="0.25">
      <c r="A32" s="69"/>
      <c r="B32" s="70"/>
      <c r="C32" s="71"/>
      <c r="D32" s="71"/>
      <c r="E32" s="73"/>
      <c r="F32" s="74"/>
      <c r="G32" s="75"/>
      <c r="H32" s="76"/>
      <c r="I32" s="77"/>
    </row>
    <row r="33" spans="1:9" x14ac:dyDescent="0.25">
      <c r="A33" s="69"/>
      <c r="B33" s="487" t="s">
        <v>121</v>
      </c>
      <c r="C33" s="487"/>
      <c r="D33" s="487"/>
      <c r="E33" s="235">
        <f>SUM(E2:E31)</f>
        <v>2161.4</v>
      </c>
      <c r="F33" s="81"/>
      <c r="G33" s="236"/>
      <c r="H33" s="237"/>
      <c r="I33" s="100"/>
    </row>
    <row r="34" spans="1:9" ht="15.75" thickBot="1" x14ac:dyDescent="0.3">
      <c r="A34" s="69"/>
      <c r="B34" s="484" t="s">
        <v>32</v>
      </c>
      <c r="C34" s="484"/>
      <c r="D34" s="484"/>
      <c r="E34" s="235">
        <f>SUM(G2:G31)</f>
        <v>183427.66666666666</v>
      </c>
      <c r="F34" s="84"/>
      <c r="G34" s="75"/>
      <c r="H34" s="238"/>
      <c r="I34" s="100"/>
    </row>
    <row r="35" spans="1:9" ht="15.75" thickBot="1" x14ac:dyDescent="0.3">
      <c r="A35" s="69"/>
      <c r="B35" s="239" t="s">
        <v>122</v>
      </c>
      <c r="C35" s="240"/>
      <c r="D35" s="240"/>
      <c r="E35" s="241"/>
      <c r="F35" s="84"/>
      <c r="G35" s="75"/>
      <c r="H35" s="242">
        <f>SUM(H2:H31)</f>
        <v>0</v>
      </c>
      <c r="I35" s="100"/>
    </row>
    <row r="36" spans="1:9" ht="19.5" thickBot="1" x14ac:dyDescent="0.3">
      <c r="A36" s="69"/>
      <c r="B36" s="239" t="s">
        <v>179</v>
      </c>
      <c r="C36" s="240"/>
      <c r="D36" s="240"/>
      <c r="E36" s="241"/>
      <c r="F36" s="84"/>
      <c r="G36" s="75"/>
      <c r="H36" s="243">
        <f>+H35*36</f>
        <v>0</v>
      </c>
      <c r="I36" s="100"/>
    </row>
    <row r="37" spans="1:9" x14ac:dyDescent="0.25">
      <c r="A37" s="69"/>
      <c r="B37" s="240"/>
      <c r="C37" s="240"/>
      <c r="D37" s="240"/>
      <c r="E37" s="241"/>
      <c r="F37" s="84"/>
      <c r="G37" s="75"/>
      <c r="H37" s="238"/>
      <c r="I37" s="100"/>
    </row>
    <row r="38" spans="1:9" ht="15.75" x14ac:dyDescent="0.25">
      <c r="A38" s="485" t="s">
        <v>33</v>
      </c>
      <c r="B38" s="486"/>
      <c r="C38" s="486"/>
      <c r="D38" s="71"/>
      <c r="E38" s="73"/>
      <c r="F38" s="84"/>
      <c r="G38" s="75"/>
      <c r="H38" s="238"/>
      <c r="I38" s="100"/>
    </row>
    <row r="39" spans="1:9" x14ac:dyDescent="0.25">
      <c r="A39" s="69"/>
      <c r="B39" s="70"/>
      <c r="C39" s="71"/>
      <c r="D39" s="71"/>
      <c r="E39" s="73"/>
      <c r="F39" s="84"/>
      <c r="G39" s="75"/>
      <c r="H39" s="238"/>
      <c r="I39" s="100"/>
    </row>
    <row r="40" spans="1:9" x14ac:dyDescent="0.25">
      <c r="A40" s="69"/>
      <c r="B40" s="70" t="s">
        <v>34</v>
      </c>
      <c r="C40" s="74" t="s">
        <v>86</v>
      </c>
      <c r="D40" s="71"/>
      <c r="E40" s="73"/>
      <c r="F40" s="84"/>
      <c r="G40" s="75"/>
      <c r="H40" s="238"/>
      <c r="I40" s="100"/>
    </row>
    <row r="41" spans="1:9" x14ac:dyDescent="0.25">
      <c r="A41" s="96"/>
      <c r="B41" s="97">
        <v>1</v>
      </c>
      <c r="C41" s="475" t="s">
        <v>90</v>
      </c>
      <c r="D41" s="475"/>
      <c r="E41" s="475"/>
      <c r="F41" s="475"/>
      <c r="G41" s="98"/>
      <c r="H41" s="99"/>
      <c r="I41" s="100"/>
    </row>
    <row r="42" spans="1:9" x14ac:dyDescent="0.25">
      <c r="A42" s="69"/>
      <c r="B42" s="97">
        <v>2</v>
      </c>
      <c r="C42" s="475" t="s">
        <v>105</v>
      </c>
      <c r="D42" s="475"/>
      <c r="E42" s="475"/>
      <c r="F42" s="475"/>
      <c r="G42" s="98"/>
      <c r="H42" s="99"/>
      <c r="I42" s="100"/>
    </row>
    <row r="43" spans="1:9" x14ac:dyDescent="0.25">
      <c r="A43" s="69"/>
      <c r="B43" s="97">
        <v>4</v>
      </c>
      <c r="C43" s="475" t="s">
        <v>104</v>
      </c>
      <c r="D43" s="475"/>
      <c r="E43" s="475"/>
      <c r="F43" s="475"/>
      <c r="G43" s="98"/>
      <c r="H43" s="99"/>
      <c r="I43" s="100"/>
    </row>
    <row r="44" spans="1:9" x14ac:dyDescent="0.25">
      <c r="A44" s="69"/>
      <c r="B44" s="244">
        <v>4</v>
      </c>
      <c r="C44" s="475" t="s">
        <v>107</v>
      </c>
      <c r="D44" s="475"/>
      <c r="E44" s="475"/>
      <c r="F44" s="475"/>
      <c r="G44" s="98"/>
      <c r="H44" s="99"/>
      <c r="I44" s="100"/>
    </row>
    <row r="45" spans="1:9" ht="15" customHeight="1" x14ac:dyDescent="0.25">
      <c r="A45" s="69"/>
      <c r="B45" s="245">
        <v>2</v>
      </c>
      <c r="C45" s="475" t="s">
        <v>106</v>
      </c>
      <c r="D45" s="475"/>
      <c r="E45" s="475"/>
      <c r="F45" s="475"/>
      <c r="G45" s="98"/>
      <c r="H45" s="99"/>
      <c r="I45" s="100"/>
    </row>
    <row r="46" spans="1:9" ht="15" customHeight="1" x14ac:dyDescent="0.25">
      <c r="A46" s="69"/>
      <c r="B46" s="97" t="s">
        <v>87</v>
      </c>
      <c r="C46" s="475" t="s">
        <v>88</v>
      </c>
      <c r="D46" s="475"/>
      <c r="E46" s="475"/>
      <c r="F46" s="475"/>
      <c r="G46" s="475"/>
      <c r="H46" s="475"/>
      <c r="I46" s="100"/>
    </row>
    <row r="47" spans="1:9" x14ac:dyDescent="0.25">
      <c r="A47" s="69"/>
      <c r="B47" s="246">
        <v>1</v>
      </c>
      <c r="C47" s="475" t="s">
        <v>91</v>
      </c>
      <c r="D47" s="475"/>
      <c r="E47" s="475"/>
      <c r="F47" s="475"/>
      <c r="G47" s="98"/>
      <c r="H47" s="99"/>
      <c r="I47" s="100"/>
    </row>
    <row r="48" spans="1:9" x14ac:dyDescent="0.25">
      <c r="A48" s="69"/>
      <c r="B48" s="246">
        <v>2</v>
      </c>
      <c r="C48" s="475" t="s">
        <v>92</v>
      </c>
      <c r="D48" s="475"/>
      <c r="E48" s="475"/>
      <c r="F48" s="475"/>
      <c r="G48" s="98"/>
      <c r="H48" s="99"/>
      <c r="I48" s="100"/>
    </row>
    <row r="49" spans="1:9" x14ac:dyDescent="0.25">
      <c r="A49" s="69"/>
      <c r="B49" s="246">
        <v>5</v>
      </c>
      <c r="C49" s="475" t="s">
        <v>93</v>
      </c>
      <c r="D49" s="475"/>
      <c r="E49" s="475"/>
      <c r="F49" s="475"/>
      <c r="G49" s="98"/>
      <c r="H49" s="99"/>
      <c r="I49" s="100"/>
    </row>
    <row r="50" spans="1:9" x14ac:dyDescent="0.25">
      <c r="A50" s="69"/>
      <c r="B50" s="247">
        <v>1</v>
      </c>
      <c r="C50" s="475" t="s">
        <v>35</v>
      </c>
      <c r="D50" s="475"/>
      <c r="E50" s="475"/>
      <c r="F50" s="475"/>
      <c r="G50" s="98"/>
      <c r="H50" s="99"/>
      <c r="I50" s="100"/>
    </row>
    <row r="51" spans="1:9" x14ac:dyDescent="0.25">
      <c r="A51" s="69"/>
      <c r="B51" s="248">
        <v>2</v>
      </c>
      <c r="C51" s="475" t="s">
        <v>36</v>
      </c>
      <c r="D51" s="475"/>
      <c r="E51" s="475"/>
      <c r="F51" s="475"/>
      <c r="G51" s="98"/>
      <c r="H51" s="99"/>
      <c r="I51" s="100"/>
    </row>
    <row r="52" spans="1:9" ht="15.75" x14ac:dyDescent="0.25">
      <c r="A52" s="69"/>
      <c r="B52" s="249" t="s">
        <v>12</v>
      </c>
      <c r="C52" s="476" t="s">
        <v>37</v>
      </c>
      <c r="D52" s="476"/>
      <c r="E52" s="476"/>
      <c r="F52" s="476"/>
      <c r="G52" s="476"/>
      <c r="H52" s="476"/>
      <c r="I52" s="477"/>
    </row>
    <row r="53" spans="1:9" ht="15.75" x14ac:dyDescent="0.25">
      <c r="A53" s="69"/>
      <c r="B53" s="108">
        <f>365/12</f>
        <v>30.416666666666668</v>
      </c>
      <c r="C53" s="474" t="s">
        <v>38</v>
      </c>
      <c r="D53" s="474"/>
      <c r="E53" s="109"/>
      <c r="F53" s="110"/>
      <c r="G53" s="111"/>
      <c r="H53" s="112"/>
      <c r="I53" s="113"/>
    </row>
    <row r="54" spans="1:9" ht="15.75" x14ac:dyDescent="0.25">
      <c r="A54" s="69"/>
      <c r="B54" s="108">
        <f>52/12</f>
        <v>4.333333333333333</v>
      </c>
      <c r="C54" s="474" t="s">
        <v>94</v>
      </c>
      <c r="D54" s="474"/>
      <c r="E54" s="109"/>
      <c r="F54" s="110"/>
      <c r="G54" s="111"/>
      <c r="H54" s="112"/>
      <c r="I54" s="113"/>
    </row>
    <row r="55" spans="1:9" ht="15.75" x14ac:dyDescent="0.25">
      <c r="A55" s="69"/>
      <c r="B55" s="70"/>
      <c r="C55" s="110"/>
      <c r="D55" s="110"/>
      <c r="E55" s="109"/>
      <c r="F55" s="110"/>
      <c r="G55" s="111"/>
      <c r="H55" s="112"/>
      <c r="I55" s="113"/>
    </row>
    <row r="56" spans="1:9" ht="29.45" customHeight="1" x14ac:dyDescent="0.25">
      <c r="A56" s="69"/>
      <c r="B56" s="70"/>
      <c r="C56" s="478" t="s">
        <v>39</v>
      </c>
      <c r="D56" s="478"/>
      <c r="E56" s="478"/>
      <c r="F56" s="478"/>
      <c r="G56" s="478"/>
      <c r="H56" s="478"/>
      <c r="I56" s="479"/>
    </row>
    <row r="57" spans="1:9" ht="15.75" thickBot="1" x14ac:dyDescent="0.3">
      <c r="A57" s="250"/>
      <c r="B57" s="251"/>
      <c r="C57" s="472"/>
      <c r="D57" s="472"/>
      <c r="E57" s="472"/>
      <c r="F57" s="472"/>
      <c r="G57" s="472"/>
      <c r="H57" s="472"/>
      <c r="I57" s="473"/>
    </row>
    <row r="58" spans="1:9" ht="15.75" thickTop="1" x14ac:dyDescent="0.25"/>
  </sheetData>
  <sheetProtection algorithmName="SHA-512" hashValue="P0ABlYE4QOXqY3PLFFQtwAOZLz7HQU+/AH2Dy9q98ANuNxGPdXgrzzMNLE5QITzq0Qe8qJqspKd4IqLtk8ENog==" saltValue="aq9JK2/7b/SIZXX65m/NNw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2:I36" name="Oblast2"/>
    <protectedRange algorithmName="SHA-512" hashValue="YAfofda0Ei65XbBoaU4ORxeh4CjxzMBtUKyNZOFY+esvMuuFfBRbssJBP9kv3+6+/4RgcWORVVpNQ8VJc52knA==" saltValue="5NCItLiogk8PvwdC7RqQKQ==" spinCount="100000" sqref="F32:G36 H13:H27 F31:H31 F1:G30 A1:D30 A31:D31 A32:D36 E1:E36" name="Oblast1"/>
  </protectedRanges>
  <mergeCells count="34">
    <mergeCell ref="A2:A5"/>
    <mergeCell ref="B2:B5"/>
    <mergeCell ref="A6:A12"/>
    <mergeCell ref="B6:B12"/>
    <mergeCell ref="C2:C5"/>
    <mergeCell ref="C6:C12"/>
    <mergeCell ref="C13:C24"/>
    <mergeCell ref="C25:C27"/>
    <mergeCell ref="C28:C30"/>
    <mergeCell ref="A13:A24"/>
    <mergeCell ref="B13:B24"/>
    <mergeCell ref="A25:A27"/>
    <mergeCell ref="B25:B27"/>
    <mergeCell ref="C46:H46"/>
    <mergeCell ref="A28:A30"/>
    <mergeCell ref="B28:B30"/>
    <mergeCell ref="C41:F41"/>
    <mergeCell ref="C44:F44"/>
    <mergeCell ref="C45:F45"/>
    <mergeCell ref="C42:F42"/>
    <mergeCell ref="C43:F43"/>
    <mergeCell ref="B34:D34"/>
    <mergeCell ref="A38:C38"/>
    <mergeCell ref="B33:D33"/>
    <mergeCell ref="C57:I57"/>
    <mergeCell ref="C53:D53"/>
    <mergeCell ref="C54:D54"/>
    <mergeCell ref="C47:F47"/>
    <mergeCell ref="C48:F48"/>
    <mergeCell ref="C50:F50"/>
    <mergeCell ref="C51:F51"/>
    <mergeCell ref="C52:I52"/>
    <mergeCell ref="C49:F49"/>
    <mergeCell ref="C56:I56"/>
  </mergeCells>
  <pageMargins left="0.70866141732283472" right="0.70866141732283472" top="0.78740157480314965" bottom="0.78740157480314965" header="0.31496062992125984" footer="0.31496062992125984"/>
  <pageSetup paperSize="9" scale="45" orientation="portrait" r:id="rId1"/>
  <headerFooter>
    <oddHeader>&amp;RPŘÍLOHA č. 3</oddHeader>
  </headerFooter>
  <ignoredErrors>
    <ignoredError sqref="F4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B11"/>
  <sheetViews>
    <sheetView showGridLines="0" tabSelected="1" view="pageBreakPreview" zoomScale="145" zoomScaleNormal="100" zoomScaleSheetLayoutView="145" workbookViewId="0">
      <selection activeCell="D9" sqref="D9"/>
    </sheetView>
  </sheetViews>
  <sheetFormatPr defaultRowHeight="15" x14ac:dyDescent="0.25"/>
  <cols>
    <col min="1" max="1" width="42.7109375" customWidth="1"/>
    <col min="2" max="2" width="33.42578125" customWidth="1"/>
  </cols>
  <sheetData>
    <row r="1" spans="1:2" ht="47.25" customHeight="1" thickBot="1" x14ac:dyDescent="0.3">
      <c r="A1" s="580" t="s">
        <v>85</v>
      </c>
      <c r="B1" s="581"/>
    </row>
    <row r="2" spans="1:2" ht="42" customHeight="1" x14ac:dyDescent="0.25">
      <c r="A2" s="1" t="s">
        <v>96</v>
      </c>
      <c r="B2" s="8">
        <f>'Budova A'!H36</f>
        <v>0</v>
      </c>
    </row>
    <row r="3" spans="1:2" ht="42" customHeight="1" x14ac:dyDescent="0.25">
      <c r="A3" s="2" t="s">
        <v>97</v>
      </c>
      <c r="B3" s="9">
        <f>'Budova B'!H35</f>
        <v>0</v>
      </c>
    </row>
    <row r="4" spans="1:2" ht="42" customHeight="1" x14ac:dyDescent="0.25">
      <c r="A4" s="3" t="s">
        <v>98</v>
      </c>
      <c r="B4" s="9">
        <f>'Budova C'!H10</f>
        <v>0</v>
      </c>
    </row>
    <row r="5" spans="1:2" ht="42" customHeight="1" x14ac:dyDescent="0.25">
      <c r="A5" s="4" t="s">
        <v>99</v>
      </c>
      <c r="B5" s="9">
        <f>'Budova D'!H16</f>
        <v>0</v>
      </c>
    </row>
    <row r="6" spans="1:2" ht="42" customHeight="1" x14ac:dyDescent="0.25">
      <c r="A6" s="5" t="s">
        <v>100</v>
      </c>
      <c r="B6" s="9">
        <f>'Budova E'!H19</f>
        <v>0</v>
      </c>
    </row>
    <row r="7" spans="1:2" ht="42" customHeight="1" x14ac:dyDescent="0.25">
      <c r="A7" s="6" t="s">
        <v>101</v>
      </c>
      <c r="B7" s="9">
        <f>'Budova F'!H34</f>
        <v>0</v>
      </c>
    </row>
    <row r="8" spans="1:2" ht="42" customHeight="1" x14ac:dyDescent="0.25">
      <c r="A8" s="314" t="s">
        <v>143</v>
      </c>
      <c r="B8" s="313">
        <f>+'Budova J'!H7</f>
        <v>0</v>
      </c>
    </row>
    <row r="9" spans="1:2" ht="42" customHeight="1" x14ac:dyDescent="0.25">
      <c r="A9" s="340" t="s">
        <v>173</v>
      </c>
      <c r="B9" s="313">
        <f>+'Budova L'!H34</f>
        <v>0</v>
      </c>
    </row>
    <row r="10" spans="1:2" ht="42" customHeight="1" thickBot="1" x14ac:dyDescent="0.3">
      <c r="A10" s="7" t="s">
        <v>102</v>
      </c>
      <c r="B10" s="10">
        <f>'Budova N'!H13</f>
        <v>0</v>
      </c>
    </row>
    <row r="11" spans="1:2" ht="47.25" customHeight="1" thickBot="1" x14ac:dyDescent="0.3">
      <c r="A11" s="33" t="s">
        <v>103</v>
      </c>
      <c r="B11" s="34">
        <f>SUM(B2:B10)</f>
        <v>0</v>
      </c>
    </row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J57"/>
  <sheetViews>
    <sheetView showGridLines="0" view="pageBreakPreview" zoomScale="130" zoomScaleNormal="100" zoomScaleSheetLayoutView="130" workbookViewId="0">
      <pane ySplit="1" topLeftCell="A2" activePane="bottomLeft" state="frozen"/>
      <selection activeCell="B34" sqref="B34:K34"/>
      <selection pane="bottomLeft" activeCell="B52" sqref="B52"/>
    </sheetView>
  </sheetViews>
  <sheetFormatPr defaultColWidth="8.85546875" defaultRowHeight="15" x14ac:dyDescent="0.25"/>
  <cols>
    <col min="1" max="1" width="7.7109375" style="232" customWidth="1"/>
    <col min="2" max="2" width="8.42578125" style="232" customWidth="1"/>
    <col min="3" max="3" width="18.42578125" style="273" customWidth="1"/>
    <col min="4" max="4" width="40.7109375" style="232" customWidth="1"/>
    <col min="5" max="5" width="8.7109375" style="232" customWidth="1"/>
    <col min="6" max="6" width="12.140625" style="232" customWidth="1"/>
    <col min="7" max="7" width="9.85546875" style="232" customWidth="1"/>
    <col min="8" max="8" width="16.85546875" style="232" customWidth="1"/>
    <col min="9" max="9" width="39.5703125" style="232" customWidth="1"/>
    <col min="10" max="16384" width="8.85546875" style="232"/>
  </cols>
  <sheetData>
    <row r="1" spans="1:10" ht="30.75" thickBot="1" x14ac:dyDescent="0.3">
      <c r="A1" s="254" t="s">
        <v>0</v>
      </c>
      <c r="B1" s="255" t="s">
        <v>1</v>
      </c>
      <c r="C1" s="255" t="s">
        <v>2</v>
      </c>
      <c r="D1" s="255" t="s">
        <v>3</v>
      </c>
      <c r="E1" s="117" t="s">
        <v>4</v>
      </c>
      <c r="F1" s="116" t="s">
        <v>5</v>
      </c>
      <c r="G1" s="118" t="s">
        <v>12</v>
      </c>
      <c r="H1" s="119" t="s">
        <v>84</v>
      </c>
      <c r="I1" s="256" t="s">
        <v>7</v>
      </c>
    </row>
    <row r="2" spans="1:10" ht="15.75" thickTop="1" x14ac:dyDescent="0.25">
      <c r="A2" s="502" t="s">
        <v>13</v>
      </c>
      <c r="B2" s="503">
        <v>1</v>
      </c>
      <c r="C2" s="507" t="s">
        <v>142</v>
      </c>
      <c r="D2" s="297" t="s">
        <v>55</v>
      </c>
      <c r="E2" s="298">
        <v>152</v>
      </c>
      <c r="F2" s="299">
        <v>4</v>
      </c>
      <c r="G2" s="300">
        <f>E2*F2*$B$52/2</f>
        <v>9246.6666666666679</v>
      </c>
      <c r="H2" s="301"/>
      <c r="I2" s="302" t="s">
        <v>108</v>
      </c>
      <c r="J2" s="257"/>
    </row>
    <row r="3" spans="1:10" x14ac:dyDescent="0.25">
      <c r="A3" s="481"/>
      <c r="B3" s="483"/>
      <c r="C3" s="492"/>
      <c r="D3" s="215" t="s">
        <v>55</v>
      </c>
      <c r="E3" s="212"/>
      <c r="F3" s="234">
        <v>2</v>
      </c>
      <c r="G3" s="217">
        <f>E2*F3*$B$52/2</f>
        <v>4623.3333333333339</v>
      </c>
      <c r="H3" s="258"/>
      <c r="I3" s="62" t="s">
        <v>108</v>
      </c>
      <c r="J3" s="257"/>
    </row>
    <row r="4" spans="1:10" x14ac:dyDescent="0.25">
      <c r="A4" s="481"/>
      <c r="B4" s="483"/>
      <c r="C4" s="492"/>
      <c r="D4" s="259" t="s">
        <v>52</v>
      </c>
      <c r="E4" s="212">
        <v>14</v>
      </c>
      <c r="F4" s="121">
        <f>$B$41</f>
        <v>2</v>
      </c>
      <c r="G4" s="217">
        <f>E4*F4*$B$52</f>
        <v>851.66666666666674</v>
      </c>
      <c r="H4" s="260"/>
      <c r="I4" s="261"/>
      <c r="J4" s="257"/>
    </row>
    <row r="5" spans="1:10" x14ac:dyDescent="0.25">
      <c r="A5" s="481"/>
      <c r="B5" s="483"/>
      <c r="C5" s="492"/>
      <c r="D5" s="215" t="s">
        <v>47</v>
      </c>
      <c r="E5" s="216">
        <v>90</v>
      </c>
      <c r="F5" s="121">
        <f>$B$41</f>
        <v>2</v>
      </c>
      <c r="G5" s="217">
        <f>E5*F5*$B$52</f>
        <v>5475</v>
      </c>
      <c r="H5" s="25"/>
      <c r="I5" s="262"/>
      <c r="J5" s="257"/>
    </row>
    <row r="6" spans="1:10" x14ac:dyDescent="0.25">
      <c r="A6" s="481"/>
      <c r="B6" s="483"/>
      <c r="C6" s="492"/>
      <c r="D6" s="215" t="s">
        <v>56</v>
      </c>
      <c r="E6" s="216">
        <v>20</v>
      </c>
      <c r="F6" s="121">
        <f>$B$41</f>
        <v>2</v>
      </c>
      <c r="G6" s="217">
        <f>E6*F6*$B$52</f>
        <v>1216.6666666666667</v>
      </c>
      <c r="H6" s="25"/>
      <c r="I6" s="263"/>
      <c r="J6" s="257"/>
    </row>
    <row r="7" spans="1:10" x14ac:dyDescent="0.25">
      <c r="A7" s="481"/>
      <c r="B7" s="483"/>
      <c r="C7" s="492"/>
      <c r="D7" s="215" t="s">
        <v>57</v>
      </c>
      <c r="E7" s="216">
        <v>8</v>
      </c>
      <c r="F7" s="127">
        <f>$B$40</f>
        <v>1</v>
      </c>
      <c r="G7" s="217">
        <f>E7*F7*$B$52</f>
        <v>243.33333333333334</v>
      </c>
      <c r="H7" s="25"/>
      <c r="I7" s="263"/>
      <c r="J7" s="257"/>
    </row>
    <row r="8" spans="1:10" x14ac:dyDescent="0.25">
      <c r="A8" s="481"/>
      <c r="B8" s="483"/>
      <c r="C8" s="492"/>
      <c r="D8" s="508" t="s">
        <v>58</v>
      </c>
      <c r="E8" s="216">
        <v>106</v>
      </c>
      <c r="F8" s="233">
        <v>4</v>
      </c>
      <c r="G8" s="217">
        <f>E8*F8*$B$52/2</f>
        <v>6448.3333333333339</v>
      </c>
      <c r="H8" s="25"/>
      <c r="I8" s="262" t="s">
        <v>119</v>
      </c>
      <c r="J8" s="257"/>
    </row>
    <row r="9" spans="1:10" x14ac:dyDescent="0.25">
      <c r="A9" s="481"/>
      <c r="B9" s="483"/>
      <c r="C9" s="492"/>
      <c r="D9" s="509"/>
      <c r="E9" s="216"/>
      <c r="F9" s="234">
        <v>2</v>
      </c>
      <c r="G9" s="217">
        <f>E8*F9*$B$52/2</f>
        <v>3224.166666666667</v>
      </c>
      <c r="H9" s="25"/>
      <c r="I9" s="62" t="s">
        <v>108</v>
      </c>
      <c r="J9" s="257"/>
    </row>
    <row r="10" spans="1:10" x14ac:dyDescent="0.25">
      <c r="A10" s="481"/>
      <c r="B10" s="483"/>
      <c r="C10" s="492"/>
      <c r="D10" s="508" t="s">
        <v>59</v>
      </c>
      <c r="E10" s="216">
        <v>64</v>
      </c>
      <c r="F10" s="233">
        <v>4</v>
      </c>
      <c r="G10" s="217">
        <f>E10*F10*$B$52/2</f>
        <v>3893.3333333333335</v>
      </c>
      <c r="H10" s="25"/>
      <c r="I10" s="262" t="s">
        <v>119</v>
      </c>
      <c r="J10" s="257"/>
    </row>
    <row r="11" spans="1:10" x14ac:dyDescent="0.25">
      <c r="A11" s="481"/>
      <c r="B11" s="483"/>
      <c r="C11" s="492"/>
      <c r="D11" s="509"/>
      <c r="E11" s="216"/>
      <c r="F11" s="234">
        <v>2</v>
      </c>
      <c r="G11" s="217">
        <f>E10*F11*$B$52/2</f>
        <v>1946.6666666666667</v>
      </c>
      <c r="H11" s="25"/>
      <c r="I11" s="62" t="s">
        <v>108</v>
      </c>
      <c r="J11" s="257"/>
    </row>
    <row r="12" spans="1:10" x14ac:dyDescent="0.25">
      <c r="A12" s="481"/>
      <c r="B12" s="483"/>
      <c r="C12" s="492"/>
      <c r="D12" s="215" t="s">
        <v>153</v>
      </c>
      <c r="E12" s="216">
        <v>26</v>
      </c>
      <c r="F12" s="121">
        <f>$B$41</f>
        <v>2</v>
      </c>
      <c r="G12" s="217">
        <f t="shared" ref="G12:G17" si="0">E12*F12*$B$52</f>
        <v>1581.6666666666667</v>
      </c>
      <c r="H12" s="25"/>
      <c r="I12" s="263"/>
    </row>
    <row r="13" spans="1:10" x14ac:dyDescent="0.25">
      <c r="A13" s="481"/>
      <c r="B13" s="483"/>
      <c r="C13" s="492"/>
      <c r="D13" s="215" t="s">
        <v>152</v>
      </c>
      <c r="E13" s="216">
        <v>6</v>
      </c>
      <c r="F13" s="121">
        <v>4</v>
      </c>
      <c r="G13" s="217">
        <f t="shared" si="0"/>
        <v>730</v>
      </c>
      <c r="H13" s="25"/>
      <c r="I13" s="263" t="s">
        <v>150</v>
      </c>
    </row>
    <row r="14" spans="1:10" x14ac:dyDescent="0.25">
      <c r="A14" s="481"/>
      <c r="B14" s="483"/>
      <c r="C14" s="492"/>
      <c r="D14" s="215" t="s">
        <v>147</v>
      </c>
      <c r="E14" s="216">
        <v>6.65</v>
      </c>
      <c r="F14" s="121">
        <f>$B$40</f>
        <v>1</v>
      </c>
      <c r="G14" s="217">
        <f t="shared" si="0"/>
        <v>202.27083333333334</v>
      </c>
      <c r="H14" s="25"/>
      <c r="I14" s="263"/>
    </row>
    <row r="15" spans="1:10" x14ac:dyDescent="0.25">
      <c r="A15" s="481"/>
      <c r="B15" s="483"/>
      <c r="C15" s="492"/>
      <c r="D15" s="215" t="s">
        <v>61</v>
      </c>
      <c r="E15" s="216">
        <v>8.4</v>
      </c>
      <c r="F15" s="121">
        <f>$B$40</f>
        <v>1</v>
      </c>
      <c r="G15" s="217">
        <f t="shared" si="0"/>
        <v>255.50000000000003</v>
      </c>
      <c r="H15" s="25"/>
      <c r="I15" s="263"/>
    </row>
    <row r="16" spans="1:10" x14ac:dyDescent="0.25">
      <c r="A16" s="481"/>
      <c r="B16" s="483"/>
      <c r="C16" s="492"/>
      <c r="D16" s="215" t="s">
        <v>62</v>
      </c>
      <c r="E16" s="216">
        <v>15.5</v>
      </c>
      <c r="F16" s="121">
        <f>$B$40</f>
        <v>1</v>
      </c>
      <c r="G16" s="217">
        <f t="shared" si="0"/>
        <v>471.45833333333337</v>
      </c>
      <c r="H16" s="25"/>
      <c r="I16" s="263"/>
    </row>
    <row r="17" spans="1:9" x14ac:dyDescent="0.25">
      <c r="A17" s="481"/>
      <c r="B17" s="483"/>
      <c r="C17" s="492"/>
      <c r="D17" s="211" t="s">
        <v>60</v>
      </c>
      <c r="E17" s="212">
        <v>30</v>
      </c>
      <c r="F17" s="121">
        <f>$B$40</f>
        <v>1</v>
      </c>
      <c r="G17" s="217">
        <f t="shared" si="0"/>
        <v>912.5</v>
      </c>
      <c r="H17" s="28"/>
      <c r="I17" s="262"/>
    </row>
    <row r="18" spans="1:9" ht="15.75" thickBot="1" x14ac:dyDescent="0.3">
      <c r="A18" s="494"/>
      <c r="B18" s="495"/>
      <c r="C18" s="493"/>
      <c r="D18" s="265" t="s">
        <v>68</v>
      </c>
      <c r="E18" s="266">
        <v>110</v>
      </c>
      <c r="F18" s="184">
        <v>2</v>
      </c>
      <c r="G18" s="225">
        <f>E18*F18*$B$53</f>
        <v>953.33333333333326</v>
      </c>
      <c r="H18" s="267"/>
      <c r="I18" s="268" t="s">
        <v>125</v>
      </c>
    </row>
    <row r="19" spans="1:9" x14ac:dyDescent="0.25">
      <c r="A19" s="481" t="s">
        <v>13</v>
      </c>
      <c r="B19" s="483">
        <v>2</v>
      </c>
      <c r="C19" s="491" t="s">
        <v>142</v>
      </c>
      <c r="D19" s="211" t="s">
        <v>147</v>
      </c>
      <c r="E19" s="212">
        <v>7.3</v>
      </c>
      <c r="F19" s="127">
        <f>$B$40</f>
        <v>1</v>
      </c>
      <c r="G19" s="213">
        <f t="shared" ref="G19:G26" si="1">E19*F19*$B$52</f>
        <v>222.04166666666666</v>
      </c>
      <c r="H19" s="28"/>
      <c r="I19" s="262"/>
    </row>
    <row r="20" spans="1:9" x14ac:dyDescent="0.25">
      <c r="A20" s="481"/>
      <c r="B20" s="483"/>
      <c r="C20" s="492"/>
      <c r="D20" s="211" t="s">
        <v>63</v>
      </c>
      <c r="E20" s="212">
        <v>30</v>
      </c>
      <c r="F20" s="121">
        <f>$B$40</f>
        <v>1</v>
      </c>
      <c r="G20" s="217">
        <f t="shared" si="1"/>
        <v>912.5</v>
      </c>
      <c r="H20" s="28"/>
      <c r="I20" s="262"/>
    </row>
    <row r="21" spans="1:9" ht="15.75" thickBot="1" x14ac:dyDescent="0.3">
      <c r="A21" s="481"/>
      <c r="B21" s="483"/>
      <c r="C21" s="492"/>
      <c r="D21" s="211" t="s">
        <v>64</v>
      </c>
      <c r="E21" s="212">
        <v>30</v>
      </c>
      <c r="F21" s="121">
        <f>$B$40</f>
        <v>1</v>
      </c>
      <c r="G21" s="217">
        <f t="shared" si="1"/>
        <v>912.5</v>
      </c>
      <c r="H21" s="28"/>
      <c r="I21" s="262"/>
    </row>
    <row r="22" spans="1:9" x14ac:dyDescent="0.25">
      <c r="A22" s="480" t="s">
        <v>13</v>
      </c>
      <c r="B22" s="482">
        <v>3</v>
      </c>
      <c r="C22" s="491" t="s">
        <v>142</v>
      </c>
      <c r="D22" s="227" t="s">
        <v>65</v>
      </c>
      <c r="E22" s="228">
        <v>140</v>
      </c>
      <c r="F22" s="136">
        <f>$B$41</f>
        <v>2</v>
      </c>
      <c r="G22" s="229">
        <f t="shared" si="1"/>
        <v>8516.6666666666679</v>
      </c>
      <c r="H22" s="32"/>
      <c r="I22" s="269"/>
    </row>
    <row r="23" spans="1:9" x14ac:dyDescent="0.25">
      <c r="A23" s="481"/>
      <c r="B23" s="483"/>
      <c r="C23" s="492"/>
      <c r="D23" s="211" t="s">
        <v>66</v>
      </c>
      <c r="E23" s="212">
        <v>30</v>
      </c>
      <c r="F23" s="121">
        <f>$B$40</f>
        <v>1</v>
      </c>
      <c r="G23" s="217">
        <f t="shared" si="1"/>
        <v>912.5</v>
      </c>
      <c r="H23" s="28"/>
      <c r="I23" s="262"/>
    </row>
    <row r="24" spans="1:9" x14ac:dyDescent="0.25">
      <c r="A24" s="481"/>
      <c r="B24" s="483"/>
      <c r="C24" s="492"/>
      <c r="D24" s="211" t="s">
        <v>147</v>
      </c>
      <c r="E24" s="212">
        <v>7.3</v>
      </c>
      <c r="F24" s="121">
        <f>$B$40</f>
        <v>1</v>
      </c>
      <c r="G24" s="217">
        <f t="shared" si="1"/>
        <v>222.04166666666666</v>
      </c>
      <c r="H24" s="28"/>
      <c r="I24" s="262"/>
    </row>
    <row r="25" spans="1:9" ht="15.75" thickBot="1" x14ac:dyDescent="0.3">
      <c r="A25" s="481"/>
      <c r="B25" s="483"/>
      <c r="C25" s="493"/>
      <c r="D25" s="211" t="s">
        <v>67</v>
      </c>
      <c r="E25" s="212">
        <v>14.3</v>
      </c>
      <c r="F25" s="121">
        <f>$B$40</f>
        <v>1</v>
      </c>
      <c r="G25" s="217">
        <f t="shared" si="1"/>
        <v>434.95833333333337</v>
      </c>
      <c r="H25" s="28"/>
      <c r="I25" s="262"/>
    </row>
    <row r="26" spans="1:9" x14ac:dyDescent="0.25">
      <c r="A26" s="504" t="s">
        <v>13</v>
      </c>
      <c r="B26" s="500">
        <v>4</v>
      </c>
      <c r="C26" s="491" t="s">
        <v>142</v>
      </c>
      <c r="D26" s="227" t="s">
        <v>70</v>
      </c>
      <c r="E26" s="228">
        <v>30</v>
      </c>
      <c r="F26" s="136">
        <f>$B$40</f>
        <v>1</v>
      </c>
      <c r="G26" s="229">
        <f t="shared" si="1"/>
        <v>912.5</v>
      </c>
      <c r="H26" s="324"/>
      <c r="I26" s="269"/>
    </row>
    <row r="27" spans="1:9" x14ac:dyDescent="0.25">
      <c r="A27" s="505"/>
      <c r="B27" s="497"/>
      <c r="C27" s="492"/>
      <c r="D27" s="215" t="s">
        <v>69</v>
      </c>
      <c r="E27" s="216">
        <v>14.3</v>
      </c>
      <c r="F27" s="131">
        <v>1</v>
      </c>
      <c r="G27" s="217">
        <f>E27*F27*$B$53</f>
        <v>61.966666666666669</v>
      </c>
      <c r="H27" s="29"/>
      <c r="I27" s="263"/>
    </row>
    <row r="28" spans="1:9" ht="15.75" thickBot="1" x14ac:dyDescent="0.3">
      <c r="A28" s="506"/>
      <c r="B28" s="501"/>
      <c r="C28" s="493"/>
      <c r="D28" s="223" t="s">
        <v>147</v>
      </c>
      <c r="E28" s="224">
        <v>7.6</v>
      </c>
      <c r="F28" s="133">
        <f>$B$40</f>
        <v>1</v>
      </c>
      <c r="G28" s="225">
        <f>E28*F28*$B$52</f>
        <v>231.16666666666666</v>
      </c>
      <c r="H28" s="26"/>
      <c r="I28" s="264"/>
    </row>
    <row r="29" spans="1:9" x14ac:dyDescent="0.25">
      <c r="A29" s="481" t="s">
        <v>13</v>
      </c>
      <c r="B29" s="498">
        <v>5</v>
      </c>
      <c r="C29" s="491" t="s">
        <v>142</v>
      </c>
      <c r="D29" s="211" t="s">
        <v>71</v>
      </c>
      <c r="E29" s="212">
        <v>10</v>
      </c>
      <c r="F29" s="127">
        <f>$B$40</f>
        <v>1</v>
      </c>
      <c r="G29" s="213">
        <f>E29*F29*$B$52</f>
        <v>304.16666666666669</v>
      </c>
      <c r="H29" s="325"/>
      <c r="I29" s="262"/>
    </row>
    <row r="30" spans="1:9" ht="15.75" thickBot="1" x14ac:dyDescent="0.3">
      <c r="A30" s="494"/>
      <c r="B30" s="499"/>
      <c r="C30" s="493"/>
      <c r="D30" s="223" t="s">
        <v>72</v>
      </c>
      <c r="E30" s="224">
        <v>14.95</v>
      </c>
      <c r="F30" s="184">
        <v>1</v>
      </c>
      <c r="G30" s="225">
        <f>E30*F30*$B$53</f>
        <v>64.783333333333331</v>
      </c>
      <c r="H30" s="26"/>
      <c r="I30" s="264"/>
    </row>
    <row r="31" spans="1:9" x14ac:dyDescent="0.25">
      <c r="A31" s="69"/>
      <c r="B31" s="70"/>
      <c r="C31" s="272"/>
      <c r="D31" s="71"/>
      <c r="E31" s="75"/>
      <c r="F31" s="72"/>
      <c r="G31" s="73"/>
      <c r="H31" s="190"/>
      <c r="I31" s="77"/>
    </row>
    <row r="32" spans="1:9" ht="15" customHeight="1" x14ac:dyDescent="0.25">
      <c r="A32" s="69"/>
      <c r="B32" s="487" t="s">
        <v>121</v>
      </c>
      <c r="C32" s="487"/>
      <c r="D32" s="487"/>
      <c r="E32" s="270">
        <f>SUM(E2:E30)</f>
        <v>992.29999999999984</v>
      </c>
      <c r="F32" s="81"/>
      <c r="G32" s="236"/>
      <c r="H32" s="237"/>
      <c r="I32" s="100"/>
    </row>
    <row r="33" spans="1:9" ht="15.75" thickBot="1" x14ac:dyDescent="0.3">
      <c r="A33" s="69"/>
      <c r="B33" s="484" t="s">
        <v>32</v>
      </c>
      <c r="C33" s="484"/>
      <c r="D33" s="484"/>
      <c r="E33" s="270">
        <f>SUM(G2:G30)</f>
        <v>55983.6875</v>
      </c>
      <c r="F33" s="84"/>
      <c r="G33" s="75"/>
      <c r="H33" s="238"/>
      <c r="I33" s="100"/>
    </row>
    <row r="34" spans="1:9" ht="15.75" thickBot="1" x14ac:dyDescent="0.3">
      <c r="A34" s="69"/>
      <c r="B34" s="239" t="s">
        <v>122</v>
      </c>
      <c r="C34" s="271"/>
      <c r="D34" s="240"/>
      <c r="E34" s="236"/>
      <c r="F34" s="84"/>
      <c r="G34" s="75"/>
      <c r="H34" s="242">
        <f>SUM(H1:H30)</f>
        <v>0</v>
      </c>
      <c r="I34" s="100"/>
    </row>
    <row r="35" spans="1:9" ht="19.5" thickBot="1" x14ac:dyDescent="0.3">
      <c r="A35" s="69"/>
      <c r="B35" s="239" t="s">
        <v>179</v>
      </c>
      <c r="C35" s="271"/>
      <c r="D35" s="240"/>
      <c r="E35" s="236"/>
      <c r="F35" s="84"/>
      <c r="G35" s="75"/>
      <c r="H35" s="243">
        <f>+H34*36</f>
        <v>0</v>
      </c>
      <c r="I35" s="100"/>
    </row>
    <row r="36" spans="1:9" x14ac:dyDescent="0.25">
      <c r="A36" s="69"/>
      <c r="B36" s="240"/>
      <c r="C36" s="271"/>
      <c r="D36" s="240"/>
      <c r="E36" s="236"/>
      <c r="F36" s="84"/>
      <c r="G36" s="75"/>
      <c r="H36" s="238"/>
      <c r="I36" s="100"/>
    </row>
    <row r="37" spans="1:9" ht="15.75" x14ac:dyDescent="0.25">
      <c r="A37" s="485" t="s">
        <v>33</v>
      </c>
      <c r="B37" s="486"/>
      <c r="C37" s="486"/>
      <c r="D37" s="71"/>
      <c r="E37" s="75"/>
      <c r="F37" s="84"/>
      <c r="G37" s="75"/>
      <c r="H37" s="238"/>
      <c r="I37" s="100"/>
    </row>
    <row r="38" spans="1:9" x14ac:dyDescent="0.25">
      <c r="A38" s="69"/>
      <c r="B38" s="70"/>
      <c r="C38" s="272"/>
      <c r="D38" s="71"/>
      <c r="E38" s="75"/>
      <c r="F38" s="84"/>
      <c r="G38" s="75"/>
      <c r="H38" s="238"/>
      <c r="I38" s="100"/>
    </row>
    <row r="39" spans="1:9" x14ac:dyDescent="0.25">
      <c r="A39" s="69"/>
      <c r="B39" s="70" t="s">
        <v>34</v>
      </c>
      <c r="C39" s="74" t="s">
        <v>86</v>
      </c>
      <c r="D39" s="71"/>
      <c r="E39" s="73"/>
      <c r="F39" s="84"/>
      <c r="G39" s="75"/>
      <c r="H39" s="238"/>
      <c r="I39" s="100"/>
    </row>
    <row r="40" spans="1:9" ht="15" customHeight="1" x14ac:dyDescent="0.25">
      <c r="A40" s="96"/>
      <c r="B40" s="97">
        <v>1</v>
      </c>
      <c r="C40" s="475" t="s">
        <v>90</v>
      </c>
      <c r="D40" s="475"/>
      <c r="E40" s="475"/>
      <c r="F40" s="475"/>
      <c r="G40" s="98"/>
      <c r="H40" s="99"/>
      <c r="I40" s="100"/>
    </row>
    <row r="41" spans="1:9" ht="15" customHeight="1" x14ac:dyDescent="0.25">
      <c r="A41" s="69"/>
      <c r="B41" s="97">
        <v>2</v>
      </c>
      <c r="C41" s="475" t="s">
        <v>105</v>
      </c>
      <c r="D41" s="475"/>
      <c r="E41" s="475"/>
      <c r="F41" s="475"/>
      <c r="G41" s="98"/>
      <c r="H41" s="99"/>
      <c r="I41" s="100"/>
    </row>
    <row r="42" spans="1:9" ht="15" customHeight="1" x14ac:dyDescent="0.25">
      <c r="A42" s="69"/>
      <c r="B42" s="97">
        <v>4</v>
      </c>
      <c r="C42" s="475" t="s">
        <v>104</v>
      </c>
      <c r="D42" s="475"/>
      <c r="E42" s="475"/>
      <c r="F42" s="475"/>
      <c r="G42" s="98"/>
      <c r="H42" s="99"/>
      <c r="I42" s="100"/>
    </row>
    <row r="43" spans="1:9" x14ac:dyDescent="0.25">
      <c r="A43" s="69"/>
      <c r="B43" s="244">
        <v>4</v>
      </c>
      <c r="C43" s="475" t="s">
        <v>107</v>
      </c>
      <c r="D43" s="475"/>
      <c r="E43" s="475"/>
      <c r="F43" s="475"/>
      <c r="G43" s="98"/>
      <c r="H43" s="99"/>
      <c r="I43" s="100"/>
    </row>
    <row r="44" spans="1:9" ht="15" customHeight="1" x14ac:dyDescent="0.25">
      <c r="A44" s="69"/>
      <c r="B44" s="245">
        <v>2</v>
      </c>
      <c r="C44" s="475" t="s">
        <v>106</v>
      </c>
      <c r="D44" s="475"/>
      <c r="E44" s="475"/>
      <c r="F44" s="475"/>
      <c r="G44" s="98"/>
      <c r="H44" s="99"/>
      <c r="I44" s="100"/>
    </row>
    <row r="45" spans="1:9" ht="15" customHeight="1" x14ac:dyDescent="0.25">
      <c r="A45" s="69"/>
      <c r="B45" s="97" t="s">
        <v>87</v>
      </c>
      <c r="C45" s="475" t="s">
        <v>88</v>
      </c>
      <c r="D45" s="475"/>
      <c r="E45" s="475"/>
      <c r="F45" s="475"/>
      <c r="G45" s="475"/>
      <c r="H45" s="475"/>
      <c r="I45" s="100"/>
    </row>
    <row r="46" spans="1:9" ht="15" customHeight="1" x14ac:dyDescent="0.25">
      <c r="A46" s="69"/>
      <c r="B46" s="246">
        <v>1</v>
      </c>
      <c r="C46" s="475" t="s">
        <v>91</v>
      </c>
      <c r="D46" s="475"/>
      <c r="E46" s="475"/>
      <c r="F46" s="475"/>
      <c r="G46" s="98"/>
      <c r="H46" s="99"/>
      <c r="I46" s="100"/>
    </row>
    <row r="47" spans="1:9" ht="15" customHeight="1" x14ac:dyDescent="0.25">
      <c r="A47" s="69"/>
      <c r="B47" s="246">
        <v>2</v>
      </c>
      <c r="C47" s="475" t="s">
        <v>92</v>
      </c>
      <c r="D47" s="475"/>
      <c r="E47" s="475"/>
      <c r="F47" s="475"/>
      <c r="G47" s="98"/>
      <c r="H47" s="99"/>
      <c r="I47" s="100"/>
    </row>
    <row r="48" spans="1:9" ht="15" customHeight="1" x14ac:dyDescent="0.25">
      <c r="A48" s="69"/>
      <c r="B48" s="246">
        <v>5</v>
      </c>
      <c r="C48" s="475" t="s">
        <v>93</v>
      </c>
      <c r="D48" s="475"/>
      <c r="E48" s="475"/>
      <c r="F48" s="475"/>
      <c r="G48" s="98"/>
      <c r="H48" s="99"/>
      <c r="I48" s="100"/>
    </row>
    <row r="49" spans="1:9" ht="15" customHeight="1" x14ac:dyDescent="0.25">
      <c r="A49" s="69"/>
      <c r="B49" s="247">
        <v>1</v>
      </c>
      <c r="C49" s="475" t="s">
        <v>35</v>
      </c>
      <c r="D49" s="475"/>
      <c r="E49" s="475"/>
      <c r="F49" s="475"/>
      <c r="G49" s="98"/>
      <c r="H49" s="99"/>
      <c r="I49" s="100"/>
    </row>
    <row r="50" spans="1:9" x14ac:dyDescent="0.25">
      <c r="A50" s="69"/>
      <c r="B50" s="248">
        <v>2</v>
      </c>
      <c r="C50" s="475" t="s">
        <v>36</v>
      </c>
      <c r="D50" s="475"/>
      <c r="E50" s="475"/>
      <c r="F50" s="475"/>
      <c r="G50" s="98"/>
      <c r="H50" s="99"/>
      <c r="I50" s="100"/>
    </row>
    <row r="51" spans="1:9" ht="15.75" customHeight="1" x14ac:dyDescent="0.25">
      <c r="A51" s="69"/>
      <c r="B51" s="249" t="s">
        <v>12</v>
      </c>
      <c r="C51" s="476" t="s">
        <v>37</v>
      </c>
      <c r="D51" s="476"/>
      <c r="E51" s="476"/>
      <c r="F51" s="476"/>
      <c r="G51" s="476"/>
      <c r="H51" s="476"/>
      <c r="I51" s="477"/>
    </row>
    <row r="52" spans="1:9" ht="15.75" customHeight="1" x14ac:dyDescent="0.25">
      <c r="A52" s="69"/>
      <c r="B52" s="108">
        <f>365/12</f>
        <v>30.416666666666668</v>
      </c>
      <c r="C52" s="474" t="s">
        <v>38</v>
      </c>
      <c r="D52" s="474"/>
      <c r="E52" s="109"/>
      <c r="F52" s="110"/>
      <c r="G52" s="111"/>
      <c r="H52" s="112"/>
      <c r="I52" s="113"/>
    </row>
    <row r="53" spans="1:9" ht="15.75" customHeight="1" x14ac:dyDescent="0.25">
      <c r="A53" s="69"/>
      <c r="B53" s="108">
        <f>52/12</f>
        <v>4.333333333333333</v>
      </c>
      <c r="C53" s="474" t="s">
        <v>94</v>
      </c>
      <c r="D53" s="474"/>
      <c r="E53" s="109"/>
      <c r="F53" s="110"/>
      <c r="G53" s="111"/>
      <c r="H53" s="112"/>
      <c r="I53" s="113"/>
    </row>
    <row r="54" spans="1:9" ht="15.75" x14ac:dyDescent="0.25">
      <c r="A54" s="69"/>
      <c r="B54" s="70"/>
      <c r="C54" s="148"/>
      <c r="D54" s="110"/>
      <c r="E54" s="110"/>
      <c r="F54" s="110"/>
      <c r="G54" s="110"/>
      <c r="H54" s="112"/>
      <c r="I54" s="113"/>
    </row>
    <row r="55" spans="1:9" ht="29.45" customHeight="1" x14ac:dyDescent="0.25">
      <c r="A55" s="69"/>
      <c r="B55" s="70"/>
      <c r="C55" s="478" t="s">
        <v>39</v>
      </c>
      <c r="D55" s="478"/>
      <c r="E55" s="478"/>
      <c r="F55" s="478"/>
      <c r="G55" s="478"/>
      <c r="H55" s="478"/>
      <c r="I55" s="479"/>
    </row>
    <row r="56" spans="1:9" ht="15.75" thickBot="1" x14ac:dyDescent="0.3">
      <c r="A56" s="250"/>
      <c r="B56" s="251"/>
      <c r="C56" s="472"/>
      <c r="D56" s="472"/>
      <c r="E56" s="472"/>
      <c r="F56" s="472"/>
      <c r="G56" s="472"/>
      <c r="H56" s="472"/>
      <c r="I56" s="473"/>
    </row>
    <row r="57" spans="1:9" ht="15.75" thickTop="1" x14ac:dyDescent="0.25"/>
  </sheetData>
  <sheetProtection algorithmName="SHA-512" hashValue="vhaNlqU1DI0W6mIuW47X3bAQ2yv+R6cl8DGg2ZLZgEtmumqP/iHNVOdxWihpGbQZxAslJrJeg2NTtKf1fNcpiw==" saltValue="Pj0gkUlnjGcNZ2TJx6Pz6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1:I35" name="Oblast2"/>
    <protectedRange algorithmName="SHA-512" hashValue="YAfofda0Ei65XbBoaU4ORxeh4CjxzMBtUKyNZOFY+esvMuuFfBRbssJBP9kv3+6+/4RgcWORVVpNQ8VJc52knA==" saltValue="5NCItLiogk8PvwdC7RqQKQ==" spinCount="100000" sqref="F4:F7 A34:A35 F16:G33 A1:B30 F12:F15 G2:G15 E2:E33 C5:D5 C6:D7 C34:G35 C1:G1 C2:D3 C12:D15 C16:D30 C8:D11 A31:D33" name="Oblast1"/>
    <protectedRange algorithmName="SHA-512" hashValue="YAfofda0Ei65XbBoaU4ORxeh4CjxzMBtUKyNZOFY+esvMuuFfBRbssJBP9kv3+6+/4RgcWORVVpNQ8VJc52knA==" saltValue="5NCItLiogk8PvwdC7RqQKQ==" spinCount="100000" sqref="B34:B35" name="Oblast1_3"/>
    <protectedRange algorithmName="SHA-512" hashValue="YAfofda0Ei65XbBoaU4ORxeh4CjxzMBtUKyNZOFY+esvMuuFfBRbssJBP9kv3+6+/4RgcWORVVpNQ8VJc52knA==" saltValue="5NCItLiogk8PvwdC7RqQKQ==" spinCount="100000" sqref="F2:F3 F8:F11" name="Oblast1_1"/>
  </protectedRanges>
  <mergeCells count="36">
    <mergeCell ref="C2:C18"/>
    <mergeCell ref="C19:C21"/>
    <mergeCell ref="D8:D9"/>
    <mergeCell ref="D10:D11"/>
    <mergeCell ref="C22:C25"/>
    <mergeCell ref="A2:A18"/>
    <mergeCell ref="B2:B18"/>
    <mergeCell ref="C48:F48"/>
    <mergeCell ref="B32:D32"/>
    <mergeCell ref="B33:D33"/>
    <mergeCell ref="A37:C37"/>
    <mergeCell ref="C40:F40"/>
    <mergeCell ref="C41:F41"/>
    <mergeCell ref="C42:F42"/>
    <mergeCell ref="C46:F46"/>
    <mergeCell ref="C47:F47"/>
    <mergeCell ref="B19:B21"/>
    <mergeCell ref="A19:A21"/>
    <mergeCell ref="B22:B25"/>
    <mergeCell ref="A22:A25"/>
    <mergeCell ref="A26:A28"/>
    <mergeCell ref="C56:I56"/>
    <mergeCell ref="C49:F49"/>
    <mergeCell ref="C50:F50"/>
    <mergeCell ref="C51:I51"/>
    <mergeCell ref="C52:D52"/>
    <mergeCell ref="C53:D53"/>
    <mergeCell ref="B29:B30"/>
    <mergeCell ref="A29:A30"/>
    <mergeCell ref="B26:B28"/>
    <mergeCell ref="C55:I55"/>
    <mergeCell ref="C45:H45"/>
    <mergeCell ref="C43:F43"/>
    <mergeCell ref="C44:F44"/>
    <mergeCell ref="C26:C28"/>
    <mergeCell ref="C29:C30"/>
  </mergeCells>
  <pageMargins left="0.70866141732283472" right="0.70866141732283472" top="0.78740157480314965" bottom="0.78740157480314965" header="0.31496062992125984" footer="0.31496062992125984"/>
  <pageSetup paperSize="14" scale="53" orientation="portrait" r:id="rId1"/>
  <headerFooter>
    <oddHeader>&amp;RPŘÍLOHA č. 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I29"/>
  <sheetViews>
    <sheetView showGridLines="0" view="pageBreakPreview" zoomScale="130" zoomScaleNormal="100" zoomScaleSheetLayoutView="130" workbookViewId="0">
      <pane ySplit="1" topLeftCell="A2" activePane="bottomLeft" state="frozen"/>
      <selection activeCell="B34" sqref="B34:K34"/>
      <selection pane="bottomLeft" activeCell="C24" sqref="C24:I24"/>
    </sheetView>
  </sheetViews>
  <sheetFormatPr defaultColWidth="8.85546875" defaultRowHeight="15" x14ac:dyDescent="0.25"/>
  <cols>
    <col min="1" max="1" width="7.7109375" style="232" customWidth="1"/>
    <col min="2" max="2" width="8.42578125" style="232" customWidth="1"/>
    <col min="3" max="3" width="15.7109375" style="292" customWidth="1"/>
    <col min="4" max="4" width="40.7109375" style="232" customWidth="1"/>
    <col min="5" max="5" width="8.7109375" style="293" customWidth="1"/>
    <col min="6" max="6" width="8.7109375" style="232" customWidth="1"/>
    <col min="7" max="7" width="9.85546875" style="232" customWidth="1"/>
    <col min="8" max="8" width="16.85546875" style="232" customWidth="1"/>
    <col min="9" max="9" width="35.85546875" style="232" customWidth="1"/>
    <col min="10" max="16384" width="8.85546875" style="232"/>
  </cols>
  <sheetData>
    <row r="1" spans="1:9" ht="30" x14ac:dyDescent="0.25">
      <c r="A1" s="274" t="s">
        <v>0</v>
      </c>
      <c r="B1" s="275" t="s">
        <v>1</v>
      </c>
      <c r="C1" s="275" t="s">
        <v>2</v>
      </c>
      <c r="D1" s="275" t="s">
        <v>3</v>
      </c>
      <c r="E1" s="150" t="s">
        <v>4</v>
      </c>
      <c r="F1" s="149" t="s">
        <v>5</v>
      </c>
      <c r="G1" s="151" t="s">
        <v>12</v>
      </c>
      <c r="H1" s="152" t="s">
        <v>84</v>
      </c>
      <c r="I1" s="276" t="s">
        <v>7</v>
      </c>
    </row>
    <row r="2" spans="1:9" ht="15.75" thickBot="1" x14ac:dyDescent="0.3">
      <c r="A2" s="294" t="s">
        <v>29</v>
      </c>
      <c r="B2" s="295">
        <v>-1</v>
      </c>
      <c r="C2" s="277" t="s">
        <v>52</v>
      </c>
      <c r="D2" s="278" t="s">
        <v>140</v>
      </c>
      <c r="E2" s="279">
        <v>10</v>
      </c>
      <c r="F2" s="121">
        <f>$B$16</f>
        <v>2</v>
      </c>
      <c r="G2" s="217">
        <f>E2*F2*$B$25</f>
        <v>608.33333333333337</v>
      </c>
      <c r="H2" s="280"/>
      <c r="I2" s="261"/>
    </row>
    <row r="3" spans="1:9" x14ac:dyDescent="0.25">
      <c r="A3" s="513" t="s">
        <v>29</v>
      </c>
      <c r="B3" s="515">
        <v>1</v>
      </c>
      <c r="C3" s="518" t="s">
        <v>141</v>
      </c>
      <c r="D3" s="281" t="s">
        <v>120</v>
      </c>
      <c r="E3" s="282">
        <v>150</v>
      </c>
      <c r="F3" s="136">
        <f>$B$16</f>
        <v>2</v>
      </c>
      <c r="G3" s="229">
        <f>E3*F3*$B$25</f>
        <v>9125</v>
      </c>
      <c r="H3" s="283"/>
      <c r="I3" s="284" t="s">
        <v>123</v>
      </c>
    </row>
    <row r="4" spans="1:9" ht="15" customHeight="1" x14ac:dyDescent="0.25">
      <c r="A4" s="514"/>
      <c r="B4" s="516"/>
      <c r="C4" s="519"/>
      <c r="D4" s="215" t="s">
        <v>89</v>
      </c>
      <c r="E4" s="279">
        <v>24</v>
      </c>
      <c r="F4" s="121">
        <f>$B$16</f>
        <v>2</v>
      </c>
      <c r="G4" s="217">
        <f>E4*F4*$B$25</f>
        <v>1460</v>
      </c>
      <c r="H4" s="29"/>
      <c r="I4" s="263"/>
    </row>
    <row r="5" spans="1:9" ht="15.75" thickBot="1" x14ac:dyDescent="0.3">
      <c r="A5" s="514"/>
      <c r="B5" s="516"/>
      <c r="C5" s="520"/>
      <c r="D5" s="278" t="s">
        <v>53</v>
      </c>
      <c r="E5" s="279">
        <v>24.15</v>
      </c>
      <c r="F5" s="153">
        <v>2</v>
      </c>
      <c r="G5" s="217">
        <f>E5*F5</f>
        <v>48.3</v>
      </c>
      <c r="H5" s="25"/>
      <c r="I5" s="263" t="s">
        <v>54</v>
      </c>
    </row>
    <row r="6" spans="1:9" x14ac:dyDescent="0.25">
      <c r="A6" s="154"/>
      <c r="B6" s="155"/>
      <c r="C6" s="156"/>
      <c r="D6" s="157"/>
      <c r="E6" s="159"/>
      <c r="F6" s="158"/>
      <c r="G6" s="160"/>
      <c r="H6" s="161"/>
      <c r="I6" s="162"/>
    </row>
    <row r="7" spans="1:9" ht="15" customHeight="1" x14ac:dyDescent="0.25">
      <c r="A7" s="285"/>
      <c r="B7" s="487" t="s">
        <v>121</v>
      </c>
      <c r="C7" s="487"/>
      <c r="D7" s="487"/>
      <c r="E7" s="286">
        <f>SUM(E2:E5)</f>
        <v>208.15</v>
      </c>
      <c r="F7" s="81"/>
      <c r="G7" s="236"/>
      <c r="H7" s="237"/>
      <c r="I7" s="231"/>
    </row>
    <row r="8" spans="1:9" ht="15.75" thickBot="1" x14ac:dyDescent="0.3">
      <c r="A8" s="285"/>
      <c r="B8" s="484" t="s">
        <v>32</v>
      </c>
      <c r="C8" s="484"/>
      <c r="D8" s="484"/>
      <c r="E8" s="235">
        <f>SUM(G2:G5)</f>
        <v>11241.633333333333</v>
      </c>
      <c r="F8" s="84"/>
      <c r="G8" s="75"/>
      <c r="H8" s="238"/>
      <c r="I8" s="231"/>
    </row>
    <row r="9" spans="1:9" ht="15.75" thickBot="1" x14ac:dyDescent="0.3">
      <c r="A9" s="285"/>
      <c r="B9" s="239" t="s">
        <v>122</v>
      </c>
      <c r="C9" s="240"/>
      <c r="D9" s="240"/>
      <c r="E9" s="287"/>
      <c r="F9" s="84"/>
      <c r="G9" s="75"/>
      <c r="H9" s="242">
        <f>SUM(H1:H5)</f>
        <v>0</v>
      </c>
      <c r="I9" s="231"/>
    </row>
    <row r="10" spans="1:9" ht="19.5" thickBot="1" x14ac:dyDescent="0.3">
      <c r="A10" s="285"/>
      <c r="B10" s="239" t="s">
        <v>179</v>
      </c>
      <c r="C10" s="240"/>
      <c r="D10" s="240"/>
      <c r="E10" s="287"/>
      <c r="F10" s="84"/>
      <c r="G10" s="75"/>
      <c r="H10" s="243">
        <f>+H9*36</f>
        <v>0</v>
      </c>
      <c r="I10" s="231"/>
    </row>
    <row r="11" spans="1:9" x14ac:dyDescent="0.25">
      <c r="A11" s="285"/>
      <c r="B11" s="240"/>
      <c r="C11" s="240"/>
      <c r="D11" s="240"/>
      <c r="E11" s="287"/>
      <c r="F11" s="84"/>
      <c r="G11" s="75"/>
      <c r="H11" s="238"/>
      <c r="I11" s="231"/>
    </row>
    <row r="12" spans="1:9" ht="15.75" customHeight="1" x14ac:dyDescent="0.25">
      <c r="A12" s="517" t="s">
        <v>33</v>
      </c>
      <c r="B12" s="486"/>
      <c r="C12" s="486"/>
      <c r="D12" s="71"/>
      <c r="E12" s="288"/>
      <c r="F12" s="84"/>
      <c r="G12" s="75"/>
      <c r="H12" s="238"/>
      <c r="I12" s="231"/>
    </row>
    <row r="13" spans="1:9" x14ac:dyDescent="0.25">
      <c r="A13" s="285"/>
      <c r="B13" s="70"/>
      <c r="C13" s="289"/>
      <c r="D13" s="71"/>
      <c r="E13" s="288"/>
      <c r="F13" s="84"/>
      <c r="G13" s="75"/>
      <c r="H13" s="238"/>
      <c r="I13" s="231"/>
    </row>
    <row r="14" spans="1:9" x14ac:dyDescent="0.25">
      <c r="A14" s="285"/>
      <c r="B14" s="70" t="s">
        <v>34</v>
      </c>
      <c r="C14" s="74" t="s">
        <v>86</v>
      </c>
      <c r="D14" s="71"/>
      <c r="E14" s="73"/>
      <c r="F14" s="84"/>
      <c r="G14" s="75"/>
      <c r="H14" s="238"/>
      <c r="I14" s="231"/>
    </row>
    <row r="15" spans="1:9" ht="15" customHeight="1" x14ac:dyDescent="0.25">
      <c r="A15" s="165"/>
      <c r="B15" s="97">
        <v>1</v>
      </c>
      <c r="C15" s="475" t="s">
        <v>90</v>
      </c>
      <c r="D15" s="475"/>
      <c r="E15" s="475"/>
      <c r="F15" s="475"/>
      <c r="G15" s="98"/>
      <c r="H15" s="99"/>
      <c r="I15" s="100"/>
    </row>
    <row r="16" spans="1:9" ht="15" customHeight="1" x14ac:dyDescent="0.25">
      <c r="A16" s="285"/>
      <c r="B16" s="97">
        <v>2</v>
      </c>
      <c r="C16" s="475" t="s">
        <v>105</v>
      </c>
      <c r="D16" s="475"/>
      <c r="E16" s="475"/>
      <c r="F16" s="475"/>
      <c r="G16" s="98"/>
      <c r="H16" s="99"/>
      <c r="I16" s="100"/>
    </row>
    <row r="17" spans="1:9" ht="15" customHeight="1" x14ac:dyDescent="0.25">
      <c r="A17" s="285"/>
      <c r="B17" s="97">
        <v>4</v>
      </c>
      <c r="C17" s="475" t="s">
        <v>104</v>
      </c>
      <c r="D17" s="475"/>
      <c r="E17" s="475"/>
      <c r="F17" s="475"/>
      <c r="G17" s="98"/>
      <c r="H17" s="99"/>
      <c r="I17" s="100"/>
    </row>
    <row r="18" spans="1:9" ht="15" customHeight="1" x14ac:dyDescent="0.25">
      <c r="A18" s="285"/>
      <c r="B18" s="97" t="s">
        <v>87</v>
      </c>
      <c r="C18" s="475" t="s">
        <v>88</v>
      </c>
      <c r="D18" s="475"/>
      <c r="E18" s="475"/>
      <c r="F18" s="475"/>
      <c r="G18" s="475"/>
      <c r="H18" s="475"/>
      <c r="I18" s="100"/>
    </row>
    <row r="19" spans="1:9" ht="15" customHeight="1" x14ac:dyDescent="0.25">
      <c r="A19" s="285"/>
      <c r="B19" s="246">
        <v>1</v>
      </c>
      <c r="C19" s="475" t="s">
        <v>91</v>
      </c>
      <c r="D19" s="475"/>
      <c r="E19" s="475"/>
      <c r="F19" s="475"/>
      <c r="G19" s="98"/>
      <c r="H19" s="99"/>
      <c r="I19" s="100"/>
    </row>
    <row r="20" spans="1:9" ht="15" customHeight="1" x14ac:dyDescent="0.25">
      <c r="A20" s="285"/>
      <c r="B20" s="246">
        <v>2</v>
      </c>
      <c r="C20" s="475" t="s">
        <v>92</v>
      </c>
      <c r="D20" s="475"/>
      <c r="E20" s="475"/>
      <c r="F20" s="475"/>
      <c r="G20" s="98"/>
      <c r="H20" s="99"/>
      <c r="I20" s="100"/>
    </row>
    <row r="21" spans="1:9" ht="15" customHeight="1" x14ac:dyDescent="0.25">
      <c r="A21" s="285"/>
      <c r="B21" s="246">
        <v>5</v>
      </c>
      <c r="C21" s="475" t="s">
        <v>93</v>
      </c>
      <c r="D21" s="475"/>
      <c r="E21" s="475"/>
      <c r="F21" s="475"/>
      <c r="G21" s="98"/>
      <c r="H21" s="99"/>
      <c r="I21" s="100"/>
    </row>
    <row r="22" spans="1:9" ht="15" customHeight="1" x14ac:dyDescent="0.25">
      <c r="A22" s="285"/>
      <c r="B22" s="247">
        <v>1</v>
      </c>
      <c r="C22" s="475" t="s">
        <v>35</v>
      </c>
      <c r="D22" s="475"/>
      <c r="E22" s="475"/>
      <c r="F22" s="475"/>
      <c r="G22" s="98"/>
      <c r="H22" s="99"/>
      <c r="I22" s="100"/>
    </row>
    <row r="23" spans="1:9" ht="15" customHeight="1" x14ac:dyDescent="0.25">
      <c r="A23" s="285"/>
      <c r="B23" s="248">
        <v>2</v>
      </c>
      <c r="C23" s="475" t="s">
        <v>36</v>
      </c>
      <c r="D23" s="475"/>
      <c r="E23" s="475"/>
      <c r="F23" s="475"/>
      <c r="G23" s="98"/>
      <c r="H23" s="99"/>
      <c r="I23" s="100"/>
    </row>
    <row r="24" spans="1:9" ht="15.75" customHeight="1" x14ac:dyDescent="0.25">
      <c r="A24" s="285"/>
      <c r="B24" s="249" t="s">
        <v>12</v>
      </c>
      <c r="C24" s="476" t="s">
        <v>37</v>
      </c>
      <c r="D24" s="476"/>
      <c r="E24" s="476"/>
      <c r="F24" s="476"/>
      <c r="G24" s="476"/>
      <c r="H24" s="476"/>
      <c r="I24" s="477"/>
    </row>
    <row r="25" spans="1:9" ht="15.75" customHeight="1" x14ac:dyDescent="0.25">
      <c r="A25" s="285"/>
      <c r="B25" s="108">
        <f>365/12</f>
        <v>30.416666666666668</v>
      </c>
      <c r="C25" s="474" t="s">
        <v>38</v>
      </c>
      <c r="D25" s="474"/>
      <c r="E25" s="109"/>
      <c r="F25" s="110"/>
      <c r="G25" s="111"/>
      <c r="H25" s="112"/>
      <c r="I25" s="113"/>
    </row>
    <row r="26" spans="1:9" ht="15.75" customHeight="1" x14ac:dyDescent="0.25">
      <c r="A26" s="285"/>
      <c r="B26" s="108">
        <f>52/12</f>
        <v>4.333333333333333</v>
      </c>
      <c r="C26" s="474" t="s">
        <v>94</v>
      </c>
      <c r="D26" s="474"/>
      <c r="E26" s="109"/>
      <c r="F26" s="110"/>
      <c r="G26" s="111"/>
      <c r="H26" s="112"/>
      <c r="I26" s="113"/>
    </row>
    <row r="27" spans="1:9" ht="15.75" customHeight="1" x14ac:dyDescent="0.25">
      <c r="A27" s="285"/>
      <c r="B27" s="70"/>
      <c r="C27" s="166"/>
      <c r="D27" s="110"/>
      <c r="E27" s="167"/>
      <c r="F27" s="110"/>
      <c r="G27" s="110"/>
      <c r="H27" s="112"/>
      <c r="I27" s="168"/>
    </row>
    <row r="28" spans="1:9" ht="29.45" customHeight="1" x14ac:dyDescent="0.25">
      <c r="A28" s="285"/>
      <c r="B28" s="70"/>
      <c r="C28" s="478" t="s">
        <v>39</v>
      </c>
      <c r="D28" s="478"/>
      <c r="E28" s="478"/>
      <c r="F28" s="478"/>
      <c r="G28" s="478"/>
      <c r="H28" s="478"/>
      <c r="I28" s="510"/>
    </row>
    <row r="29" spans="1:9" ht="15.75" thickBot="1" x14ac:dyDescent="0.3">
      <c r="A29" s="290"/>
      <c r="B29" s="291"/>
      <c r="C29" s="511"/>
      <c r="D29" s="511"/>
      <c r="E29" s="511"/>
      <c r="F29" s="511"/>
      <c r="G29" s="511"/>
      <c r="H29" s="511"/>
      <c r="I29" s="512"/>
    </row>
  </sheetData>
  <sheetProtection algorithmName="SHA-512" hashValue="VWBqf4iVSI8NMBlWeVAPbmahOiTOu6D9sg3hph8iWTzDeP+d8Hm4Y5z7FVVvT5uQeW7dxo5EOkUXwlxBOYM7IQ==" saltValue="0syLzdbNnZqo2VFwhKpslg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6:I10" name="Oblast2"/>
    <protectedRange algorithmName="SHA-512" hashValue="YAfofda0Ei65XbBoaU4ORxeh4CjxzMBtUKyNZOFY+esvMuuFfBRbssJBP9kv3+6+/4RgcWORVVpNQ8VJc52knA==" saltValue="5NCItLiogk8PvwdC7RqQKQ==" spinCount="100000" sqref="F6:G8 C5 F5:G5 F9:G10 A9:A10 A3:B5 F2:G3 F1:G1 F4:G4 A2:B2 E4 E1 E9:E10 E5 E6:E8 A6:D8 C9:D10 A1:D1 C4:D4" name="Oblast1"/>
    <protectedRange algorithmName="SHA-512" hashValue="YAfofda0Ei65XbBoaU4ORxeh4CjxzMBtUKyNZOFY+esvMuuFfBRbssJBP9kv3+6+/4RgcWORVVpNQ8VJc52knA==" saltValue="5NCItLiogk8PvwdC7RqQKQ==" spinCount="100000" sqref="B9:B10" name="Oblast1_2"/>
  </protectedRanges>
  <mergeCells count="20">
    <mergeCell ref="C29:I29"/>
    <mergeCell ref="A3:A5"/>
    <mergeCell ref="B3:B5"/>
    <mergeCell ref="C24:I24"/>
    <mergeCell ref="C23:F23"/>
    <mergeCell ref="B7:D7"/>
    <mergeCell ref="B8:D8"/>
    <mergeCell ref="A12:C12"/>
    <mergeCell ref="C15:F15"/>
    <mergeCell ref="C16:F16"/>
    <mergeCell ref="C17:F17"/>
    <mergeCell ref="C3:C5"/>
    <mergeCell ref="C19:F19"/>
    <mergeCell ref="C20:F20"/>
    <mergeCell ref="C21:F21"/>
    <mergeCell ref="C22:F22"/>
    <mergeCell ref="C18:H18"/>
    <mergeCell ref="C25:D25"/>
    <mergeCell ref="C26:D26"/>
    <mergeCell ref="C28:I28"/>
  </mergeCells>
  <pageMargins left="0.70866141732283472" right="0.70866141732283472" top="0.78740157480314965" bottom="0.78740157480314965" header="0.31496062992125984" footer="0.31496062992125984"/>
  <pageSetup paperSize="14" scale="57" orientation="portrait" r:id="rId1"/>
  <headerFooter>
    <oddHeader>&amp;RPŘÍLOHA č.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J35"/>
  <sheetViews>
    <sheetView showGridLines="0" view="pageBreakPreview" zoomScale="130" zoomScaleNormal="85" zoomScaleSheetLayoutView="130" workbookViewId="0">
      <pane ySplit="1" topLeftCell="A2" activePane="bottomLeft" state="frozen"/>
      <selection activeCell="B34" sqref="B34:K34"/>
      <selection pane="bottomLeft" activeCell="C22" sqref="C22:F22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15.7109375" customWidth="1"/>
    <col min="4" max="4" width="40.7109375" customWidth="1"/>
    <col min="5" max="6" width="8.7109375" customWidth="1"/>
    <col min="7" max="7" width="9.85546875" customWidth="1"/>
    <col min="8" max="8" width="16.85546875" customWidth="1"/>
    <col min="9" max="9" width="35.85546875" customWidth="1"/>
  </cols>
  <sheetData>
    <row r="1" spans="1:10" ht="30.75" thickBot="1" x14ac:dyDescent="0.3">
      <c r="A1" s="171" t="s">
        <v>0</v>
      </c>
      <c r="B1" s="172" t="s">
        <v>1</v>
      </c>
      <c r="C1" s="172" t="s">
        <v>11</v>
      </c>
      <c r="D1" s="172" t="s">
        <v>3</v>
      </c>
      <c r="E1" s="174" t="s">
        <v>4</v>
      </c>
      <c r="F1" s="173" t="s">
        <v>5</v>
      </c>
      <c r="G1" s="175" t="s">
        <v>12</v>
      </c>
      <c r="H1" s="176" t="s">
        <v>84</v>
      </c>
      <c r="I1" s="177" t="s">
        <v>7</v>
      </c>
      <c r="J1" s="178"/>
    </row>
    <row r="2" spans="1:10" x14ac:dyDescent="0.25">
      <c r="A2" s="481" t="s">
        <v>30</v>
      </c>
      <c r="B2" s="524">
        <v>-1</v>
      </c>
      <c r="C2" s="491" t="s">
        <v>136</v>
      </c>
      <c r="D2" s="128" t="s">
        <v>126</v>
      </c>
      <c r="E2" s="120">
        <v>143</v>
      </c>
      <c r="F2" s="179">
        <f t="shared" ref="F2:F8" si="0">$B$27</f>
        <v>5</v>
      </c>
      <c r="G2" s="180">
        <f t="shared" ref="G2:G11" si="1">E2*F2*$B$32</f>
        <v>3098.333333333333</v>
      </c>
      <c r="H2" s="11"/>
      <c r="I2" s="123"/>
      <c r="J2" s="178"/>
    </row>
    <row r="3" spans="1:10" x14ac:dyDescent="0.25">
      <c r="A3" s="481"/>
      <c r="B3" s="524"/>
      <c r="C3" s="492"/>
      <c r="D3" s="128" t="s">
        <v>127</v>
      </c>
      <c r="E3" s="120">
        <v>62</v>
      </c>
      <c r="F3" s="131">
        <f t="shared" si="0"/>
        <v>5</v>
      </c>
      <c r="G3" s="122">
        <f t="shared" si="1"/>
        <v>1343.3333333333333</v>
      </c>
      <c r="H3" s="11"/>
      <c r="I3" s="123"/>
      <c r="J3" s="178"/>
    </row>
    <row r="4" spans="1:10" ht="15.75" thickBot="1" x14ac:dyDescent="0.3">
      <c r="A4" s="481"/>
      <c r="B4" s="524"/>
      <c r="C4" s="493"/>
      <c r="D4" s="128" t="s">
        <v>18</v>
      </c>
      <c r="E4" s="120">
        <v>22</v>
      </c>
      <c r="F4" s="131">
        <f t="shared" si="0"/>
        <v>5</v>
      </c>
      <c r="G4" s="122">
        <f t="shared" si="1"/>
        <v>476.66666666666663</v>
      </c>
      <c r="H4" s="11"/>
      <c r="I4" s="123"/>
    </row>
    <row r="5" spans="1:10" x14ac:dyDescent="0.25">
      <c r="A5" s="480" t="s">
        <v>30</v>
      </c>
      <c r="B5" s="525">
        <v>0</v>
      </c>
      <c r="C5" s="491" t="s">
        <v>137</v>
      </c>
      <c r="D5" s="134" t="s">
        <v>81</v>
      </c>
      <c r="E5" s="135">
        <v>18</v>
      </c>
      <c r="F5" s="181">
        <f t="shared" si="0"/>
        <v>5</v>
      </c>
      <c r="G5" s="137">
        <f t="shared" si="1"/>
        <v>390</v>
      </c>
      <c r="H5" s="14"/>
      <c r="I5" s="138"/>
    </row>
    <row r="6" spans="1:10" ht="15.75" thickBot="1" x14ac:dyDescent="0.3">
      <c r="A6" s="481"/>
      <c r="B6" s="524"/>
      <c r="C6" s="493"/>
      <c r="D6" s="129" t="s">
        <v>18</v>
      </c>
      <c r="E6" s="130">
        <v>22</v>
      </c>
      <c r="F6" s="182">
        <f t="shared" si="0"/>
        <v>5</v>
      </c>
      <c r="G6" s="183">
        <f t="shared" si="1"/>
        <v>476.66666666666663</v>
      </c>
      <c r="H6" s="13"/>
      <c r="I6" s="132"/>
    </row>
    <row r="7" spans="1:10" x14ac:dyDescent="0.25">
      <c r="A7" s="480" t="s">
        <v>30</v>
      </c>
      <c r="B7" s="525">
        <v>1</v>
      </c>
      <c r="C7" s="491" t="s">
        <v>138</v>
      </c>
      <c r="D7" s="134" t="s">
        <v>82</v>
      </c>
      <c r="E7" s="135">
        <v>18</v>
      </c>
      <c r="F7" s="181">
        <f t="shared" si="0"/>
        <v>5</v>
      </c>
      <c r="G7" s="137">
        <f t="shared" si="1"/>
        <v>390</v>
      </c>
      <c r="H7" s="23"/>
      <c r="I7" s="138"/>
    </row>
    <row r="8" spans="1:10" x14ac:dyDescent="0.25">
      <c r="A8" s="481"/>
      <c r="B8" s="524"/>
      <c r="C8" s="492"/>
      <c r="D8" s="124" t="s">
        <v>18</v>
      </c>
      <c r="E8" s="125">
        <v>22</v>
      </c>
      <c r="F8" s="131">
        <f t="shared" si="0"/>
        <v>5</v>
      </c>
      <c r="G8" s="122">
        <f t="shared" si="1"/>
        <v>476.66666666666663</v>
      </c>
      <c r="H8" s="15"/>
      <c r="I8" s="126" t="s">
        <v>54</v>
      </c>
    </row>
    <row r="9" spans="1:10" ht="15.75" thickBot="1" x14ac:dyDescent="0.3">
      <c r="A9" s="481"/>
      <c r="B9" s="524"/>
      <c r="C9" s="493"/>
      <c r="D9" s="186" t="s">
        <v>83</v>
      </c>
      <c r="E9" s="187">
        <v>25</v>
      </c>
      <c r="F9" s="182">
        <v>2</v>
      </c>
      <c r="G9" s="183">
        <f t="shared" si="1"/>
        <v>216.66666666666666</v>
      </c>
      <c r="H9" s="24"/>
      <c r="I9" s="188"/>
    </row>
    <row r="10" spans="1:10" x14ac:dyDescent="0.25">
      <c r="A10" s="526" t="s">
        <v>30</v>
      </c>
      <c r="B10" s="525">
        <v>2</v>
      </c>
      <c r="C10" s="491" t="s">
        <v>139</v>
      </c>
      <c r="D10" s="134" t="s">
        <v>81</v>
      </c>
      <c r="E10" s="135">
        <v>18</v>
      </c>
      <c r="F10" s="181">
        <f>$B$27</f>
        <v>5</v>
      </c>
      <c r="G10" s="137">
        <f t="shared" si="1"/>
        <v>390</v>
      </c>
      <c r="H10" s="14"/>
      <c r="I10" s="138"/>
    </row>
    <row r="11" spans="1:10" ht="15.75" thickBot="1" x14ac:dyDescent="0.3">
      <c r="A11" s="527"/>
      <c r="B11" s="524"/>
      <c r="C11" s="493"/>
      <c r="D11" s="129" t="s">
        <v>18</v>
      </c>
      <c r="E11" s="130">
        <v>22</v>
      </c>
      <c r="F11" s="182">
        <f>$B$27</f>
        <v>5</v>
      </c>
      <c r="G11" s="183">
        <f t="shared" si="1"/>
        <v>476.66666666666663</v>
      </c>
      <c r="H11" s="13"/>
      <c r="I11" s="132"/>
    </row>
    <row r="12" spans="1:10" x14ac:dyDescent="0.25">
      <c r="A12" s="154"/>
      <c r="B12" s="155"/>
      <c r="C12" s="157"/>
      <c r="D12" s="157"/>
      <c r="E12" s="189"/>
      <c r="F12" s="158"/>
      <c r="G12" s="160"/>
      <c r="H12" s="161"/>
      <c r="I12" s="162"/>
    </row>
    <row r="13" spans="1:10" x14ac:dyDescent="0.25">
      <c r="A13" s="163"/>
      <c r="B13" s="522" t="s">
        <v>31</v>
      </c>
      <c r="C13" s="522"/>
      <c r="D13" s="522"/>
      <c r="E13" s="147">
        <f>SUM(E2:E11)</f>
        <v>372</v>
      </c>
      <c r="F13" s="81"/>
      <c r="G13" s="80"/>
      <c r="H13" s="82"/>
      <c r="I13" s="164"/>
    </row>
    <row r="14" spans="1:10" ht="15.75" thickBot="1" x14ac:dyDescent="0.3">
      <c r="A14" s="163"/>
      <c r="B14" s="523" t="s">
        <v>32</v>
      </c>
      <c r="C14" s="523"/>
      <c r="D14" s="523"/>
      <c r="E14" s="147">
        <f>SUM(G2:G11)</f>
        <v>7735.0000000000009</v>
      </c>
      <c r="F14" s="84"/>
      <c r="G14" s="85"/>
      <c r="H14" s="86"/>
      <c r="I14" s="164"/>
    </row>
    <row r="15" spans="1:10" ht="15.75" thickBot="1" x14ac:dyDescent="0.3">
      <c r="A15" s="163"/>
      <c r="B15" s="87" t="s">
        <v>95</v>
      </c>
      <c r="C15" s="88"/>
      <c r="D15" s="88"/>
      <c r="E15" s="80"/>
      <c r="F15" s="84"/>
      <c r="G15" s="85"/>
      <c r="H15" s="89">
        <f>SUM(H1:H11)</f>
        <v>0</v>
      </c>
      <c r="I15" s="164"/>
    </row>
    <row r="16" spans="1:10" ht="19.5" thickBot="1" x14ac:dyDescent="0.3">
      <c r="A16" s="163"/>
      <c r="B16" s="87" t="s">
        <v>180</v>
      </c>
      <c r="C16" s="88"/>
      <c r="D16" s="88"/>
      <c r="E16" s="80"/>
      <c r="F16" s="84"/>
      <c r="G16" s="85"/>
      <c r="H16" s="90">
        <f>+H15*36</f>
        <v>0</v>
      </c>
      <c r="I16" s="164"/>
    </row>
    <row r="17" spans="1:9" x14ac:dyDescent="0.25">
      <c r="A17" s="163"/>
      <c r="B17" s="88"/>
      <c r="C17" s="88"/>
      <c r="D17" s="88"/>
      <c r="E17" s="80"/>
      <c r="F17" s="84"/>
      <c r="G17" s="85"/>
      <c r="H17" s="91"/>
      <c r="I17" s="164"/>
    </row>
    <row r="18" spans="1:9" ht="15.75" x14ac:dyDescent="0.25">
      <c r="A18" s="517" t="s">
        <v>33</v>
      </c>
      <c r="B18" s="486"/>
      <c r="C18" s="486"/>
      <c r="D18" s="92"/>
      <c r="E18" s="85"/>
      <c r="F18" s="84"/>
      <c r="G18" s="85"/>
      <c r="H18" s="91"/>
      <c r="I18" s="164"/>
    </row>
    <row r="19" spans="1:9" x14ac:dyDescent="0.25">
      <c r="A19" s="163"/>
      <c r="B19" s="94"/>
      <c r="C19" s="92"/>
      <c r="D19" s="92"/>
      <c r="E19" s="85"/>
      <c r="F19" s="84"/>
      <c r="G19" s="85"/>
      <c r="H19" s="91"/>
      <c r="I19" s="164"/>
    </row>
    <row r="20" spans="1:9" x14ac:dyDescent="0.25">
      <c r="A20" s="163"/>
      <c r="B20" s="94" t="s">
        <v>34</v>
      </c>
      <c r="C20" s="95" t="s">
        <v>86</v>
      </c>
      <c r="D20" s="92"/>
      <c r="E20" s="93"/>
      <c r="F20" s="84"/>
      <c r="G20" s="85"/>
      <c r="H20" s="91"/>
      <c r="I20" s="83"/>
    </row>
    <row r="21" spans="1:9" ht="15" customHeight="1" x14ac:dyDescent="0.25">
      <c r="A21" s="165"/>
      <c r="B21" s="97">
        <v>1</v>
      </c>
      <c r="C21" s="475" t="s">
        <v>90</v>
      </c>
      <c r="D21" s="475"/>
      <c r="E21" s="475"/>
      <c r="F21" s="475"/>
      <c r="G21" s="98"/>
      <c r="H21" s="99"/>
      <c r="I21" s="100"/>
    </row>
    <row r="22" spans="1:9" ht="15" customHeight="1" x14ac:dyDescent="0.25">
      <c r="A22" s="163"/>
      <c r="B22" s="101">
        <v>2</v>
      </c>
      <c r="C22" s="475" t="s">
        <v>105</v>
      </c>
      <c r="D22" s="475"/>
      <c r="E22" s="475"/>
      <c r="F22" s="475"/>
      <c r="G22" s="102"/>
      <c r="H22" s="103"/>
      <c r="I22" s="83"/>
    </row>
    <row r="23" spans="1:9" ht="15" customHeight="1" x14ac:dyDescent="0.25">
      <c r="A23" s="163"/>
      <c r="B23" s="101">
        <v>4</v>
      </c>
      <c r="C23" s="475" t="s">
        <v>104</v>
      </c>
      <c r="D23" s="475"/>
      <c r="E23" s="475"/>
      <c r="F23" s="475"/>
      <c r="G23" s="102"/>
      <c r="H23" s="103"/>
      <c r="I23" s="83"/>
    </row>
    <row r="24" spans="1:9" x14ac:dyDescent="0.25">
      <c r="A24" s="163"/>
      <c r="B24" s="101" t="s">
        <v>87</v>
      </c>
      <c r="C24" s="521" t="s">
        <v>88</v>
      </c>
      <c r="D24" s="521"/>
      <c r="E24" s="521"/>
      <c r="F24" s="521"/>
      <c r="G24" s="521"/>
      <c r="H24" s="521"/>
      <c r="I24" s="83"/>
    </row>
    <row r="25" spans="1:9" ht="15" customHeight="1" x14ac:dyDescent="0.25">
      <c r="A25" s="163"/>
      <c r="B25" s="104">
        <v>1</v>
      </c>
      <c r="C25" s="521" t="s">
        <v>91</v>
      </c>
      <c r="D25" s="521"/>
      <c r="E25" s="521"/>
      <c r="F25" s="521"/>
      <c r="G25" s="102"/>
      <c r="H25" s="103"/>
      <c r="I25" s="83"/>
    </row>
    <row r="26" spans="1:9" ht="15" customHeight="1" x14ac:dyDescent="0.25">
      <c r="A26" s="163"/>
      <c r="B26" s="104">
        <v>2</v>
      </c>
      <c r="C26" s="521" t="s">
        <v>92</v>
      </c>
      <c r="D26" s="521"/>
      <c r="E26" s="521"/>
      <c r="F26" s="521"/>
      <c r="G26" s="102"/>
      <c r="H26" s="103"/>
      <c r="I26" s="83"/>
    </row>
    <row r="27" spans="1:9" ht="15" customHeight="1" x14ac:dyDescent="0.25">
      <c r="A27" s="163"/>
      <c r="B27" s="104">
        <v>5</v>
      </c>
      <c r="C27" s="521" t="s">
        <v>93</v>
      </c>
      <c r="D27" s="521"/>
      <c r="E27" s="521"/>
      <c r="F27" s="521"/>
      <c r="G27" s="102"/>
      <c r="H27" s="103"/>
      <c r="I27" s="83"/>
    </row>
    <row r="28" spans="1:9" ht="15" customHeight="1" x14ac:dyDescent="0.25">
      <c r="A28" s="163"/>
      <c r="B28" s="105">
        <v>1</v>
      </c>
      <c r="C28" s="521" t="s">
        <v>35</v>
      </c>
      <c r="D28" s="521"/>
      <c r="E28" s="521"/>
      <c r="F28" s="521"/>
      <c r="G28" s="102"/>
      <c r="H28" s="103"/>
      <c r="I28" s="83"/>
    </row>
    <row r="29" spans="1:9" x14ac:dyDescent="0.25">
      <c r="A29" s="163"/>
      <c r="B29" s="106">
        <v>2</v>
      </c>
      <c r="C29" s="521" t="s">
        <v>36</v>
      </c>
      <c r="D29" s="521"/>
      <c r="E29" s="521"/>
      <c r="F29" s="521"/>
      <c r="G29" s="102"/>
      <c r="H29" s="103"/>
      <c r="I29" s="83"/>
    </row>
    <row r="30" spans="1:9" ht="15.75" customHeight="1" x14ac:dyDescent="0.25">
      <c r="A30" s="163"/>
      <c r="B30" s="107" t="s">
        <v>12</v>
      </c>
      <c r="C30" s="476" t="s">
        <v>37</v>
      </c>
      <c r="D30" s="476"/>
      <c r="E30" s="476"/>
      <c r="F30" s="476"/>
      <c r="G30" s="476"/>
      <c r="H30" s="476"/>
      <c r="I30" s="477"/>
    </row>
    <row r="31" spans="1:9" ht="15.75" customHeight="1" x14ac:dyDescent="0.25">
      <c r="A31" s="163"/>
      <c r="B31" s="108">
        <f>365/12</f>
        <v>30.416666666666668</v>
      </c>
      <c r="C31" s="474" t="s">
        <v>38</v>
      </c>
      <c r="D31" s="474"/>
      <c r="E31" s="109"/>
      <c r="F31" s="110"/>
      <c r="G31" s="111"/>
      <c r="H31" s="112"/>
      <c r="I31" s="113"/>
    </row>
    <row r="32" spans="1:9" ht="15.75" customHeight="1" x14ac:dyDescent="0.25">
      <c r="A32" s="163"/>
      <c r="B32" s="108">
        <f>52/12</f>
        <v>4.333333333333333</v>
      </c>
      <c r="C32" s="474" t="s">
        <v>94</v>
      </c>
      <c r="D32" s="474"/>
      <c r="E32" s="109"/>
      <c r="F32" s="110"/>
      <c r="G32" s="111"/>
      <c r="H32" s="112"/>
      <c r="I32" s="113"/>
    </row>
    <row r="33" spans="1:9" ht="15.75" x14ac:dyDescent="0.25">
      <c r="A33" s="163"/>
      <c r="B33" s="94"/>
      <c r="C33" s="110"/>
      <c r="D33" s="110"/>
      <c r="E33" s="110"/>
      <c r="F33" s="110"/>
      <c r="G33" s="110"/>
      <c r="H33" s="112"/>
      <c r="I33" s="168"/>
    </row>
    <row r="34" spans="1:9" ht="29.45" customHeight="1" x14ac:dyDescent="0.25">
      <c r="A34" s="163"/>
      <c r="B34" s="94"/>
      <c r="C34" s="478" t="s">
        <v>39</v>
      </c>
      <c r="D34" s="478"/>
      <c r="E34" s="478"/>
      <c r="F34" s="478"/>
      <c r="G34" s="478"/>
      <c r="H34" s="478"/>
      <c r="I34" s="510"/>
    </row>
    <row r="35" spans="1:9" ht="15.75" thickBot="1" x14ac:dyDescent="0.3">
      <c r="A35" s="169"/>
      <c r="B35" s="170"/>
      <c r="C35" s="511"/>
      <c r="D35" s="511"/>
      <c r="E35" s="511"/>
      <c r="F35" s="511"/>
      <c r="G35" s="511"/>
      <c r="H35" s="511"/>
      <c r="I35" s="512"/>
    </row>
  </sheetData>
  <sheetProtection algorithmName="SHA-512" hashValue="hBzt5v3EVv2eEhYy8cPcGlb4og33OW9xpJc3f3RvXQeSSGpGLv5A5dqI+uOrF/2ELyEn3CJermpfZZ+df/bV5A==" saltValue="git07SjJ2vcBzps6UMS57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12:I16" name="Oblast2"/>
    <protectedRange algorithmName="SHA-512" hashValue="YAfofda0Ei65XbBoaU4ORxeh4CjxzMBtUKyNZOFY+esvMuuFfBRbssJBP9kv3+6+/4RgcWORVVpNQ8VJc52knA==" saltValue="5NCItLiogk8PvwdC7RqQKQ==" spinCount="100000" sqref="A3:B4 A15:A16 F2:G14 E5:E6 E1:G1 E2:E4 E15:G16 E7:E9 E12:E14 E10:E11 A10:D11 A12:D14 A7:D9 C15:D16 C2:D4 A1:D1 A5:D6" name="Oblast1"/>
    <protectedRange algorithmName="SHA-512" hashValue="YAfofda0Ei65XbBoaU4ORxeh4CjxzMBtUKyNZOFY+esvMuuFfBRbssJBP9kv3+6+/4RgcWORVVpNQ8VJc52knA==" saltValue="5NCItLiogk8PvwdC7RqQKQ==" spinCount="100000" sqref="B15:B16" name="Oblast1_2"/>
  </protectedRanges>
  <mergeCells count="29">
    <mergeCell ref="A2:A4"/>
    <mergeCell ref="B2:B4"/>
    <mergeCell ref="B5:B6"/>
    <mergeCell ref="A5:A6"/>
    <mergeCell ref="C31:D31"/>
    <mergeCell ref="B7:B9"/>
    <mergeCell ref="A7:A9"/>
    <mergeCell ref="B10:B11"/>
    <mergeCell ref="A10:A11"/>
    <mergeCell ref="C2:C4"/>
    <mergeCell ref="C5:C6"/>
    <mergeCell ref="C7:C9"/>
    <mergeCell ref="C10:C11"/>
    <mergeCell ref="C32:D32"/>
    <mergeCell ref="C34:I34"/>
    <mergeCell ref="C35:I35"/>
    <mergeCell ref="C29:F29"/>
    <mergeCell ref="B13:D13"/>
    <mergeCell ref="B14:D14"/>
    <mergeCell ref="A18:C18"/>
    <mergeCell ref="C21:F21"/>
    <mergeCell ref="C22:F22"/>
    <mergeCell ref="C23:F23"/>
    <mergeCell ref="C25:F25"/>
    <mergeCell ref="C26:F26"/>
    <mergeCell ref="C27:F27"/>
    <mergeCell ref="C28:F28"/>
    <mergeCell ref="C24:H24"/>
    <mergeCell ref="C30:I30"/>
  </mergeCells>
  <pageMargins left="0.70866141732283472" right="0.70866141732283472" top="0.78740157480314965" bottom="0.78740157480314965" header="0.31496062992125984" footer="0.31496062992125984"/>
  <pageSetup paperSize="8" scale="54" orientation="portrait" r:id="rId1"/>
  <headerFooter>
    <oddHeader>&amp;RPŘÍLOHA č. 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66"/>
    <pageSetUpPr fitToPage="1"/>
  </sheetPr>
  <dimension ref="A1:I38"/>
  <sheetViews>
    <sheetView showGridLines="0" view="pageBreakPreview" zoomScale="130" zoomScaleNormal="115" zoomScaleSheetLayoutView="130" workbookViewId="0">
      <pane ySplit="1" topLeftCell="A2" activePane="bottomLeft" state="frozen"/>
      <selection activeCell="B34" sqref="B34:K34"/>
      <selection pane="bottomLeft" activeCell="B20" sqref="B20"/>
    </sheetView>
  </sheetViews>
  <sheetFormatPr defaultColWidth="8.85546875" defaultRowHeight="15" x14ac:dyDescent="0.25"/>
  <cols>
    <col min="1" max="1" width="7.7109375" style="351" customWidth="1"/>
    <col min="2" max="2" width="8.42578125" style="351" customWidth="1"/>
    <col min="3" max="3" width="20.7109375" style="351" customWidth="1"/>
    <col min="4" max="4" width="40.7109375" style="351" customWidth="1"/>
    <col min="5" max="6" width="8.7109375" style="351" customWidth="1"/>
    <col min="7" max="7" width="14.85546875" style="351" customWidth="1"/>
    <col min="8" max="8" width="16.85546875" style="351" customWidth="1"/>
    <col min="9" max="9" width="35.85546875" style="351" customWidth="1"/>
    <col min="10" max="16384" width="8.85546875" style="351"/>
  </cols>
  <sheetData>
    <row r="1" spans="1:9" ht="30.75" thickBot="1" x14ac:dyDescent="0.3">
      <c r="A1" s="344" t="s">
        <v>0</v>
      </c>
      <c r="B1" s="345" t="s">
        <v>1</v>
      </c>
      <c r="C1" s="345" t="s">
        <v>11</v>
      </c>
      <c r="D1" s="345" t="s">
        <v>3</v>
      </c>
      <c r="E1" s="346" t="s">
        <v>4</v>
      </c>
      <c r="F1" s="347" t="s">
        <v>5</v>
      </c>
      <c r="G1" s="348" t="s">
        <v>12</v>
      </c>
      <c r="H1" s="349" t="s">
        <v>84</v>
      </c>
      <c r="I1" s="350" t="s">
        <v>7</v>
      </c>
    </row>
    <row r="2" spans="1:9" x14ac:dyDescent="0.25">
      <c r="A2" s="535" t="s">
        <v>19</v>
      </c>
      <c r="B2" s="533">
        <v>0</v>
      </c>
      <c r="C2" s="539" t="s">
        <v>135</v>
      </c>
      <c r="D2" s="352" t="s">
        <v>79</v>
      </c>
      <c r="E2" s="353">
        <v>18</v>
      </c>
      <c r="F2" s="354">
        <v>2</v>
      </c>
      <c r="G2" s="355">
        <f t="shared" ref="G2:G14" si="0">E2*F2*$B$35</f>
        <v>156</v>
      </c>
      <c r="H2" s="14"/>
      <c r="I2" s="356"/>
    </row>
    <row r="3" spans="1:9" x14ac:dyDescent="0.25">
      <c r="A3" s="553"/>
      <c r="B3" s="552"/>
      <c r="C3" s="540"/>
      <c r="D3" s="352" t="s">
        <v>20</v>
      </c>
      <c r="E3" s="357">
        <v>12</v>
      </c>
      <c r="F3" s="358">
        <v>2</v>
      </c>
      <c r="G3" s="359">
        <f t="shared" si="0"/>
        <v>104</v>
      </c>
      <c r="H3" s="11"/>
      <c r="I3" s="360"/>
    </row>
    <row r="4" spans="1:9" x14ac:dyDescent="0.25">
      <c r="A4" s="553"/>
      <c r="B4" s="552"/>
      <c r="C4" s="540"/>
      <c r="D4" s="361" t="s">
        <v>21</v>
      </c>
      <c r="E4" s="357">
        <v>13</v>
      </c>
      <c r="F4" s="358">
        <v>2</v>
      </c>
      <c r="G4" s="359">
        <f t="shared" si="0"/>
        <v>112.66666666666666</v>
      </c>
      <c r="H4" s="15"/>
      <c r="I4" s="360"/>
    </row>
    <row r="5" spans="1:9" x14ac:dyDescent="0.25">
      <c r="A5" s="553"/>
      <c r="B5" s="552"/>
      <c r="C5" s="540"/>
      <c r="D5" s="361" t="s">
        <v>15</v>
      </c>
      <c r="E5" s="357">
        <v>4</v>
      </c>
      <c r="F5" s="358">
        <v>2</v>
      </c>
      <c r="G5" s="359">
        <f t="shared" si="0"/>
        <v>34.666666666666664</v>
      </c>
      <c r="H5" s="15"/>
      <c r="I5" s="360"/>
    </row>
    <row r="6" spans="1:9" x14ac:dyDescent="0.25">
      <c r="A6" s="553"/>
      <c r="B6" s="552"/>
      <c r="C6" s="540"/>
      <c r="D6" s="361" t="s">
        <v>16</v>
      </c>
      <c r="E6" s="357">
        <v>2</v>
      </c>
      <c r="F6" s="358">
        <v>2</v>
      </c>
      <c r="G6" s="359">
        <f t="shared" si="0"/>
        <v>17.333333333333332</v>
      </c>
      <c r="H6" s="15"/>
      <c r="I6" s="360"/>
    </row>
    <row r="7" spans="1:9" ht="15.75" thickBot="1" x14ac:dyDescent="0.3">
      <c r="A7" s="536"/>
      <c r="B7" s="534"/>
      <c r="C7" s="541"/>
      <c r="D7" s="362" t="s">
        <v>17</v>
      </c>
      <c r="E7" s="363">
        <v>17</v>
      </c>
      <c r="F7" s="364">
        <v>2</v>
      </c>
      <c r="G7" s="365">
        <f t="shared" si="0"/>
        <v>147.33333333333331</v>
      </c>
      <c r="H7" s="16"/>
      <c r="I7" s="366"/>
    </row>
    <row r="8" spans="1:9" x14ac:dyDescent="0.25">
      <c r="A8" s="535" t="s">
        <v>19</v>
      </c>
      <c r="B8" s="533">
        <v>1</v>
      </c>
      <c r="C8" s="537" t="s">
        <v>142</v>
      </c>
      <c r="D8" s="367" t="s">
        <v>175</v>
      </c>
      <c r="E8" s="368">
        <v>8</v>
      </c>
      <c r="F8" s="369">
        <v>2</v>
      </c>
      <c r="G8" s="370">
        <f t="shared" si="0"/>
        <v>69.333333333333329</v>
      </c>
      <c r="H8" s="341"/>
      <c r="I8" s="371"/>
    </row>
    <row r="9" spans="1:9" ht="15.75" thickBot="1" x14ac:dyDescent="0.3">
      <c r="A9" s="536"/>
      <c r="B9" s="534"/>
      <c r="C9" s="538"/>
      <c r="D9" s="362" t="s">
        <v>21</v>
      </c>
      <c r="E9" s="363">
        <v>13</v>
      </c>
      <c r="F9" s="364">
        <v>2</v>
      </c>
      <c r="G9" s="365">
        <f t="shared" si="0"/>
        <v>112.66666666666666</v>
      </c>
      <c r="H9" s="16"/>
      <c r="I9" s="372"/>
    </row>
    <row r="10" spans="1:9" x14ac:dyDescent="0.25">
      <c r="A10" s="553" t="s">
        <v>19</v>
      </c>
      <c r="B10" s="552">
        <v>2</v>
      </c>
      <c r="C10" s="373" t="s">
        <v>134</v>
      </c>
      <c r="D10" s="352" t="s">
        <v>80</v>
      </c>
      <c r="E10" s="374">
        <v>36</v>
      </c>
      <c r="F10" s="375">
        <v>1</v>
      </c>
      <c r="G10" s="376">
        <f t="shared" si="0"/>
        <v>156</v>
      </c>
      <c r="H10" s="296"/>
      <c r="I10" s="360"/>
    </row>
    <row r="11" spans="1:9" ht="15" customHeight="1" x14ac:dyDescent="0.25">
      <c r="A11" s="553"/>
      <c r="B11" s="552"/>
      <c r="C11" s="377" t="s">
        <v>174</v>
      </c>
      <c r="D11" s="352" t="s">
        <v>80</v>
      </c>
      <c r="E11" s="374">
        <v>50</v>
      </c>
      <c r="F11" s="358">
        <v>2</v>
      </c>
      <c r="G11" s="359">
        <f t="shared" si="0"/>
        <v>433.33333333333331</v>
      </c>
      <c r="H11" s="296"/>
      <c r="I11" s="360"/>
    </row>
    <row r="12" spans="1:9" x14ac:dyDescent="0.25">
      <c r="A12" s="553"/>
      <c r="B12" s="552"/>
      <c r="C12" s="549"/>
      <c r="D12" s="361" t="s">
        <v>15</v>
      </c>
      <c r="E12" s="357">
        <v>14</v>
      </c>
      <c r="F12" s="358">
        <v>2</v>
      </c>
      <c r="G12" s="359">
        <f t="shared" si="0"/>
        <v>121.33333333333333</v>
      </c>
      <c r="H12" s="15"/>
      <c r="I12" s="378"/>
    </row>
    <row r="13" spans="1:9" x14ac:dyDescent="0.25">
      <c r="A13" s="553"/>
      <c r="B13" s="552"/>
      <c r="C13" s="550"/>
      <c r="D13" s="379" t="s">
        <v>21</v>
      </c>
      <c r="E13" s="357">
        <v>13</v>
      </c>
      <c r="F13" s="358">
        <v>2</v>
      </c>
      <c r="G13" s="359">
        <f t="shared" ref="G13" si="1">E13*F13*$B$35</f>
        <v>112.66666666666666</v>
      </c>
      <c r="H13" s="24"/>
      <c r="I13" s="380"/>
    </row>
    <row r="14" spans="1:9" ht="15.75" thickBot="1" x14ac:dyDescent="0.3">
      <c r="A14" s="536"/>
      <c r="B14" s="552"/>
      <c r="C14" s="551"/>
      <c r="D14" s="362" t="s">
        <v>28</v>
      </c>
      <c r="E14" s="381">
        <v>60</v>
      </c>
      <c r="F14" s="369">
        <v>2</v>
      </c>
      <c r="G14" s="370">
        <f t="shared" si="0"/>
        <v>520</v>
      </c>
      <c r="H14" s="24"/>
      <c r="I14" s="380"/>
    </row>
    <row r="15" spans="1:9" x14ac:dyDescent="0.25">
      <c r="A15" s="382"/>
      <c r="B15" s="383"/>
      <c r="C15" s="384"/>
      <c r="D15" s="384"/>
      <c r="E15" s="385"/>
      <c r="F15" s="386"/>
      <c r="G15" s="387"/>
      <c r="H15" s="388"/>
      <c r="I15" s="389"/>
    </row>
    <row r="16" spans="1:9" x14ac:dyDescent="0.25">
      <c r="A16" s="390"/>
      <c r="B16" s="554" t="s">
        <v>31</v>
      </c>
      <c r="C16" s="554"/>
      <c r="D16" s="554"/>
      <c r="E16" s="391">
        <f>SUM(E2:E14)</f>
        <v>260</v>
      </c>
      <c r="F16" s="392"/>
      <c r="G16" s="393"/>
      <c r="H16" s="394"/>
      <c r="I16" s="395"/>
    </row>
    <row r="17" spans="1:9" ht="15.75" thickBot="1" x14ac:dyDescent="0.3">
      <c r="A17" s="390"/>
      <c r="B17" s="528" t="s">
        <v>32</v>
      </c>
      <c r="C17" s="528"/>
      <c r="D17" s="528"/>
      <c r="E17" s="391">
        <f>SUM(G2:G14)</f>
        <v>2097.333333333333</v>
      </c>
      <c r="F17" s="396"/>
      <c r="G17" s="397"/>
      <c r="H17" s="398"/>
      <c r="I17" s="395"/>
    </row>
    <row r="18" spans="1:9" ht="15.75" thickBot="1" x14ac:dyDescent="0.3">
      <c r="A18" s="390"/>
      <c r="B18" s="399" t="s">
        <v>95</v>
      </c>
      <c r="C18" s="400"/>
      <c r="D18" s="400"/>
      <c r="E18" s="393"/>
      <c r="F18" s="396"/>
      <c r="G18" s="397"/>
      <c r="H18" s="401">
        <f>SUM(H1:H14)</f>
        <v>0</v>
      </c>
      <c r="I18" s="395"/>
    </row>
    <row r="19" spans="1:9" ht="19.5" thickBot="1" x14ac:dyDescent="0.3">
      <c r="A19" s="390"/>
      <c r="B19" s="399" t="s">
        <v>180</v>
      </c>
      <c r="C19" s="400"/>
      <c r="D19" s="400"/>
      <c r="E19" s="393"/>
      <c r="F19" s="396"/>
      <c r="G19" s="397"/>
      <c r="H19" s="402">
        <f>+H18*36</f>
        <v>0</v>
      </c>
      <c r="I19" s="395"/>
    </row>
    <row r="20" spans="1:9" x14ac:dyDescent="0.25">
      <c r="A20" s="390"/>
      <c r="B20" s="400"/>
      <c r="C20" s="400"/>
      <c r="D20" s="400"/>
      <c r="E20" s="393"/>
      <c r="F20" s="396"/>
      <c r="G20" s="397"/>
      <c r="H20" s="403"/>
      <c r="I20" s="395"/>
    </row>
    <row r="21" spans="1:9" ht="15.75" x14ac:dyDescent="0.25">
      <c r="A21" s="529" t="s">
        <v>33</v>
      </c>
      <c r="B21" s="530"/>
      <c r="C21" s="530"/>
      <c r="D21" s="404"/>
      <c r="E21" s="397"/>
      <c r="F21" s="396"/>
      <c r="G21" s="397"/>
      <c r="H21" s="403"/>
      <c r="I21" s="395"/>
    </row>
    <row r="22" spans="1:9" x14ac:dyDescent="0.25">
      <c r="A22" s="390"/>
      <c r="B22" s="405"/>
      <c r="C22" s="404"/>
      <c r="D22" s="404"/>
      <c r="E22" s="397"/>
      <c r="F22" s="396"/>
      <c r="G22" s="397"/>
      <c r="H22" s="403"/>
      <c r="I22" s="395"/>
    </row>
    <row r="23" spans="1:9" x14ac:dyDescent="0.25">
      <c r="A23" s="390"/>
      <c r="B23" s="405" t="s">
        <v>34</v>
      </c>
      <c r="C23" s="406" t="s">
        <v>86</v>
      </c>
      <c r="D23" s="404"/>
      <c r="E23" s="407"/>
      <c r="F23" s="396"/>
      <c r="G23" s="397"/>
      <c r="H23" s="403"/>
      <c r="I23" s="395"/>
    </row>
    <row r="24" spans="1:9" ht="15" customHeight="1" x14ac:dyDescent="0.25">
      <c r="A24" s="408"/>
      <c r="B24" s="409">
        <v>1</v>
      </c>
      <c r="C24" s="532" t="s">
        <v>90</v>
      </c>
      <c r="D24" s="532"/>
      <c r="E24" s="532"/>
      <c r="F24" s="532"/>
      <c r="G24" s="410"/>
      <c r="H24" s="411"/>
      <c r="I24" s="412"/>
    </row>
    <row r="25" spans="1:9" ht="15" customHeight="1" x14ac:dyDescent="0.25">
      <c r="A25" s="390"/>
      <c r="B25" s="413">
        <v>2</v>
      </c>
      <c r="C25" s="532" t="s">
        <v>105</v>
      </c>
      <c r="D25" s="532"/>
      <c r="E25" s="532"/>
      <c r="F25" s="532"/>
      <c r="G25" s="414"/>
      <c r="H25" s="415"/>
      <c r="I25" s="395"/>
    </row>
    <row r="26" spans="1:9" ht="15" customHeight="1" x14ac:dyDescent="0.25">
      <c r="A26" s="390"/>
      <c r="B26" s="413">
        <v>4</v>
      </c>
      <c r="C26" s="532" t="s">
        <v>104</v>
      </c>
      <c r="D26" s="532"/>
      <c r="E26" s="532"/>
      <c r="F26" s="532"/>
      <c r="G26" s="414"/>
      <c r="H26" s="415"/>
      <c r="I26" s="395"/>
    </row>
    <row r="27" spans="1:9" x14ac:dyDescent="0.25">
      <c r="A27" s="390"/>
      <c r="B27" s="413" t="s">
        <v>87</v>
      </c>
      <c r="C27" s="531" t="s">
        <v>88</v>
      </c>
      <c r="D27" s="531"/>
      <c r="E27" s="531"/>
      <c r="F27" s="531"/>
      <c r="G27" s="531"/>
      <c r="H27" s="531"/>
      <c r="I27" s="395"/>
    </row>
    <row r="28" spans="1:9" ht="15" customHeight="1" x14ac:dyDescent="0.25">
      <c r="A28" s="390"/>
      <c r="B28" s="416">
        <v>1</v>
      </c>
      <c r="C28" s="531" t="s">
        <v>91</v>
      </c>
      <c r="D28" s="531"/>
      <c r="E28" s="531"/>
      <c r="F28" s="531"/>
      <c r="G28" s="414"/>
      <c r="H28" s="415"/>
      <c r="I28" s="395"/>
    </row>
    <row r="29" spans="1:9" ht="15" customHeight="1" x14ac:dyDescent="0.25">
      <c r="A29" s="390"/>
      <c r="B29" s="416">
        <v>2</v>
      </c>
      <c r="C29" s="531" t="s">
        <v>92</v>
      </c>
      <c r="D29" s="531"/>
      <c r="E29" s="531"/>
      <c r="F29" s="531"/>
      <c r="G29" s="414"/>
      <c r="H29" s="415"/>
      <c r="I29" s="395"/>
    </row>
    <row r="30" spans="1:9" ht="15" customHeight="1" x14ac:dyDescent="0.25">
      <c r="A30" s="390"/>
      <c r="B30" s="416">
        <v>5</v>
      </c>
      <c r="C30" s="531" t="s">
        <v>93</v>
      </c>
      <c r="D30" s="531"/>
      <c r="E30" s="531"/>
      <c r="F30" s="531"/>
      <c r="G30" s="414"/>
      <c r="H30" s="415"/>
      <c r="I30" s="395"/>
    </row>
    <row r="31" spans="1:9" ht="15" customHeight="1" x14ac:dyDescent="0.25">
      <c r="A31" s="390"/>
      <c r="B31" s="417">
        <v>1</v>
      </c>
      <c r="C31" s="531" t="s">
        <v>35</v>
      </c>
      <c r="D31" s="531"/>
      <c r="E31" s="531"/>
      <c r="F31" s="531"/>
      <c r="G31" s="414"/>
      <c r="H31" s="415"/>
      <c r="I31" s="395"/>
    </row>
    <row r="32" spans="1:9" x14ac:dyDescent="0.25">
      <c r="A32" s="390"/>
      <c r="B32" s="418">
        <v>2</v>
      </c>
      <c r="C32" s="531" t="s">
        <v>36</v>
      </c>
      <c r="D32" s="531"/>
      <c r="E32" s="531"/>
      <c r="F32" s="531"/>
      <c r="G32" s="414"/>
      <c r="H32" s="415"/>
      <c r="I32" s="395"/>
    </row>
    <row r="33" spans="1:9" ht="15.75" customHeight="1" x14ac:dyDescent="0.25">
      <c r="A33" s="390"/>
      <c r="B33" s="419" t="s">
        <v>12</v>
      </c>
      <c r="C33" s="544" t="s">
        <v>37</v>
      </c>
      <c r="D33" s="544"/>
      <c r="E33" s="544"/>
      <c r="F33" s="544"/>
      <c r="G33" s="544"/>
      <c r="H33" s="544"/>
      <c r="I33" s="545"/>
    </row>
    <row r="34" spans="1:9" ht="15.75" customHeight="1" x14ac:dyDescent="0.25">
      <c r="A34" s="390"/>
      <c r="B34" s="420">
        <f>365/12</f>
        <v>30.416666666666668</v>
      </c>
      <c r="C34" s="546" t="s">
        <v>38</v>
      </c>
      <c r="D34" s="546"/>
      <c r="E34" s="421"/>
      <c r="F34" s="422"/>
      <c r="G34" s="423"/>
      <c r="H34" s="424"/>
      <c r="I34" s="425"/>
    </row>
    <row r="35" spans="1:9" ht="15.75" customHeight="1" x14ac:dyDescent="0.25">
      <c r="A35" s="390"/>
      <c r="B35" s="420">
        <f>52/12</f>
        <v>4.333333333333333</v>
      </c>
      <c r="C35" s="546" t="s">
        <v>94</v>
      </c>
      <c r="D35" s="546"/>
      <c r="E35" s="421"/>
      <c r="F35" s="422"/>
      <c r="G35" s="423"/>
      <c r="H35" s="424"/>
      <c r="I35" s="425"/>
    </row>
    <row r="36" spans="1:9" ht="15.75" x14ac:dyDescent="0.25">
      <c r="A36" s="390"/>
      <c r="B36" s="405"/>
      <c r="C36" s="422"/>
      <c r="D36" s="422"/>
      <c r="E36" s="422"/>
      <c r="F36" s="422"/>
      <c r="G36" s="422"/>
      <c r="H36" s="424"/>
      <c r="I36" s="425"/>
    </row>
    <row r="37" spans="1:9" ht="29.45" customHeight="1" x14ac:dyDescent="0.25">
      <c r="A37" s="390"/>
      <c r="B37" s="405"/>
      <c r="C37" s="547" t="s">
        <v>39</v>
      </c>
      <c r="D37" s="547"/>
      <c r="E37" s="547"/>
      <c r="F37" s="547"/>
      <c r="G37" s="547"/>
      <c r="H37" s="547"/>
      <c r="I37" s="548"/>
    </row>
    <row r="38" spans="1:9" ht="15.75" thickBot="1" x14ac:dyDescent="0.3">
      <c r="A38" s="426"/>
      <c r="B38" s="427"/>
      <c r="C38" s="542"/>
      <c r="D38" s="542"/>
      <c r="E38" s="542"/>
      <c r="F38" s="542"/>
      <c r="G38" s="542"/>
      <c r="H38" s="542"/>
      <c r="I38" s="543"/>
    </row>
  </sheetData>
  <sheetProtection algorithmName="SHA-512" hashValue="t2IApWMOdz/kzh7GX3uXzLGjQ9F2AiYCDZG2iDhaeLGm3gaPpu7LDaBghLyCmCVQsvD7T5Qh9qU67ie5RqHzbw==" saltValue="J4F60c7pEufcRiw7d6+Ia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15:I19" name="Oblast2"/>
    <protectedRange algorithmName="SHA-512" hashValue="YAfofda0Ei65XbBoaU4ORxeh4CjxzMBtUKyNZOFY+esvMuuFfBRbssJBP9kv3+6+/4RgcWORVVpNQ8VJc52knA==" saltValue="5NCItLiogk8PvwdC7RqQKQ==" spinCount="100000" sqref="A18:A19 C18:D19 A1:B14 A15:D17 C1:G1 C3:D14 E2:G19" name="Oblast1"/>
    <protectedRange algorithmName="SHA-512" hashValue="YAfofda0Ei65XbBoaU4ORxeh4CjxzMBtUKyNZOFY+esvMuuFfBRbssJBP9kv3+6+/4RgcWORVVpNQ8VJc52knA==" saltValue="5NCItLiogk8PvwdC7RqQKQ==" spinCount="100000" sqref="B18:B19" name="Oblast1_2"/>
  </protectedRanges>
  <mergeCells count="26">
    <mergeCell ref="B8:B9"/>
    <mergeCell ref="A8:A9"/>
    <mergeCell ref="C8:C9"/>
    <mergeCell ref="C2:C7"/>
    <mergeCell ref="C38:I38"/>
    <mergeCell ref="C33:I33"/>
    <mergeCell ref="C34:D34"/>
    <mergeCell ref="C35:D35"/>
    <mergeCell ref="C37:I37"/>
    <mergeCell ref="C12:C14"/>
    <mergeCell ref="B2:B7"/>
    <mergeCell ref="A2:A7"/>
    <mergeCell ref="B10:B14"/>
    <mergeCell ref="A10:A14"/>
    <mergeCell ref="C32:F32"/>
    <mergeCell ref="B16:D16"/>
    <mergeCell ref="B17:D17"/>
    <mergeCell ref="A21:C21"/>
    <mergeCell ref="C30:F30"/>
    <mergeCell ref="C31:F31"/>
    <mergeCell ref="C24:F24"/>
    <mergeCell ref="C25:F25"/>
    <mergeCell ref="C26:F26"/>
    <mergeCell ref="C28:F28"/>
    <mergeCell ref="C29:F29"/>
    <mergeCell ref="C27:H27"/>
  </mergeCells>
  <pageMargins left="0.70866141732283472" right="0.70866141732283472" top="0.78740157480314965" bottom="0.78740157480314965" header="0.31496062992125984" footer="0.31496062992125984"/>
  <pageSetup paperSize="14" scale="53" orientation="portrait" r:id="rId1"/>
  <headerFooter>
    <oddHeader>&amp;RPŘÍLOHA č. 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I54"/>
  <sheetViews>
    <sheetView showGridLines="0" view="pageBreakPreview" zoomScale="115" zoomScaleNormal="100" zoomScaleSheetLayoutView="115" workbookViewId="0">
      <pane ySplit="1" topLeftCell="A2" activePane="bottomLeft" state="frozen"/>
      <selection activeCell="C34" sqref="C34:K34"/>
      <selection pane="bottomLeft" activeCell="H35" sqref="H35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16.85546875" customWidth="1"/>
    <col min="4" max="4" width="40.7109375" customWidth="1"/>
    <col min="5" max="6" width="8.7109375" customWidth="1"/>
    <col min="7" max="7" width="9.85546875" customWidth="1"/>
    <col min="8" max="8" width="16.85546875" customWidth="1"/>
    <col min="9" max="9" width="35.85546875" customWidth="1"/>
  </cols>
  <sheetData>
    <row r="1" spans="1:9" ht="30.75" thickBot="1" x14ac:dyDescent="0.3">
      <c r="A1" s="204" t="s">
        <v>0</v>
      </c>
      <c r="B1" s="205" t="s">
        <v>1</v>
      </c>
      <c r="C1" s="205" t="s">
        <v>11</v>
      </c>
      <c r="D1" s="205" t="s">
        <v>3</v>
      </c>
      <c r="E1" s="207" t="s">
        <v>4</v>
      </c>
      <c r="F1" s="206" t="s">
        <v>5</v>
      </c>
      <c r="G1" s="208" t="s">
        <v>12</v>
      </c>
      <c r="H1" s="209" t="s">
        <v>84</v>
      </c>
      <c r="I1" s="210" t="s">
        <v>7</v>
      </c>
    </row>
    <row r="2" spans="1:9" x14ac:dyDescent="0.25">
      <c r="A2" s="480" t="s">
        <v>26</v>
      </c>
      <c r="B2" s="515">
        <v>0</v>
      </c>
      <c r="C2" s="491" t="s">
        <v>74</v>
      </c>
      <c r="D2" s="211" t="s">
        <v>73</v>
      </c>
      <c r="E2" s="212">
        <v>72</v>
      </c>
      <c r="F2" s="179">
        <v>2</v>
      </c>
      <c r="G2" s="213">
        <f t="shared" ref="G2:G29" si="0">E2*F2*$B$50</f>
        <v>624</v>
      </c>
      <c r="H2" s="28"/>
      <c r="I2" s="214"/>
    </row>
    <row r="3" spans="1:9" x14ac:dyDescent="0.25">
      <c r="A3" s="481"/>
      <c r="B3" s="516"/>
      <c r="C3" s="558"/>
      <c r="D3" s="215" t="s">
        <v>15</v>
      </c>
      <c r="E3" s="216">
        <v>4</v>
      </c>
      <c r="F3" s="131">
        <v>2</v>
      </c>
      <c r="G3" s="217">
        <f t="shared" si="0"/>
        <v>34.666666666666664</v>
      </c>
      <c r="H3" s="25"/>
      <c r="I3" s="218"/>
    </row>
    <row r="4" spans="1:9" x14ac:dyDescent="0.25">
      <c r="A4" s="481"/>
      <c r="B4" s="516"/>
      <c r="C4" s="557" t="s">
        <v>130</v>
      </c>
      <c r="D4" s="215" t="s">
        <v>20</v>
      </c>
      <c r="E4" s="216">
        <v>22</v>
      </c>
      <c r="F4" s="131">
        <v>2</v>
      </c>
      <c r="G4" s="217">
        <f t="shared" si="0"/>
        <v>190.66666666666666</v>
      </c>
      <c r="H4" s="25"/>
      <c r="I4" s="218"/>
    </row>
    <row r="5" spans="1:9" x14ac:dyDescent="0.25">
      <c r="A5" s="481"/>
      <c r="B5" s="516"/>
      <c r="C5" s="558"/>
      <c r="D5" s="215" t="s">
        <v>20</v>
      </c>
      <c r="E5" s="216">
        <v>19</v>
      </c>
      <c r="F5" s="131">
        <v>2</v>
      </c>
      <c r="G5" s="217">
        <f t="shared" si="0"/>
        <v>164.66666666666666</v>
      </c>
      <c r="H5" s="25"/>
      <c r="I5" s="218"/>
    </row>
    <row r="6" spans="1:9" x14ac:dyDescent="0.25">
      <c r="A6" s="481"/>
      <c r="B6" s="516"/>
      <c r="C6" s="557" t="s">
        <v>75</v>
      </c>
      <c r="D6" s="215" t="s">
        <v>20</v>
      </c>
      <c r="E6" s="216">
        <v>32</v>
      </c>
      <c r="F6" s="131">
        <v>2</v>
      </c>
      <c r="G6" s="217">
        <f t="shared" si="0"/>
        <v>277.33333333333331</v>
      </c>
      <c r="H6" s="25"/>
      <c r="I6" s="218"/>
    </row>
    <row r="7" spans="1:9" x14ac:dyDescent="0.25">
      <c r="A7" s="481"/>
      <c r="B7" s="516"/>
      <c r="C7" s="492"/>
      <c r="D7" s="215" t="s">
        <v>20</v>
      </c>
      <c r="E7" s="216">
        <v>16</v>
      </c>
      <c r="F7" s="131">
        <v>2</v>
      </c>
      <c r="G7" s="217">
        <f t="shared" si="0"/>
        <v>138.66666666666666</v>
      </c>
      <c r="H7" s="29"/>
      <c r="I7" s="218"/>
    </row>
    <row r="8" spans="1:9" x14ac:dyDescent="0.25">
      <c r="A8" s="481"/>
      <c r="B8" s="516"/>
      <c r="C8" s="558"/>
      <c r="D8" s="215" t="s">
        <v>20</v>
      </c>
      <c r="E8" s="216">
        <v>16.8</v>
      </c>
      <c r="F8" s="131">
        <v>2</v>
      </c>
      <c r="G8" s="217">
        <f t="shared" si="0"/>
        <v>145.6</v>
      </c>
      <c r="H8" s="29"/>
      <c r="I8" s="218"/>
    </row>
    <row r="9" spans="1:9" x14ac:dyDescent="0.25">
      <c r="A9" s="481"/>
      <c r="B9" s="516"/>
      <c r="C9" s="185" t="s">
        <v>131</v>
      </c>
      <c r="D9" s="215" t="s">
        <v>20</v>
      </c>
      <c r="E9" s="216">
        <v>16</v>
      </c>
      <c r="F9" s="131">
        <v>2</v>
      </c>
      <c r="G9" s="217">
        <f t="shared" si="0"/>
        <v>138.66666666666666</v>
      </c>
      <c r="H9" s="29"/>
      <c r="I9" s="218"/>
    </row>
    <row r="10" spans="1:9" x14ac:dyDescent="0.25">
      <c r="A10" s="481"/>
      <c r="B10" s="516"/>
      <c r="C10" s="557" t="s">
        <v>22</v>
      </c>
      <c r="D10" s="215" t="s">
        <v>20</v>
      </c>
      <c r="E10" s="216">
        <v>16.2</v>
      </c>
      <c r="F10" s="131">
        <v>2</v>
      </c>
      <c r="G10" s="217">
        <f t="shared" si="0"/>
        <v>140.39999999999998</v>
      </c>
      <c r="H10" s="29"/>
      <c r="I10" s="218"/>
    </row>
    <row r="11" spans="1:9" x14ac:dyDescent="0.25">
      <c r="A11" s="481"/>
      <c r="B11" s="516"/>
      <c r="C11" s="558"/>
      <c r="D11" s="215" t="s">
        <v>23</v>
      </c>
      <c r="E11" s="216">
        <v>20</v>
      </c>
      <c r="F11" s="131">
        <v>2</v>
      </c>
      <c r="G11" s="217">
        <f t="shared" si="0"/>
        <v>173.33333333333331</v>
      </c>
      <c r="H11" s="29"/>
      <c r="I11" s="218"/>
    </row>
    <row r="12" spans="1:9" x14ac:dyDescent="0.25">
      <c r="A12" s="481"/>
      <c r="B12" s="516"/>
      <c r="C12" s="557" t="s">
        <v>78</v>
      </c>
      <c r="D12" s="215" t="s">
        <v>76</v>
      </c>
      <c r="E12" s="216">
        <v>9</v>
      </c>
      <c r="F12" s="131">
        <f>$B$45</f>
        <v>5</v>
      </c>
      <c r="G12" s="217">
        <f t="shared" si="0"/>
        <v>195</v>
      </c>
      <c r="H12" s="29"/>
      <c r="I12" s="218"/>
    </row>
    <row r="13" spans="1:9" x14ac:dyDescent="0.25">
      <c r="A13" s="481"/>
      <c r="B13" s="516"/>
      <c r="C13" s="492"/>
      <c r="D13" s="215" t="s">
        <v>25</v>
      </c>
      <c r="E13" s="216">
        <v>34</v>
      </c>
      <c r="F13" s="131">
        <v>2</v>
      </c>
      <c r="G13" s="217">
        <f t="shared" si="0"/>
        <v>294.66666666666663</v>
      </c>
      <c r="H13" s="29"/>
      <c r="I13" s="218"/>
    </row>
    <row r="14" spans="1:9" x14ac:dyDescent="0.25">
      <c r="A14" s="481"/>
      <c r="B14" s="516"/>
      <c r="C14" s="492"/>
      <c r="D14" s="215" t="s">
        <v>14</v>
      </c>
      <c r="E14" s="216">
        <v>3</v>
      </c>
      <c r="F14" s="131">
        <v>2</v>
      </c>
      <c r="G14" s="217">
        <f t="shared" si="0"/>
        <v>26</v>
      </c>
      <c r="H14" s="29"/>
      <c r="I14" s="218"/>
    </row>
    <row r="15" spans="1:9" x14ac:dyDescent="0.25">
      <c r="A15" s="481"/>
      <c r="B15" s="516"/>
      <c r="C15" s="492"/>
      <c r="D15" s="215" t="s">
        <v>77</v>
      </c>
      <c r="E15" s="216">
        <f>4.9+3.8</f>
        <v>8.6999999999999993</v>
      </c>
      <c r="F15" s="131">
        <v>5</v>
      </c>
      <c r="G15" s="217">
        <f t="shared" si="0"/>
        <v>188.5</v>
      </c>
      <c r="H15" s="29"/>
      <c r="I15" s="218"/>
    </row>
    <row r="16" spans="1:9" ht="15.75" thickBot="1" x14ac:dyDescent="0.3">
      <c r="A16" s="481"/>
      <c r="B16" s="516"/>
      <c r="C16" s="493"/>
      <c r="D16" s="219" t="s">
        <v>17</v>
      </c>
      <c r="E16" s="220">
        <f>29.9+6.3</f>
        <v>36.199999999999996</v>
      </c>
      <c r="F16" s="182">
        <v>2</v>
      </c>
      <c r="G16" s="221">
        <f t="shared" si="0"/>
        <v>313.73333333333329</v>
      </c>
      <c r="H16" s="30"/>
      <c r="I16" s="222"/>
    </row>
    <row r="17" spans="1:9" x14ac:dyDescent="0.25">
      <c r="A17" s="526" t="s">
        <v>26</v>
      </c>
      <c r="B17" s="515">
        <v>1</v>
      </c>
      <c r="C17" s="491" t="s">
        <v>133</v>
      </c>
      <c r="D17" s="227" t="s">
        <v>27</v>
      </c>
      <c r="E17" s="228">
        <v>28</v>
      </c>
      <c r="F17" s="181">
        <v>2</v>
      </c>
      <c r="G17" s="229">
        <f t="shared" si="0"/>
        <v>242.66666666666666</v>
      </c>
      <c r="H17" s="32"/>
      <c r="I17" s="230"/>
    </row>
    <row r="18" spans="1:9" x14ac:dyDescent="0.25">
      <c r="A18" s="527"/>
      <c r="B18" s="516"/>
      <c r="C18" s="492"/>
      <c r="D18" s="215" t="s">
        <v>20</v>
      </c>
      <c r="E18" s="216">
        <v>32</v>
      </c>
      <c r="F18" s="131">
        <v>2</v>
      </c>
      <c r="G18" s="217">
        <f t="shared" si="0"/>
        <v>277.33333333333331</v>
      </c>
      <c r="H18" s="25"/>
      <c r="I18" s="218"/>
    </row>
    <row r="19" spans="1:9" x14ac:dyDescent="0.25">
      <c r="A19" s="527"/>
      <c r="B19" s="516"/>
      <c r="C19" s="492"/>
      <c r="D19" s="215" t="s">
        <v>20</v>
      </c>
      <c r="E19" s="216">
        <v>32</v>
      </c>
      <c r="F19" s="131">
        <v>2</v>
      </c>
      <c r="G19" s="217">
        <f t="shared" si="0"/>
        <v>277.33333333333331</v>
      </c>
      <c r="H19" s="25"/>
      <c r="I19" s="218"/>
    </row>
    <row r="20" spans="1:9" x14ac:dyDescent="0.25">
      <c r="A20" s="527"/>
      <c r="B20" s="516"/>
      <c r="C20" s="492"/>
      <c r="D20" s="215" t="s">
        <v>20</v>
      </c>
      <c r="E20" s="216">
        <v>34</v>
      </c>
      <c r="F20" s="131">
        <v>2</v>
      </c>
      <c r="G20" s="217">
        <f t="shared" si="0"/>
        <v>294.66666666666663</v>
      </c>
      <c r="H20" s="25"/>
      <c r="I20" s="218"/>
    </row>
    <row r="21" spans="1:9" x14ac:dyDescent="0.25">
      <c r="A21" s="527"/>
      <c r="B21" s="516"/>
      <c r="C21" s="492"/>
      <c r="D21" s="215" t="s">
        <v>20</v>
      </c>
      <c r="E21" s="216">
        <v>34</v>
      </c>
      <c r="F21" s="131">
        <v>2</v>
      </c>
      <c r="G21" s="217">
        <f t="shared" si="0"/>
        <v>294.66666666666663</v>
      </c>
      <c r="H21" s="25"/>
      <c r="I21" s="218"/>
    </row>
    <row r="22" spans="1:9" x14ac:dyDescent="0.25">
      <c r="A22" s="527"/>
      <c r="B22" s="516"/>
      <c r="C22" s="492"/>
      <c r="D22" s="215" t="s">
        <v>20</v>
      </c>
      <c r="E22" s="216">
        <v>11</v>
      </c>
      <c r="F22" s="131">
        <v>2</v>
      </c>
      <c r="G22" s="217">
        <f t="shared" si="0"/>
        <v>95.333333333333329</v>
      </c>
      <c r="H22" s="25"/>
      <c r="I22" s="218"/>
    </row>
    <row r="23" spans="1:9" x14ac:dyDescent="0.25">
      <c r="A23" s="527"/>
      <c r="B23" s="516"/>
      <c r="C23" s="492"/>
      <c r="D23" s="215" t="s">
        <v>20</v>
      </c>
      <c r="E23" s="216">
        <v>41</v>
      </c>
      <c r="F23" s="131">
        <v>2</v>
      </c>
      <c r="G23" s="217">
        <f t="shared" si="0"/>
        <v>355.33333333333331</v>
      </c>
      <c r="H23" s="25"/>
      <c r="I23" s="218"/>
    </row>
    <row r="24" spans="1:9" x14ac:dyDescent="0.25">
      <c r="A24" s="527"/>
      <c r="B24" s="516"/>
      <c r="C24" s="492"/>
      <c r="D24" s="215" t="s">
        <v>20</v>
      </c>
      <c r="E24" s="216">
        <v>20</v>
      </c>
      <c r="F24" s="131">
        <v>2</v>
      </c>
      <c r="G24" s="217">
        <f t="shared" si="0"/>
        <v>173.33333333333331</v>
      </c>
      <c r="H24" s="25"/>
      <c r="I24" s="218"/>
    </row>
    <row r="25" spans="1:9" x14ac:dyDescent="0.25">
      <c r="A25" s="527"/>
      <c r="B25" s="516"/>
      <c r="C25" s="492"/>
      <c r="D25" s="215" t="s">
        <v>132</v>
      </c>
      <c r="E25" s="216">
        <v>20</v>
      </c>
      <c r="F25" s="131">
        <v>2</v>
      </c>
      <c r="G25" s="217">
        <f t="shared" si="0"/>
        <v>173.33333333333331</v>
      </c>
      <c r="H25" s="25"/>
      <c r="I25" s="218"/>
    </row>
    <row r="26" spans="1:9" x14ac:dyDescent="0.25">
      <c r="A26" s="527"/>
      <c r="B26" s="516"/>
      <c r="C26" s="492"/>
      <c r="D26" s="215" t="s">
        <v>14</v>
      </c>
      <c r="E26" s="216">
        <v>20</v>
      </c>
      <c r="F26" s="131">
        <v>5</v>
      </c>
      <c r="G26" s="217">
        <f t="shared" si="0"/>
        <v>433.33333333333331</v>
      </c>
      <c r="H26" s="25"/>
      <c r="I26" s="218"/>
    </row>
    <row r="27" spans="1:9" x14ac:dyDescent="0.25">
      <c r="A27" s="527"/>
      <c r="B27" s="516"/>
      <c r="C27" s="492"/>
      <c r="D27" s="215" t="s">
        <v>128</v>
      </c>
      <c r="E27" s="216">
        <v>12</v>
      </c>
      <c r="F27" s="131">
        <v>5</v>
      </c>
      <c r="G27" s="217">
        <f t="shared" si="0"/>
        <v>260</v>
      </c>
      <c r="H27" s="25"/>
      <c r="I27" s="218"/>
    </row>
    <row r="28" spans="1:9" x14ac:dyDescent="0.25">
      <c r="A28" s="527"/>
      <c r="B28" s="516"/>
      <c r="C28" s="492"/>
      <c r="D28" s="215" t="s">
        <v>24</v>
      </c>
      <c r="E28" s="216">
        <v>3</v>
      </c>
      <c r="F28" s="131">
        <v>2</v>
      </c>
      <c r="G28" s="217">
        <f t="shared" si="0"/>
        <v>26</v>
      </c>
      <c r="H28" s="25"/>
      <c r="I28" s="218"/>
    </row>
    <row r="29" spans="1:9" ht="15.75" thickBot="1" x14ac:dyDescent="0.3">
      <c r="A29" s="555"/>
      <c r="B29" s="556"/>
      <c r="C29" s="493"/>
      <c r="D29" s="223" t="s">
        <v>129</v>
      </c>
      <c r="E29" s="224">
        <v>12</v>
      </c>
      <c r="F29" s="184">
        <v>5</v>
      </c>
      <c r="G29" s="225">
        <f t="shared" si="0"/>
        <v>260</v>
      </c>
      <c r="H29" s="31"/>
      <c r="I29" s="226"/>
    </row>
    <row r="30" spans="1:9" x14ac:dyDescent="0.25">
      <c r="A30" s="69"/>
      <c r="B30" s="70"/>
      <c r="C30" s="71"/>
      <c r="D30" s="71"/>
      <c r="E30" s="75"/>
      <c r="F30" s="72"/>
      <c r="G30" s="73"/>
      <c r="H30" s="190"/>
      <c r="I30" s="77"/>
    </row>
    <row r="31" spans="1:9" x14ac:dyDescent="0.25">
      <c r="A31" s="78"/>
      <c r="B31" s="522" t="s">
        <v>31</v>
      </c>
      <c r="C31" s="522"/>
      <c r="D31" s="522"/>
      <c r="E31" s="79">
        <f>SUM(E2:E29)</f>
        <v>623.9</v>
      </c>
      <c r="F31" s="81"/>
      <c r="G31" s="80"/>
      <c r="H31" s="82"/>
      <c r="I31" s="83"/>
    </row>
    <row r="32" spans="1:9" ht="15.75" thickBot="1" x14ac:dyDescent="0.3">
      <c r="A32" s="78"/>
      <c r="B32" s="523" t="s">
        <v>32</v>
      </c>
      <c r="C32" s="523"/>
      <c r="D32" s="523"/>
      <c r="E32" s="79">
        <f>SUM(G2:G29)</f>
        <v>6209.2333333333318</v>
      </c>
      <c r="F32" s="84"/>
      <c r="G32" s="85"/>
      <c r="H32" s="86"/>
      <c r="I32" s="83"/>
    </row>
    <row r="33" spans="1:9" ht="15.75" thickBot="1" x14ac:dyDescent="0.3">
      <c r="A33" s="78"/>
      <c r="B33" s="87" t="s">
        <v>95</v>
      </c>
      <c r="C33" s="88"/>
      <c r="D33" s="88"/>
      <c r="E33" s="80"/>
      <c r="F33" s="84"/>
      <c r="G33" s="85"/>
      <c r="H33" s="89">
        <f>SUM(H1:H29)</f>
        <v>0</v>
      </c>
      <c r="I33" s="83"/>
    </row>
    <row r="34" spans="1:9" ht="19.5" thickBot="1" x14ac:dyDescent="0.3">
      <c r="A34" s="78"/>
      <c r="B34" s="87" t="s">
        <v>180</v>
      </c>
      <c r="C34" s="88"/>
      <c r="D34" s="88"/>
      <c r="E34" s="80"/>
      <c r="F34" s="84"/>
      <c r="G34" s="85"/>
      <c r="H34" s="90">
        <f>+H33*36</f>
        <v>0</v>
      </c>
      <c r="I34" s="83"/>
    </row>
    <row r="35" spans="1:9" x14ac:dyDescent="0.25">
      <c r="A35" s="78"/>
      <c r="B35" s="88"/>
      <c r="C35" s="88"/>
      <c r="D35" s="88"/>
      <c r="E35" s="80"/>
      <c r="F35" s="84"/>
      <c r="G35" s="85"/>
      <c r="H35" s="91"/>
      <c r="I35" s="83"/>
    </row>
    <row r="36" spans="1:9" ht="15.75" x14ac:dyDescent="0.25">
      <c r="A36" s="485" t="s">
        <v>33</v>
      </c>
      <c r="B36" s="486"/>
      <c r="C36" s="486"/>
      <c r="D36" s="92"/>
      <c r="E36" s="85"/>
      <c r="F36" s="84"/>
      <c r="G36" s="85"/>
      <c r="H36" s="91"/>
      <c r="I36" s="83"/>
    </row>
    <row r="37" spans="1:9" x14ac:dyDescent="0.25">
      <c r="A37" s="78"/>
      <c r="B37" s="94"/>
      <c r="C37" s="92"/>
      <c r="D37" s="92"/>
      <c r="E37" s="85"/>
      <c r="F37" s="84"/>
      <c r="G37" s="85"/>
      <c r="H37" s="91"/>
      <c r="I37" s="83"/>
    </row>
    <row r="38" spans="1:9" x14ac:dyDescent="0.25">
      <c r="A38" s="78"/>
      <c r="B38" s="94" t="s">
        <v>34</v>
      </c>
      <c r="C38" s="95" t="s">
        <v>86</v>
      </c>
      <c r="D38" s="92"/>
      <c r="E38" s="93"/>
      <c r="F38" s="84"/>
      <c r="G38" s="85"/>
      <c r="H38" s="91"/>
      <c r="I38" s="83"/>
    </row>
    <row r="39" spans="1:9" ht="15" customHeight="1" x14ac:dyDescent="0.25">
      <c r="A39" s="96"/>
      <c r="B39" s="97">
        <v>1</v>
      </c>
      <c r="C39" s="475" t="s">
        <v>90</v>
      </c>
      <c r="D39" s="475"/>
      <c r="E39" s="475"/>
      <c r="F39" s="475"/>
      <c r="G39" s="98"/>
      <c r="H39" s="99"/>
      <c r="I39" s="100"/>
    </row>
    <row r="40" spans="1:9" ht="15" customHeight="1" x14ac:dyDescent="0.25">
      <c r="A40" s="78"/>
      <c r="B40" s="101">
        <v>2</v>
      </c>
      <c r="C40" s="475" t="s">
        <v>105</v>
      </c>
      <c r="D40" s="475"/>
      <c r="E40" s="475"/>
      <c r="F40" s="475"/>
      <c r="G40" s="102"/>
      <c r="H40" s="103"/>
      <c r="I40" s="83"/>
    </row>
    <row r="41" spans="1:9" ht="15" customHeight="1" x14ac:dyDescent="0.25">
      <c r="A41" s="78"/>
      <c r="B41" s="101">
        <v>4</v>
      </c>
      <c r="C41" s="475" t="s">
        <v>104</v>
      </c>
      <c r="D41" s="475"/>
      <c r="E41" s="475"/>
      <c r="F41" s="475"/>
      <c r="G41" s="102"/>
      <c r="H41" s="103"/>
      <c r="I41" s="83"/>
    </row>
    <row r="42" spans="1:9" x14ac:dyDescent="0.25">
      <c r="A42" s="78"/>
      <c r="B42" s="101" t="s">
        <v>87</v>
      </c>
      <c r="C42" s="521" t="s">
        <v>88</v>
      </c>
      <c r="D42" s="521"/>
      <c r="E42" s="521"/>
      <c r="F42" s="521"/>
      <c r="G42" s="521"/>
      <c r="H42" s="521"/>
      <c r="I42" s="83"/>
    </row>
    <row r="43" spans="1:9" ht="15" customHeight="1" x14ac:dyDescent="0.25">
      <c r="A43" s="78"/>
      <c r="B43" s="104">
        <v>1</v>
      </c>
      <c r="C43" s="521" t="s">
        <v>91</v>
      </c>
      <c r="D43" s="521"/>
      <c r="E43" s="521"/>
      <c r="F43" s="521"/>
      <c r="G43" s="102"/>
      <c r="H43" s="103"/>
      <c r="I43" s="83"/>
    </row>
    <row r="44" spans="1:9" ht="15" customHeight="1" x14ac:dyDescent="0.25">
      <c r="A44" s="78"/>
      <c r="B44" s="104">
        <v>2</v>
      </c>
      <c r="C44" s="521" t="s">
        <v>92</v>
      </c>
      <c r="D44" s="521"/>
      <c r="E44" s="521"/>
      <c r="F44" s="521"/>
      <c r="G44" s="102"/>
      <c r="H44" s="103"/>
      <c r="I44" s="83"/>
    </row>
    <row r="45" spans="1:9" ht="15" customHeight="1" x14ac:dyDescent="0.25">
      <c r="A45" s="78"/>
      <c r="B45" s="104">
        <v>5</v>
      </c>
      <c r="C45" s="521" t="s">
        <v>93</v>
      </c>
      <c r="D45" s="521"/>
      <c r="E45" s="521"/>
      <c r="F45" s="521"/>
      <c r="G45" s="102"/>
      <c r="H45" s="103"/>
      <c r="I45" s="83"/>
    </row>
    <row r="46" spans="1:9" ht="15" customHeight="1" x14ac:dyDescent="0.25">
      <c r="A46" s="78"/>
      <c r="B46" s="105">
        <v>1</v>
      </c>
      <c r="C46" s="521" t="s">
        <v>35</v>
      </c>
      <c r="D46" s="521"/>
      <c r="E46" s="521"/>
      <c r="F46" s="521"/>
      <c r="G46" s="102"/>
      <c r="H46" s="103"/>
      <c r="I46" s="83"/>
    </row>
    <row r="47" spans="1:9" x14ac:dyDescent="0.25">
      <c r="A47" s="78"/>
      <c r="B47" s="106">
        <v>2</v>
      </c>
      <c r="C47" s="521" t="s">
        <v>36</v>
      </c>
      <c r="D47" s="521"/>
      <c r="E47" s="521"/>
      <c r="F47" s="521"/>
      <c r="G47" s="102"/>
      <c r="H47" s="103"/>
      <c r="I47" s="83"/>
    </row>
    <row r="48" spans="1:9" ht="15.75" customHeight="1" x14ac:dyDescent="0.25">
      <c r="A48" s="78"/>
      <c r="B48" s="107" t="s">
        <v>12</v>
      </c>
      <c r="C48" s="476" t="s">
        <v>37</v>
      </c>
      <c r="D48" s="476"/>
      <c r="E48" s="476"/>
      <c r="F48" s="476"/>
      <c r="G48" s="476"/>
      <c r="H48" s="476"/>
      <c r="I48" s="477"/>
    </row>
    <row r="49" spans="1:9" ht="15.75" customHeight="1" x14ac:dyDescent="0.25">
      <c r="A49" s="78"/>
      <c r="B49" s="108">
        <f>365/12</f>
        <v>30.416666666666668</v>
      </c>
      <c r="C49" s="474" t="s">
        <v>38</v>
      </c>
      <c r="D49" s="474"/>
      <c r="E49" s="109"/>
      <c r="F49" s="110"/>
      <c r="G49" s="111"/>
      <c r="H49" s="112"/>
      <c r="I49" s="113"/>
    </row>
    <row r="50" spans="1:9" ht="15.75" customHeight="1" x14ac:dyDescent="0.25">
      <c r="A50" s="78"/>
      <c r="B50" s="108">
        <f>52/12</f>
        <v>4.333333333333333</v>
      </c>
      <c r="C50" s="474" t="s">
        <v>94</v>
      </c>
      <c r="D50" s="474"/>
      <c r="E50" s="109"/>
      <c r="F50" s="110"/>
      <c r="G50" s="111"/>
      <c r="H50" s="112"/>
      <c r="I50" s="113"/>
    </row>
    <row r="51" spans="1:9" ht="15.75" x14ac:dyDescent="0.25">
      <c r="A51" s="78"/>
      <c r="B51" s="94"/>
      <c r="C51" s="110"/>
      <c r="D51" s="110"/>
      <c r="E51" s="110"/>
      <c r="F51" s="110"/>
      <c r="G51" s="110"/>
      <c r="H51" s="112"/>
      <c r="I51" s="113"/>
    </row>
    <row r="52" spans="1:9" ht="29.45" customHeight="1" x14ac:dyDescent="0.25">
      <c r="A52" s="78"/>
      <c r="B52" s="94"/>
      <c r="C52" s="478" t="s">
        <v>39</v>
      </c>
      <c r="D52" s="478"/>
      <c r="E52" s="478"/>
      <c r="F52" s="478"/>
      <c r="G52" s="478"/>
      <c r="H52" s="478"/>
      <c r="I52" s="479"/>
    </row>
    <row r="53" spans="1:9" ht="15.75" thickBot="1" x14ac:dyDescent="0.3">
      <c r="A53" s="114"/>
      <c r="B53" s="115"/>
      <c r="C53" s="472"/>
      <c r="D53" s="472"/>
      <c r="E53" s="472"/>
      <c r="F53" s="472"/>
      <c r="G53" s="472"/>
      <c r="H53" s="472"/>
      <c r="I53" s="473"/>
    </row>
    <row r="54" spans="1:9" ht="15.75" thickTop="1" x14ac:dyDescent="0.25"/>
  </sheetData>
  <sheetProtection algorithmName="SHA-512" hashValue="d6RZFnBwSwsh59s7kvS91DXH328qF21VsDlGjVNg4BwlZ7wKKpR9jktQRuw27h2T5movLrtb1/h4ijQNGn12Hw==" saltValue="1UdXVJd2Zs+xyK3y9OYNY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0:I34" name="Oblast2"/>
    <protectedRange algorithmName="SHA-512" hashValue="YAfofda0Ei65XbBoaU4ORxeh4CjxzMBtUKyNZOFY+esvMuuFfBRbssJBP9kv3+6+/4RgcWORVVpNQ8VJc52knA==" saltValue="5NCItLiogk8PvwdC7RqQKQ==" spinCount="100000" sqref="A33:A34 E1:G32 A30:D32 A12:D16 C33:G34 A1:D11 A17:D29" name="Oblast1"/>
    <protectedRange algorithmName="SHA-512" hashValue="YAfofda0Ei65XbBoaU4ORxeh4CjxzMBtUKyNZOFY+esvMuuFfBRbssJBP9kv3+6+/4RgcWORVVpNQ8VJc52knA==" saltValue="5NCItLiogk8PvwdC7RqQKQ==" spinCount="100000" sqref="B33:B34" name="Oblast1_2"/>
  </protectedRanges>
  <mergeCells count="27">
    <mergeCell ref="C17:C29"/>
    <mergeCell ref="C4:C5"/>
    <mergeCell ref="C2:C3"/>
    <mergeCell ref="C6:C8"/>
    <mergeCell ref="C10:C11"/>
    <mergeCell ref="C12:C16"/>
    <mergeCell ref="C49:D49"/>
    <mergeCell ref="C50:D50"/>
    <mergeCell ref="C52:I52"/>
    <mergeCell ref="C53:I53"/>
    <mergeCell ref="C48:I48"/>
    <mergeCell ref="A17:A29"/>
    <mergeCell ref="A2:A16"/>
    <mergeCell ref="B2:B16"/>
    <mergeCell ref="C47:F47"/>
    <mergeCell ref="B31:D31"/>
    <mergeCell ref="B32:D32"/>
    <mergeCell ref="A36:C36"/>
    <mergeCell ref="C39:F39"/>
    <mergeCell ref="C40:F40"/>
    <mergeCell ref="C41:F41"/>
    <mergeCell ref="C43:F43"/>
    <mergeCell ref="C44:F44"/>
    <mergeCell ref="C45:F45"/>
    <mergeCell ref="C46:F46"/>
    <mergeCell ref="C42:H42"/>
    <mergeCell ref="B17:B29"/>
  </mergeCells>
  <pageMargins left="0.70866141732283472" right="0.70866141732283472" top="0.78740157480314965" bottom="0.78740157480314965" header="0.31496062992125984" footer="0.31496062992125984"/>
  <pageSetup paperSize="14" scale="56" orientation="portrait" r:id="rId1"/>
  <headerFooter>
    <oddHeader>&amp;RPŘÍLOHA č. 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  <pageSetUpPr fitToPage="1"/>
  </sheetPr>
  <dimension ref="A1:I27"/>
  <sheetViews>
    <sheetView showGridLines="0" view="pageBreakPreview" zoomScale="130" zoomScaleNormal="100" zoomScaleSheetLayoutView="130" workbookViewId="0">
      <selection activeCell="H2" sqref="H2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20.7109375" customWidth="1"/>
    <col min="4" max="4" width="43.140625" customWidth="1"/>
    <col min="5" max="6" width="8.7109375" customWidth="1"/>
    <col min="7" max="7" width="9.85546875" customWidth="1"/>
    <col min="8" max="8" width="16.85546875" customWidth="1"/>
    <col min="9" max="9" width="35.85546875" customWidth="1"/>
  </cols>
  <sheetData>
    <row r="1" spans="1:9" ht="30.75" thickBot="1" x14ac:dyDescent="0.3">
      <c r="A1" s="306" t="s">
        <v>0</v>
      </c>
      <c r="B1" s="307" t="s">
        <v>1</v>
      </c>
      <c r="C1" s="307" t="s">
        <v>11</v>
      </c>
      <c r="D1" s="307" t="s">
        <v>3</v>
      </c>
      <c r="E1" s="309" t="s">
        <v>4</v>
      </c>
      <c r="F1" s="308" t="s">
        <v>5</v>
      </c>
      <c r="G1" s="310" t="s">
        <v>12</v>
      </c>
      <c r="H1" s="311" t="s">
        <v>84</v>
      </c>
      <c r="I1" s="312" t="s">
        <v>7</v>
      </c>
    </row>
    <row r="2" spans="1:9" s="232" customFormat="1" ht="31.5" customHeight="1" thickBot="1" x14ac:dyDescent="0.3">
      <c r="A2" s="315" t="s">
        <v>144</v>
      </c>
      <c r="B2" s="316">
        <v>1</v>
      </c>
      <c r="C2" s="317" t="s">
        <v>145</v>
      </c>
      <c r="D2" s="318" t="s">
        <v>146</v>
      </c>
      <c r="E2" s="319">
        <v>52</v>
      </c>
      <c r="F2" s="320">
        <v>2</v>
      </c>
      <c r="G2" s="321">
        <f>E2*F2*$B$23</f>
        <v>450.66666666666663</v>
      </c>
      <c r="H2" s="322"/>
      <c r="I2" s="323"/>
    </row>
    <row r="3" spans="1:9" s="232" customFormat="1" x14ac:dyDescent="0.25">
      <c r="A3" s="69"/>
      <c r="B3" s="70"/>
      <c r="C3" s="71"/>
      <c r="D3" s="71"/>
      <c r="E3" s="75"/>
      <c r="F3" s="72"/>
      <c r="G3" s="73"/>
      <c r="H3" s="190"/>
      <c r="I3" s="77"/>
    </row>
    <row r="4" spans="1:9" s="232" customFormat="1" x14ac:dyDescent="0.25">
      <c r="A4" s="69"/>
      <c r="B4" s="487" t="s">
        <v>121</v>
      </c>
      <c r="C4" s="487"/>
      <c r="D4" s="487"/>
      <c r="E4" s="235">
        <f>SUM(E2:E2)</f>
        <v>52</v>
      </c>
      <c r="F4" s="81"/>
      <c r="G4" s="236"/>
      <c r="H4" s="237"/>
      <c r="I4" s="100"/>
    </row>
    <row r="5" spans="1:9" s="232" customFormat="1" ht="15.75" thickBot="1" x14ac:dyDescent="0.3">
      <c r="A5" s="69"/>
      <c r="B5" s="484" t="s">
        <v>32</v>
      </c>
      <c r="C5" s="484"/>
      <c r="D5" s="484"/>
      <c r="E5" s="235">
        <f>SUM(G2:G2)</f>
        <v>450.66666666666663</v>
      </c>
      <c r="F5" s="84"/>
      <c r="G5" s="75"/>
      <c r="H5" s="238"/>
      <c r="I5" s="100"/>
    </row>
    <row r="6" spans="1:9" s="232" customFormat="1" ht="15.75" thickBot="1" x14ac:dyDescent="0.3">
      <c r="A6" s="69"/>
      <c r="B6" s="239" t="s">
        <v>122</v>
      </c>
      <c r="C6" s="240"/>
      <c r="D6" s="240"/>
      <c r="E6" s="236"/>
      <c r="F6" s="84"/>
      <c r="G6" s="75"/>
      <c r="H6" s="242">
        <f>SUM(H1:H2)</f>
        <v>0</v>
      </c>
      <c r="I6" s="100"/>
    </row>
    <row r="7" spans="1:9" s="232" customFormat="1" ht="19.5" thickBot="1" x14ac:dyDescent="0.3">
      <c r="A7" s="69"/>
      <c r="B7" s="239" t="s">
        <v>179</v>
      </c>
      <c r="C7" s="240"/>
      <c r="D7" s="240"/>
      <c r="E7" s="236"/>
      <c r="F7" s="84"/>
      <c r="G7" s="75"/>
      <c r="H7" s="243">
        <f>+H6*36</f>
        <v>0</v>
      </c>
      <c r="I7" s="100"/>
    </row>
    <row r="8" spans="1:9" s="232" customFormat="1" x14ac:dyDescent="0.25">
      <c r="A8" s="69"/>
      <c r="B8" s="240"/>
      <c r="C8" s="240"/>
      <c r="D8" s="240"/>
      <c r="E8" s="236"/>
      <c r="F8" s="84"/>
      <c r="G8" s="75"/>
      <c r="H8" s="238"/>
      <c r="I8" s="100"/>
    </row>
    <row r="9" spans="1:9" s="232" customFormat="1" ht="15.75" x14ac:dyDescent="0.25">
      <c r="A9" s="485" t="s">
        <v>33</v>
      </c>
      <c r="B9" s="486"/>
      <c r="C9" s="486"/>
      <c r="D9" s="71"/>
      <c r="E9" s="75"/>
      <c r="F9" s="84"/>
      <c r="G9" s="75"/>
      <c r="H9" s="238"/>
      <c r="I9" s="100"/>
    </row>
    <row r="10" spans="1:9" s="232" customFormat="1" x14ac:dyDescent="0.25">
      <c r="A10" s="69"/>
      <c r="B10" s="70"/>
      <c r="C10" s="71"/>
      <c r="D10" s="71"/>
      <c r="E10" s="75"/>
      <c r="F10" s="84"/>
      <c r="G10" s="75"/>
      <c r="H10" s="238"/>
      <c r="I10" s="100"/>
    </row>
    <row r="11" spans="1:9" s="232" customFormat="1" x14ac:dyDescent="0.25">
      <c r="A11" s="69"/>
      <c r="B11" s="70" t="s">
        <v>34</v>
      </c>
      <c r="C11" s="74" t="s">
        <v>86</v>
      </c>
      <c r="D11" s="71"/>
      <c r="E11" s="73"/>
      <c r="F11" s="84"/>
      <c r="G11" s="75"/>
      <c r="H11" s="238"/>
      <c r="I11" s="100"/>
    </row>
    <row r="12" spans="1:9" s="232" customFormat="1" ht="15" customHeight="1" x14ac:dyDescent="0.25">
      <c r="A12" s="96"/>
      <c r="B12" s="97">
        <v>1</v>
      </c>
      <c r="C12" s="475" t="s">
        <v>90</v>
      </c>
      <c r="D12" s="475"/>
      <c r="E12" s="475"/>
      <c r="F12" s="475"/>
      <c r="G12" s="98"/>
      <c r="H12" s="99"/>
      <c r="I12" s="100"/>
    </row>
    <row r="13" spans="1:9" s="232" customFormat="1" ht="15" customHeight="1" x14ac:dyDescent="0.25">
      <c r="A13" s="69"/>
      <c r="B13" s="97">
        <v>2</v>
      </c>
      <c r="C13" s="475" t="s">
        <v>105</v>
      </c>
      <c r="D13" s="475"/>
      <c r="E13" s="475"/>
      <c r="F13" s="475"/>
      <c r="G13" s="98"/>
      <c r="H13" s="99"/>
      <c r="I13" s="100"/>
    </row>
    <row r="14" spans="1:9" s="232" customFormat="1" ht="15" customHeight="1" x14ac:dyDescent="0.25">
      <c r="A14" s="69"/>
      <c r="B14" s="97">
        <v>4</v>
      </c>
      <c r="C14" s="475" t="s">
        <v>104</v>
      </c>
      <c r="D14" s="475"/>
      <c r="E14" s="475"/>
      <c r="F14" s="475"/>
      <c r="G14" s="98"/>
      <c r="H14" s="99"/>
      <c r="I14" s="100"/>
    </row>
    <row r="15" spans="1:9" s="232" customFormat="1" x14ac:dyDescent="0.25">
      <c r="A15" s="69"/>
      <c r="B15" s="97" t="s">
        <v>87</v>
      </c>
      <c r="C15" s="475" t="s">
        <v>88</v>
      </c>
      <c r="D15" s="475"/>
      <c r="E15" s="475"/>
      <c r="F15" s="475"/>
      <c r="G15" s="475"/>
      <c r="H15" s="475"/>
      <c r="I15" s="100"/>
    </row>
    <row r="16" spans="1:9" s="232" customFormat="1" ht="15" customHeight="1" x14ac:dyDescent="0.25">
      <c r="A16" s="69"/>
      <c r="B16" s="246">
        <v>1</v>
      </c>
      <c r="C16" s="475" t="s">
        <v>91</v>
      </c>
      <c r="D16" s="475"/>
      <c r="E16" s="475"/>
      <c r="F16" s="475"/>
      <c r="G16" s="98"/>
      <c r="H16" s="99"/>
      <c r="I16" s="100"/>
    </row>
    <row r="17" spans="1:9" s="232" customFormat="1" ht="15" customHeight="1" x14ac:dyDescent="0.25">
      <c r="A17" s="69"/>
      <c r="B17" s="246">
        <v>2</v>
      </c>
      <c r="C17" s="475" t="s">
        <v>92</v>
      </c>
      <c r="D17" s="475"/>
      <c r="E17" s="475"/>
      <c r="F17" s="475"/>
      <c r="G17" s="98"/>
      <c r="H17" s="99"/>
      <c r="I17" s="100"/>
    </row>
    <row r="18" spans="1:9" s="232" customFormat="1" ht="15" customHeight="1" x14ac:dyDescent="0.25">
      <c r="A18" s="69"/>
      <c r="B18" s="246">
        <v>5</v>
      </c>
      <c r="C18" s="475" t="s">
        <v>93</v>
      </c>
      <c r="D18" s="475"/>
      <c r="E18" s="475"/>
      <c r="F18" s="475"/>
      <c r="G18" s="98"/>
      <c r="H18" s="99"/>
      <c r="I18" s="100"/>
    </row>
    <row r="19" spans="1:9" s="232" customFormat="1" ht="15" customHeight="1" x14ac:dyDescent="0.25">
      <c r="A19" s="69"/>
      <c r="B19" s="247">
        <v>1</v>
      </c>
      <c r="C19" s="475" t="s">
        <v>35</v>
      </c>
      <c r="D19" s="475"/>
      <c r="E19" s="475"/>
      <c r="F19" s="475"/>
      <c r="G19" s="98"/>
      <c r="H19" s="99"/>
      <c r="I19" s="100"/>
    </row>
    <row r="20" spans="1:9" s="232" customFormat="1" x14ac:dyDescent="0.25">
      <c r="A20" s="69"/>
      <c r="B20" s="248">
        <v>2</v>
      </c>
      <c r="C20" s="475" t="s">
        <v>36</v>
      </c>
      <c r="D20" s="475"/>
      <c r="E20" s="475"/>
      <c r="F20" s="475"/>
      <c r="G20" s="98"/>
      <c r="H20" s="99"/>
      <c r="I20" s="100"/>
    </row>
    <row r="21" spans="1:9" s="232" customFormat="1" ht="15" customHeight="1" x14ac:dyDescent="0.25">
      <c r="A21" s="69"/>
      <c r="B21" s="249" t="s">
        <v>12</v>
      </c>
      <c r="C21" s="476" t="s">
        <v>37</v>
      </c>
      <c r="D21" s="476"/>
      <c r="E21" s="476"/>
      <c r="F21" s="476"/>
      <c r="G21" s="476"/>
      <c r="H21" s="476"/>
      <c r="I21" s="477"/>
    </row>
    <row r="22" spans="1:9" s="232" customFormat="1" ht="15.75" customHeight="1" x14ac:dyDescent="0.25">
      <c r="A22" s="69"/>
      <c r="B22" s="108">
        <f>365/12</f>
        <v>30.416666666666668</v>
      </c>
      <c r="C22" s="474" t="s">
        <v>38</v>
      </c>
      <c r="D22" s="474"/>
      <c r="E22" s="109"/>
      <c r="F22" s="110"/>
      <c r="G22" s="111"/>
      <c r="H22" s="112"/>
      <c r="I22" s="113"/>
    </row>
    <row r="23" spans="1:9" s="232" customFormat="1" ht="15.75" customHeight="1" x14ac:dyDescent="0.25">
      <c r="A23" s="69"/>
      <c r="B23" s="108">
        <f>52/12</f>
        <v>4.333333333333333</v>
      </c>
      <c r="C23" s="474" t="s">
        <v>94</v>
      </c>
      <c r="D23" s="474"/>
      <c r="E23" s="109"/>
      <c r="F23" s="110"/>
      <c r="G23" s="111"/>
      <c r="H23" s="112"/>
      <c r="I23" s="113"/>
    </row>
    <row r="24" spans="1:9" s="232" customFormat="1" ht="15.75" x14ac:dyDescent="0.25">
      <c r="A24" s="69"/>
      <c r="B24" s="70"/>
      <c r="C24" s="110"/>
      <c r="D24" s="110"/>
      <c r="E24" s="110"/>
      <c r="F24" s="110"/>
      <c r="G24" s="110"/>
      <c r="H24" s="112"/>
      <c r="I24" s="113"/>
    </row>
    <row r="25" spans="1:9" s="232" customFormat="1" ht="27.75" customHeight="1" x14ac:dyDescent="0.25">
      <c r="A25" s="69"/>
      <c r="B25" s="70"/>
      <c r="C25" s="478" t="s">
        <v>39</v>
      </c>
      <c r="D25" s="478"/>
      <c r="E25" s="478"/>
      <c r="F25" s="478"/>
      <c r="G25" s="478"/>
      <c r="H25" s="478"/>
      <c r="I25" s="479"/>
    </row>
    <row r="26" spans="1:9" s="303" customFormat="1" ht="15.75" thickBot="1" x14ac:dyDescent="0.3">
      <c r="A26" s="304"/>
      <c r="B26" s="305"/>
      <c r="C26" s="559"/>
      <c r="D26" s="559"/>
      <c r="E26" s="559"/>
      <c r="F26" s="559"/>
      <c r="G26" s="559"/>
      <c r="H26" s="559"/>
      <c r="I26" s="560"/>
    </row>
    <row r="27" spans="1:9" ht="15.75" thickTop="1" x14ac:dyDescent="0.25"/>
  </sheetData>
  <sheetProtection algorithmName="SHA-512" hashValue="knf8vps5uCc2ZWT98rStPgMoiEJfzbqlg1KW9uHUzjBT9Z68Hm1JchykiQaU8RWK8rT3ThKLr8OZ1zISq1+ivQ==" saltValue="j5xh0WRHu1YZHSxPKlKh/w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:I7" name="Oblast2"/>
    <protectedRange algorithmName="SHA-512" hashValue="YAfofda0Ei65XbBoaU4ORxeh4CjxzMBtUKyNZOFY+esvMuuFfBRbssJBP9kv3+6+/4RgcWORVVpNQ8VJc52knA==" saltValue="5NCItLiogk8PvwdC7RqQKQ==" spinCount="100000" sqref="A6:A7 E3:G5 C6:G7 A3:D5 A1:G2" name="Oblast1"/>
    <protectedRange algorithmName="SHA-512" hashValue="YAfofda0Ei65XbBoaU4ORxeh4CjxzMBtUKyNZOFY+esvMuuFfBRbssJBP9kv3+6+/4RgcWORVVpNQ8VJc52knA==" saltValue="5NCItLiogk8PvwdC7RqQKQ==" spinCount="100000" sqref="B6:B7" name="Oblast1_2"/>
  </protectedRanges>
  <mergeCells count="17">
    <mergeCell ref="C26:I26"/>
    <mergeCell ref="C19:F19"/>
    <mergeCell ref="C20:F20"/>
    <mergeCell ref="C21:I21"/>
    <mergeCell ref="C22:D22"/>
    <mergeCell ref="C23:D23"/>
    <mergeCell ref="C25:I25"/>
    <mergeCell ref="C18:F18"/>
    <mergeCell ref="B4:D4"/>
    <mergeCell ref="B5:D5"/>
    <mergeCell ref="A9:C9"/>
    <mergeCell ref="C12:F12"/>
    <mergeCell ref="C13:F13"/>
    <mergeCell ref="C14:F14"/>
    <mergeCell ref="C15:H15"/>
    <mergeCell ref="C16:F16"/>
    <mergeCell ref="C17:F17"/>
  </mergeCells>
  <pageMargins left="0.7" right="0.7" top="0.78740157499999996" bottom="0.78740157499999996" header="0.3" footer="0.3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  <pageSetUpPr fitToPage="1"/>
  </sheetPr>
  <dimension ref="A1:I54"/>
  <sheetViews>
    <sheetView showGridLines="0" view="pageBreakPreview" topLeftCell="A14" zoomScale="130" zoomScaleNormal="115" zoomScaleSheetLayoutView="130" workbookViewId="0">
      <selection activeCell="H33" sqref="H33"/>
    </sheetView>
  </sheetViews>
  <sheetFormatPr defaultColWidth="8.85546875" defaultRowHeight="15" x14ac:dyDescent="0.25"/>
  <cols>
    <col min="1" max="1" width="7.7109375" customWidth="1"/>
    <col min="2" max="2" width="8.42578125" customWidth="1"/>
    <col min="3" max="3" width="20.7109375" customWidth="1"/>
    <col min="4" max="4" width="40.7109375" customWidth="1"/>
    <col min="5" max="6" width="8.7109375" customWidth="1"/>
    <col min="7" max="7" width="9.85546875" customWidth="1"/>
    <col min="8" max="8" width="16.85546875" customWidth="1"/>
    <col min="9" max="9" width="35.85546875" customWidth="1"/>
  </cols>
  <sheetData>
    <row r="1" spans="1:9" ht="30.75" thickBot="1" x14ac:dyDescent="0.3">
      <c r="A1" s="191" t="s">
        <v>0</v>
      </c>
      <c r="B1" s="192" t="s">
        <v>1</v>
      </c>
      <c r="C1" s="192" t="s">
        <v>11</v>
      </c>
      <c r="D1" s="192" t="s">
        <v>3</v>
      </c>
      <c r="E1" s="194" t="s">
        <v>4</v>
      </c>
      <c r="F1" s="193" t="s">
        <v>5</v>
      </c>
      <c r="G1" s="195" t="s">
        <v>12</v>
      </c>
      <c r="H1" s="196" t="s">
        <v>84</v>
      </c>
      <c r="I1" s="197" t="s">
        <v>7</v>
      </c>
    </row>
    <row r="2" spans="1:9" x14ac:dyDescent="0.25">
      <c r="A2" s="561" t="s">
        <v>154</v>
      </c>
      <c r="B2" s="563">
        <v>-1</v>
      </c>
      <c r="C2" s="565" t="s">
        <v>157</v>
      </c>
      <c r="D2" s="128" t="s">
        <v>158</v>
      </c>
      <c r="E2" s="120">
        <v>56.66</v>
      </c>
      <c r="F2" s="131">
        <v>2</v>
      </c>
      <c r="G2" s="180">
        <f>E2*F2*$B$50</f>
        <v>491.05333333333328</v>
      </c>
      <c r="H2" s="12"/>
      <c r="I2" s="198"/>
    </row>
    <row r="3" spans="1:9" x14ac:dyDescent="0.25">
      <c r="A3" s="562"/>
      <c r="B3" s="564"/>
      <c r="C3" s="566"/>
      <c r="D3" s="128" t="s">
        <v>159</v>
      </c>
      <c r="E3" s="120">
        <v>228.3</v>
      </c>
      <c r="F3" s="131">
        <v>1</v>
      </c>
      <c r="G3" s="122">
        <f t="shared" ref="G3:G6" si="0">E3*F3*$B$50</f>
        <v>989.3</v>
      </c>
      <c r="H3" s="12"/>
      <c r="I3" s="198"/>
    </row>
    <row r="4" spans="1:9" x14ac:dyDescent="0.25">
      <c r="A4" s="562"/>
      <c r="B4" s="564"/>
      <c r="C4" s="566"/>
      <c r="D4" s="128" t="s">
        <v>160</v>
      </c>
      <c r="E4" s="120">
        <v>111.2</v>
      </c>
      <c r="F4" s="131">
        <v>2</v>
      </c>
      <c r="G4" s="122">
        <f t="shared" si="0"/>
        <v>963.73333333333335</v>
      </c>
      <c r="H4" s="12"/>
      <c r="I4" s="198"/>
    </row>
    <row r="5" spans="1:9" x14ac:dyDescent="0.25">
      <c r="A5" s="562"/>
      <c r="B5" s="564"/>
      <c r="C5" s="566"/>
      <c r="D5" s="128" t="s">
        <v>161</v>
      </c>
      <c r="E5" s="120">
        <v>12.9</v>
      </c>
      <c r="F5" s="131">
        <v>2</v>
      </c>
      <c r="G5" s="122">
        <f t="shared" si="0"/>
        <v>111.8</v>
      </c>
      <c r="H5" s="12"/>
      <c r="I5" s="198"/>
    </row>
    <row r="6" spans="1:9" x14ac:dyDescent="0.25">
      <c r="A6" s="562"/>
      <c r="B6" s="564"/>
      <c r="C6" s="566"/>
      <c r="D6" s="128" t="s">
        <v>162</v>
      </c>
      <c r="E6" s="120">
        <v>39.979999999999997</v>
      </c>
      <c r="F6" s="182">
        <v>5</v>
      </c>
      <c r="G6" s="122">
        <f t="shared" si="0"/>
        <v>866.23333333333312</v>
      </c>
      <c r="H6" s="12"/>
      <c r="I6" s="198"/>
    </row>
    <row r="7" spans="1:9" x14ac:dyDescent="0.25">
      <c r="A7" s="562"/>
      <c r="B7" s="564"/>
      <c r="C7" s="566"/>
      <c r="D7" s="124" t="s">
        <v>163</v>
      </c>
      <c r="E7" s="125">
        <v>14.02</v>
      </c>
      <c r="F7" s="182">
        <v>5</v>
      </c>
      <c r="G7" s="122">
        <f>E7*F7*$B$50</f>
        <v>303.76666666666659</v>
      </c>
      <c r="H7" s="12"/>
      <c r="I7" s="198"/>
    </row>
    <row r="8" spans="1:9" x14ac:dyDescent="0.25">
      <c r="A8" s="562"/>
      <c r="B8" s="564"/>
      <c r="C8" s="566"/>
      <c r="D8" s="186" t="s">
        <v>24</v>
      </c>
      <c r="E8" s="187">
        <v>5.36</v>
      </c>
      <c r="F8" s="131">
        <v>2</v>
      </c>
      <c r="G8" s="122">
        <f t="shared" ref="G8:G10" si="1">E8*F8*$B$50</f>
        <v>46.453333333333333</v>
      </c>
      <c r="H8" s="12"/>
      <c r="I8" s="198"/>
    </row>
    <row r="9" spans="1:9" x14ac:dyDescent="0.25">
      <c r="A9" s="562"/>
      <c r="B9" s="564"/>
      <c r="C9" s="566"/>
      <c r="D9" s="186" t="s">
        <v>164</v>
      </c>
      <c r="E9" s="187">
        <v>6.3</v>
      </c>
      <c r="F9" s="182">
        <v>5</v>
      </c>
      <c r="G9" s="122">
        <f t="shared" si="1"/>
        <v>136.5</v>
      </c>
      <c r="H9" s="12"/>
      <c r="I9" s="198"/>
    </row>
    <row r="10" spans="1:9" x14ac:dyDescent="0.25">
      <c r="A10" s="562"/>
      <c r="B10" s="564"/>
      <c r="C10" s="566"/>
      <c r="D10" s="186" t="s">
        <v>17</v>
      </c>
      <c r="E10" s="187">
        <v>147.72999999999999</v>
      </c>
      <c r="F10" s="182">
        <v>5</v>
      </c>
      <c r="G10" s="122">
        <f t="shared" si="1"/>
        <v>3200.8166666666662</v>
      </c>
      <c r="H10" s="12"/>
      <c r="I10" s="198"/>
    </row>
    <row r="11" spans="1:9" ht="15.75" thickBot="1" x14ac:dyDescent="0.3">
      <c r="A11" s="562"/>
      <c r="B11" s="564"/>
      <c r="C11" s="567"/>
      <c r="D11" s="186" t="s">
        <v>165</v>
      </c>
      <c r="E11" s="187">
        <v>12.2</v>
      </c>
      <c r="F11" s="182">
        <v>2</v>
      </c>
      <c r="G11" s="183">
        <f t="shared" ref="G11:G29" si="2">E11*F11*$B$50</f>
        <v>105.73333333333332</v>
      </c>
      <c r="H11" s="12"/>
      <c r="I11" s="198"/>
    </row>
    <row r="12" spans="1:9" x14ac:dyDescent="0.25">
      <c r="A12" s="561" t="s">
        <v>154</v>
      </c>
      <c r="B12" s="563">
        <v>0</v>
      </c>
      <c r="C12" s="565" t="s">
        <v>167</v>
      </c>
      <c r="D12" s="134" t="s">
        <v>165</v>
      </c>
      <c r="E12" s="199">
        <v>21.3</v>
      </c>
      <c r="F12" s="181">
        <v>2</v>
      </c>
      <c r="G12" s="137">
        <f t="shared" si="2"/>
        <v>184.6</v>
      </c>
      <c r="H12" s="14"/>
      <c r="I12" s="200"/>
    </row>
    <row r="13" spans="1:9" ht="15.75" thickBot="1" x14ac:dyDescent="0.3">
      <c r="A13" s="562"/>
      <c r="B13" s="564"/>
      <c r="C13" s="567"/>
      <c r="D13" s="186" t="s">
        <v>166</v>
      </c>
      <c r="E13" s="187">
        <v>21.48</v>
      </c>
      <c r="F13" s="184">
        <v>2</v>
      </c>
      <c r="G13" s="183">
        <f t="shared" si="2"/>
        <v>186.16</v>
      </c>
      <c r="H13" s="27"/>
      <c r="I13" s="202"/>
    </row>
    <row r="14" spans="1:9" x14ac:dyDescent="0.25">
      <c r="A14" s="561" t="s">
        <v>154</v>
      </c>
      <c r="B14" s="563">
        <v>1</v>
      </c>
      <c r="C14" s="565" t="s">
        <v>156</v>
      </c>
      <c r="D14" s="134" t="s">
        <v>168</v>
      </c>
      <c r="E14" s="135">
        <v>162.84</v>
      </c>
      <c r="F14" s="179">
        <v>2</v>
      </c>
      <c r="G14" s="137">
        <f t="shared" si="2"/>
        <v>1411.28</v>
      </c>
      <c r="H14" s="14"/>
      <c r="I14" s="200"/>
    </row>
    <row r="15" spans="1:9" x14ac:dyDescent="0.25">
      <c r="A15" s="562"/>
      <c r="B15" s="564"/>
      <c r="C15" s="566"/>
      <c r="D15" s="124" t="s">
        <v>169</v>
      </c>
      <c r="E15" s="125">
        <v>50.84</v>
      </c>
      <c r="F15" s="131">
        <v>1</v>
      </c>
      <c r="G15" s="122">
        <f t="shared" si="2"/>
        <v>220.30666666666667</v>
      </c>
      <c r="H15" s="12"/>
      <c r="I15" s="198"/>
    </row>
    <row r="16" spans="1:9" x14ac:dyDescent="0.25">
      <c r="A16" s="562"/>
      <c r="B16" s="564"/>
      <c r="C16" s="566"/>
      <c r="D16" s="124" t="s">
        <v>170</v>
      </c>
      <c r="E16" s="125">
        <v>13.44</v>
      </c>
      <c r="F16" s="131">
        <v>2</v>
      </c>
      <c r="G16" s="122">
        <f t="shared" si="2"/>
        <v>116.47999999999999</v>
      </c>
      <c r="H16" s="12"/>
      <c r="I16" s="198"/>
    </row>
    <row r="17" spans="1:9" x14ac:dyDescent="0.25">
      <c r="A17" s="562"/>
      <c r="B17" s="564"/>
      <c r="C17" s="566"/>
      <c r="D17" s="124" t="s">
        <v>171</v>
      </c>
      <c r="E17" s="125">
        <v>11.38</v>
      </c>
      <c r="F17" s="182">
        <v>5</v>
      </c>
      <c r="G17" s="122">
        <f t="shared" si="2"/>
        <v>246.56666666666666</v>
      </c>
      <c r="H17" s="12"/>
      <c r="I17" s="198"/>
    </row>
    <row r="18" spans="1:9" x14ac:dyDescent="0.25">
      <c r="A18" s="562"/>
      <c r="B18" s="564"/>
      <c r="C18" s="566"/>
      <c r="D18" s="186" t="s">
        <v>24</v>
      </c>
      <c r="E18" s="187">
        <v>1.67</v>
      </c>
      <c r="F18" s="131">
        <v>2</v>
      </c>
      <c r="G18" s="122">
        <f t="shared" si="2"/>
        <v>14.473333333333331</v>
      </c>
      <c r="H18" s="12"/>
      <c r="I18" s="198"/>
    </row>
    <row r="19" spans="1:9" x14ac:dyDescent="0.25">
      <c r="A19" s="562"/>
      <c r="B19" s="564"/>
      <c r="C19" s="566"/>
      <c r="D19" s="186" t="s">
        <v>17</v>
      </c>
      <c r="E19" s="187">
        <v>66.69</v>
      </c>
      <c r="F19" s="182">
        <v>5</v>
      </c>
      <c r="G19" s="122">
        <f t="shared" si="2"/>
        <v>1444.9499999999998</v>
      </c>
      <c r="H19" s="12"/>
      <c r="I19" s="198"/>
    </row>
    <row r="20" spans="1:9" x14ac:dyDescent="0.25">
      <c r="A20" s="562"/>
      <c r="B20" s="564"/>
      <c r="C20" s="566"/>
      <c r="D20" s="186" t="s">
        <v>165</v>
      </c>
      <c r="E20" s="187">
        <v>22.7</v>
      </c>
      <c r="F20" s="131">
        <v>2</v>
      </c>
      <c r="G20" s="122">
        <f t="shared" si="2"/>
        <v>196.73333333333332</v>
      </c>
      <c r="H20" s="12"/>
      <c r="I20" s="198"/>
    </row>
    <row r="21" spans="1:9" ht="15.75" thickBot="1" x14ac:dyDescent="0.3">
      <c r="A21" s="562"/>
      <c r="B21" s="564"/>
      <c r="C21" s="567"/>
      <c r="D21" s="186" t="s">
        <v>166</v>
      </c>
      <c r="E21" s="187">
        <v>22.76</v>
      </c>
      <c r="F21" s="182">
        <v>2</v>
      </c>
      <c r="G21" s="183">
        <f t="shared" si="2"/>
        <v>197.25333333333333</v>
      </c>
      <c r="H21" s="12"/>
      <c r="I21" s="198"/>
    </row>
    <row r="22" spans="1:9" x14ac:dyDescent="0.25">
      <c r="A22" s="526" t="s">
        <v>154</v>
      </c>
      <c r="B22" s="525">
        <v>2</v>
      </c>
      <c r="C22" s="491" t="s">
        <v>155</v>
      </c>
      <c r="D22" s="134" t="s">
        <v>172</v>
      </c>
      <c r="E22" s="135">
        <v>183.83</v>
      </c>
      <c r="F22" s="181">
        <v>2</v>
      </c>
      <c r="G22" s="203">
        <f t="shared" si="2"/>
        <v>1593.1933333333334</v>
      </c>
      <c r="H22" s="14"/>
      <c r="I22" s="200"/>
    </row>
    <row r="23" spans="1:9" x14ac:dyDescent="0.25">
      <c r="A23" s="527"/>
      <c r="B23" s="524"/>
      <c r="C23" s="492"/>
      <c r="D23" s="124" t="s">
        <v>25</v>
      </c>
      <c r="E23" s="125">
        <v>40.5</v>
      </c>
      <c r="F23" s="131">
        <v>2</v>
      </c>
      <c r="G23" s="122">
        <f t="shared" si="2"/>
        <v>351</v>
      </c>
      <c r="H23" s="12"/>
      <c r="I23" s="201"/>
    </row>
    <row r="24" spans="1:9" x14ac:dyDescent="0.25">
      <c r="A24" s="527"/>
      <c r="B24" s="524"/>
      <c r="C24" s="492"/>
      <c r="D24" s="124" t="s">
        <v>14</v>
      </c>
      <c r="E24" s="125">
        <v>4.6399999999999997</v>
      </c>
      <c r="F24" s="131">
        <v>2</v>
      </c>
      <c r="G24" s="122">
        <f t="shared" si="2"/>
        <v>40.213333333333331</v>
      </c>
      <c r="H24" s="12"/>
      <c r="I24" s="201"/>
    </row>
    <row r="25" spans="1:9" x14ac:dyDescent="0.25">
      <c r="A25" s="527"/>
      <c r="B25" s="524"/>
      <c r="C25" s="492"/>
      <c r="D25" s="124" t="s">
        <v>171</v>
      </c>
      <c r="E25" s="125">
        <v>12.37</v>
      </c>
      <c r="F25" s="182">
        <v>5</v>
      </c>
      <c r="G25" s="122">
        <f t="shared" si="2"/>
        <v>268.01666666666665</v>
      </c>
      <c r="H25" s="12"/>
      <c r="I25" s="201"/>
    </row>
    <row r="26" spans="1:9" x14ac:dyDescent="0.25">
      <c r="A26" s="527"/>
      <c r="B26" s="524"/>
      <c r="C26" s="492"/>
      <c r="D26" s="124" t="s">
        <v>24</v>
      </c>
      <c r="E26" s="125">
        <v>4.07</v>
      </c>
      <c r="F26" s="131">
        <v>2</v>
      </c>
      <c r="G26" s="122">
        <f>E26*F26*$B$50</f>
        <v>35.273333333333333</v>
      </c>
      <c r="H26" s="12"/>
      <c r="I26" s="201"/>
    </row>
    <row r="27" spans="1:9" x14ac:dyDescent="0.25">
      <c r="A27" s="527"/>
      <c r="B27" s="524"/>
      <c r="C27" s="492"/>
      <c r="D27" s="124" t="s">
        <v>17</v>
      </c>
      <c r="E27" s="125">
        <v>94.93</v>
      </c>
      <c r="F27" s="182">
        <v>5</v>
      </c>
      <c r="G27" s="122">
        <f t="shared" si="2"/>
        <v>2056.8166666666666</v>
      </c>
      <c r="H27" s="12"/>
      <c r="I27" s="201"/>
    </row>
    <row r="28" spans="1:9" x14ac:dyDescent="0.25">
      <c r="A28" s="527"/>
      <c r="B28" s="524"/>
      <c r="C28" s="492"/>
      <c r="D28" s="124" t="s">
        <v>165</v>
      </c>
      <c r="E28" s="125">
        <v>22.7</v>
      </c>
      <c r="F28" s="131">
        <v>2</v>
      </c>
      <c r="G28" s="122">
        <f t="shared" si="2"/>
        <v>196.73333333333332</v>
      </c>
      <c r="H28" s="27"/>
      <c r="I28" s="202"/>
    </row>
    <row r="29" spans="1:9" x14ac:dyDescent="0.25">
      <c r="A29" s="527"/>
      <c r="B29" s="524"/>
      <c r="C29" s="568"/>
      <c r="D29" s="124" t="s">
        <v>166</v>
      </c>
      <c r="E29" s="125">
        <v>22.76</v>
      </c>
      <c r="F29" s="131">
        <v>2</v>
      </c>
      <c r="G29" s="122">
        <f t="shared" si="2"/>
        <v>197.25333333333333</v>
      </c>
      <c r="H29" s="27"/>
      <c r="I29" s="202"/>
    </row>
    <row r="30" spans="1:9" x14ac:dyDescent="0.25">
      <c r="A30" s="139"/>
      <c r="B30" s="140"/>
      <c r="C30" s="141"/>
      <c r="D30" s="141"/>
      <c r="E30" s="142"/>
      <c r="F30" s="143"/>
      <c r="G30" s="144"/>
      <c r="H30" s="145"/>
      <c r="I30" s="146"/>
    </row>
    <row r="31" spans="1:9" x14ac:dyDescent="0.25">
      <c r="A31" s="78"/>
      <c r="B31" s="522" t="s">
        <v>31</v>
      </c>
      <c r="C31" s="522"/>
      <c r="D31" s="522"/>
      <c r="E31" s="79">
        <f>SUM(E2:E29)</f>
        <v>1415.5500000000002</v>
      </c>
      <c r="F31" s="81"/>
      <c r="G31" s="80"/>
      <c r="H31" s="82"/>
      <c r="I31" s="83"/>
    </row>
    <row r="32" spans="1:9" ht="15.75" thickBot="1" x14ac:dyDescent="0.3">
      <c r="A32" s="78"/>
      <c r="B32" s="523" t="s">
        <v>32</v>
      </c>
      <c r="C32" s="523"/>
      <c r="D32" s="523"/>
      <c r="E32" s="79">
        <f>SUM(G2:G29)</f>
        <v>16172.693333333336</v>
      </c>
      <c r="F32" s="84"/>
      <c r="G32" s="85"/>
      <c r="H32" s="86"/>
      <c r="I32" s="83"/>
    </row>
    <row r="33" spans="1:9" ht="15.75" thickBot="1" x14ac:dyDescent="0.3">
      <c r="A33" s="78"/>
      <c r="B33" s="87" t="s">
        <v>95</v>
      </c>
      <c r="C33" s="88"/>
      <c r="D33" s="88"/>
      <c r="E33" s="80"/>
      <c r="F33" s="84"/>
      <c r="G33" s="85"/>
      <c r="H33" s="89">
        <f>SUM(H2:H29)</f>
        <v>0</v>
      </c>
      <c r="I33" s="83"/>
    </row>
    <row r="34" spans="1:9" ht="19.5" thickBot="1" x14ac:dyDescent="0.3">
      <c r="A34" s="78"/>
      <c r="B34" s="87" t="s">
        <v>180</v>
      </c>
      <c r="C34" s="88"/>
      <c r="D34" s="88"/>
      <c r="E34" s="80"/>
      <c r="F34" s="84"/>
      <c r="G34" s="85"/>
      <c r="H34" s="90">
        <f>+H33*36</f>
        <v>0</v>
      </c>
      <c r="I34" s="83"/>
    </row>
    <row r="35" spans="1:9" x14ac:dyDescent="0.25">
      <c r="A35" s="78"/>
      <c r="B35" s="88"/>
      <c r="C35" s="88"/>
      <c r="D35" s="88"/>
      <c r="E35" s="80"/>
      <c r="F35" s="84"/>
      <c r="G35" s="85"/>
      <c r="H35" s="91"/>
      <c r="I35" s="83"/>
    </row>
    <row r="36" spans="1:9" ht="15.75" x14ac:dyDescent="0.25">
      <c r="A36" s="485" t="s">
        <v>33</v>
      </c>
      <c r="B36" s="486"/>
      <c r="C36" s="486"/>
      <c r="D36" s="92"/>
      <c r="E36" s="85"/>
      <c r="F36" s="84"/>
      <c r="G36" s="85"/>
      <c r="H36" s="91"/>
      <c r="I36" s="83"/>
    </row>
    <row r="37" spans="1:9" x14ac:dyDescent="0.25">
      <c r="A37" s="78"/>
      <c r="B37" s="94"/>
      <c r="C37" s="92"/>
      <c r="D37" s="92"/>
      <c r="E37" s="85"/>
      <c r="F37" s="84"/>
      <c r="G37" s="85"/>
      <c r="H37" s="91"/>
      <c r="I37" s="83"/>
    </row>
    <row r="38" spans="1:9" x14ac:dyDescent="0.25">
      <c r="A38" s="78"/>
      <c r="B38" s="94" t="s">
        <v>34</v>
      </c>
      <c r="C38" s="95" t="s">
        <v>86</v>
      </c>
      <c r="D38" s="92"/>
      <c r="E38" s="93"/>
      <c r="F38" s="84"/>
      <c r="G38" s="85"/>
      <c r="H38" s="91"/>
      <c r="I38" s="83"/>
    </row>
    <row r="39" spans="1:9" ht="15" customHeight="1" x14ac:dyDescent="0.25">
      <c r="A39" s="96"/>
      <c r="B39" s="97">
        <v>1</v>
      </c>
      <c r="C39" s="475" t="s">
        <v>90</v>
      </c>
      <c r="D39" s="475"/>
      <c r="E39" s="475"/>
      <c r="F39" s="475"/>
      <c r="G39" s="98"/>
      <c r="H39" s="99"/>
      <c r="I39" s="100"/>
    </row>
    <row r="40" spans="1:9" ht="15" customHeight="1" x14ac:dyDescent="0.25">
      <c r="A40" s="78"/>
      <c r="B40" s="101">
        <v>2</v>
      </c>
      <c r="C40" s="475" t="s">
        <v>105</v>
      </c>
      <c r="D40" s="475"/>
      <c r="E40" s="475"/>
      <c r="F40" s="475"/>
      <c r="G40" s="102"/>
      <c r="H40" s="103"/>
      <c r="I40" s="83"/>
    </row>
    <row r="41" spans="1:9" ht="15" customHeight="1" x14ac:dyDescent="0.25">
      <c r="A41" s="78"/>
      <c r="B41" s="101">
        <v>4</v>
      </c>
      <c r="C41" s="475" t="s">
        <v>104</v>
      </c>
      <c r="D41" s="475"/>
      <c r="E41" s="475"/>
      <c r="F41" s="475"/>
      <c r="G41" s="102"/>
      <c r="H41" s="103"/>
      <c r="I41" s="83"/>
    </row>
    <row r="42" spans="1:9" ht="15" customHeight="1" x14ac:dyDescent="0.25">
      <c r="A42" s="78"/>
      <c r="B42" s="101" t="s">
        <v>87</v>
      </c>
      <c r="C42" s="521" t="s">
        <v>88</v>
      </c>
      <c r="D42" s="521"/>
      <c r="E42" s="521"/>
      <c r="F42" s="521"/>
      <c r="G42" s="521"/>
      <c r="H42" s="521"/>
      <c r="I42" s="83"/>
    </row>
    <row r="43" spans="1:9" ht="15" customHeight="1" x14ac:dyDescent="0.25">
      <c r="A43" s="78"/>
      <c r="B43" s="104">
        <v>1</v>
      </c>
      <c r="C43" s="521" t="s">
        <v>91</v>
      </c>
      <c r="D43" s="521"/>
      <c r="E43" s="521"/>
      <c r="F43" s="521"/>
      <c r="G43" s="102"/>
      <c r="H43" s="103"/>
      <c r="I43" s="83"/>
    </row>
    <row r="44" spans="1:9" ht="15" customHeight="1" x14ac:dyDescent="0.25">
      <c r="A44" s="78"/>
      <c r="B44" s="104">
        <v>2</v>
      </c>
      <c r="C44" s="521" t="s">
        <v>92</v>
      </c>
      <c r="D44" s="521"/>
      <c r="E44" s="521"/>
      <c r="F44" s="521"/>
      <c r="G44" s="102"/>
      <c r="H44" s="103"/>
      <c r="I44" s="83"/>
    </row>
    <row r="45" spans="1:9" ht="15" customHeight="1" x14ac:dyDescent="0.25">
      <c r="A45" s="78"/>
      <c r="B45" s="104">
        <v>5</v>
      </c>
      <c r="C45" s="521" t="s">
        <v>93</v>
      </c>
      <c r="D45" s="521"/>
      <c r="E45" s="521"/>
      <c r="F45" s="521"/>
      <c r="G45" s="102"/>
      <c r="H45" s="103"/>
      <c r="I45" s="83"/>
    </row>
    <row r="46" spans="1:9" ht="15" customHeight="1" x14ac:dyDescent="0.25">
      <c r="A46" s="78"/>
      <c r="B46" s="105">
        <v>1</v>
      </c>
      <c r="C46" s="521" t="s">
        <v>35</v>
      </c>
      <c r="D46" s="521"/>
      <c r="E46" s="521"/>
      <c r="F46" s="521"/>
      <c r="G46" s="102"/>
      <c r="H46" s="103"/>
      <c r="I46" s="83"/>
    </row>
    <row r="47" spans="1:9" x14ac:dyDescent="0.25">
      <c r="A47" s="78"/>
      <c r="B47" s="106">
        <v>2</v>
      </c>
      <c r="C47" s="521" t="s">
        <v>36</v>
      </c>
      <c r="D47" s="521"/>
      <c r="E47" s="521"/>
      <c r="F47" s="521"/>
      <c r="G47" s="102"/>
      <c r="H47" s="103"/>
      <c r="I47" s="83"/>
    </row>
    <row r="48" spans="1:9" ht="15.75" customHeight="1" x14ac:dyDescent="0.25">
      <c r="A48" s="78"/>
      <c r="B48" s="107" t="s">
        <v>12</v>
      </c>
      <c r="C48" s="476" t="s">
        <v>37</v>
      </c>
      <c r="D48" s="476"/>
      <c r="E48" s="476"/>
      <c r="F48" s="476"/>
      <c r="G48" s="476"/>
      <c r="H48" s="476"/>
      <c r="I48" s="477"/>
    </row>
    <row r="49" spans="1:9" ht="15.75" customHeight="1" x14ac:dyDescent="0.25">
      <c r="A49" s="78"/>
      <c r="B49" s="108">
        <f>365/12</f>
        <v>30.416666666666668</v>
      </c>
      <c r="C49" s="474" t="s">
        <v>38</v>
      </c>
      <c r="D49" s="474"/>
      <c r="E49" s="109"/>
      <c r="F49" s="110"/>
      <c r="G49" s="111"/>
      <c r="H49" s="112"/>
      <c r="I49" s="113"/>
    </row>
    <row r="50" spans="1:9" ht="15.75" customHeight="1" x14ac:dyDescent="0.25">
      <c r="A50" s="78"/>
      <c r="B50" s="108">
        <f>52/12</f>
        <v>4.333333333333333</v>
      </c>
      <c r="C50" s="474" t="s">
        <v>94</v>
      </c>
      <c r="D50" s="474"/>
      <c r="E50" s="109"/>
      <c r="F50" s="110"/>
      <c r="G50" s="111"/>
      <c r="H50" s="112"/>
      <c r="I50" s="113"/>
    </row>
    <row r="51" spans="1:9" ht="15.75" x14ac:dyDescent="0.25">
      <c r="A51" s="78"/>
      <c r="B51" s="94"/>
      <c r="C51" s="110"/>
      <c r="D51" s="110"/>
      <c r="E51" s="110"/>
      <c r="F51" s="110"/>
      <c r="G51" s="110"/>
      <c r="H51" s="112"/>
      <c r="I51" s="113"/>
    </row>
    <row r="52" spans="1:9" ht="29.45" customHeight="1" x14ac:dyDescent="0.25">
      <c r="A52" s="78"/>
      <c r="B52" s="94"/>
      <c r="C52" s="478" t="s">
        <v>39</v>
      </c>
      <c r="D52" s="478"/>
      <c r="E52" s="478"/>
      <c r="F52" s="478"/>
      <c r="G52" s="478"/>
      <c r="H52" s="478"/>
      <c r="I52" s="479"/>
    </row>
    <row r="53" spans="1:9" ht="15.75" thickBot="1" x14ac:dyDescent="0.3">
      <c r="A53" s="114"/>
      <c r="B53" s="115"/>
      <c r="C53" s="472"/>
      <c r="D53" s="472"/>
      <c r="E53" s="472"/>
      <c r="F53" s="472"/>
      <c r="G53" s="472"/>
      <c r="H53" s="472"/>
      <c r="I53" s="473"/>
    </row>
    <row r="54" spans="1:9" ht="15.75" thickTop="1" x14ac:dyDescent="0.25"/>
  </sheetData>
  <sheetProtection algorithmName="SHA-512" hashValue="yGlTVGNQlnzA3W1/GItOzF3bRGKMNPxY9a42O9GwEXbzUQihN0LKQCSkuwiZm3LOyqOHZNe9HJ8HbaILxPA/iw==" saltValue="/8+cy5EFTjsoOv/jyaQW0A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30:I34" name="Oblast2"/>
    <protectedRange algorithmName="SHA-512" hashValue="YAfofda0Ei65XbBoaU4ORxeh4CjxzMBtUKyNZOFY+esvMuuFfBRbssJBP9kv3+6+/4RgcWORVVpNQ8VJc52knA==" saltValue="5NCItLiogk8PvwdC7RqQKQ==" spinCount="100000" sqref="A33:A34 C33:G34 A1:G1 A30:G32 A2:E29 G2:G29" name="Oblast1"/>
    <protectedRange algorithmName="SHA-512" hashValue="YAfofda0Ei65XbBoaU4ORxeh4CjxzMBtUKyNZOFY+esvMuuFfBRbssJBP9kv3+6+/4RgcWORVVpNQ8VJc52knA==" saltValue="5NCItLiogk8PvwdC7RqQKQ==" spinCount="100000" sqref="B33:B34" name="Oblast1_3"/>
    <protectedRange algorithmName="SHA-512" hashValue="YAfofda0Ei65XbBoaU4ORxeh4CjxzMBtUKyNZOFY+esvMuuFfBRbssJBP9kv3+6+/4RgcWORVVpNQ8VJc52knA==" saltValue="5NCItLiogk8PvwdC7RqQKQ==" spinCount="100000" sqref="F2" name="Oblast1_2"/>
    <protectedRange algorithmName="SHA-512" hashValue="YAfofda0Ei65XbBoaU4ORxeh4CjxzMBtUKyNZOFY+esvMuuFfBRbssJBP9kv3+6+/4RgcWORVVpNQ8VJc52knA==" saltValue="5NCItLiogk8PvwdC7RqQKQ==" spinCount="100000" sqref="F4" name="Oblast1_5"/>
    <protectedRange algorithmName="SHA-512" hashValue="YAfofda0Ei65XbBoaU4ORxeh4CjxzMBtUKyNZOFY+esvMuuFfBRbssJBP9kv3+6+/4RgcWORVVpNQ8VJc52knA==" saltValue="5NCItLiogk8PvwdC7RqQKQ==" spinCount="100000" sqref="F5" name="Oblast1_6"/>
    <protectedRange algorithmName="SHA-512" hashValue="YAfofda0Ei65XbBoaU4ORxeh4CjxzMBtUKyNZOFY+esvMuuFfBRbssJBP9kv3+6+/4RgcWORVVpNQ8VJc52knA==" saltValue="5NCItLiogk8PvwdC7RqQKQ==" spinCount="100000" sqref="F8" name="Oblast1_8"/>
    <protectedRange algorithmName="SHA-512" hashValue="YAfofda0Ei65XbBoaU4ORxeh4CjxzMBtUKyNZOFY+esvMuuFfBRbssJBP9kv3+6+/4RgcWORVVpNQ8VJc52knA==" saltValue="5NCItLiogk8PvwdC7RqQKQ==" spinCount="100000" sqref="F11" name="Oblast1_9"/>
    <protectedRange algorithmName="SHA-512" hashValue="YAfofda0Ei65XbBoaU4ORxeh4CjxzMBtUKyNZOFY+esvMuuFfBRbssJBP9kv3+6+/4RgcWORVVpNQ8VJc52knA==" saltValue="5NCItLiogk8PvwdC7RqQKQ==" spinCount="100000" sqref="F12" name="Oblast1_10"/>
    <protectedRange algorithmName="SHA-512" hashValue="YAfofda0Ei65XbBoaU4ORxeh4CjxzMBtUKyNZOFY+esvMuuFfBRbssJBP9kv3+6+/4RgcWORVVpNQ8VJc52knA==" saltValue="5NCItLiogk8PvwdC7RqQKQ==" spinCount="100000" sqref="F13" name="Oblast1_12"/>
    <protectedRange algorithmName="SHA-512" hashValue="YAfofda0Ei65XbBoaU4ORxeh4CjxzMBtUKyNZOFY+esvMuuFfBRbssJBP9kv3+6+/4RgcWORVVpNQ8VJc52knA==" saltValue="5NCItLiogk8PvwdC7RqQKQ==" spinCount="100000" sqref="F14" name="Oblast1_13"/>
    <protectedRange algorithmName="SHA-512" hashValue="YAfofda0Ei65XbBoaU4ORxeh4CjxzMBtUKyNZOFY+esvMuuFfBRbssJBP9kv3+6+/4RgcWORVVpNQ8VJc52knA==" saltValue="5NCItLiogk8PvwdC7RqQKQ==" spinCount="100000" sqref="F16" name="Oblast1_14"/>
    <protectedRange algorithmName="SHA-512" hashValue="YAfofda0Ei65XbBoaU4ORxeh4CjxzMBtUKyNZOFY+esvMuuFfBRbssJBP9kv3+6+/4RgcWORVVpNQ8VJc52knA==" saltValue="5NCItLiogk8PvwdC7RqQKQ==" spinCount="100000" sqref="F18" name="Oblast1_15"/>
    <protectedRange algorithmName="SHA-512" hashValue="YAfofda0Ei65XbBoaU4ORxeh4CjxzMBtUKyNZOFY+esvMuuFfBRbssJBP9kv3+6+/4RgcWORVVpNQ8VJc52knA==" saltValue="5NCItLiogk8PvwdC7RqQKQ==" spinCount="100000" sqref="F20" name="Oblast1_16"/>
    <protectedRange algorithmName="SHA-512" hashValue="YAfofda0Ei65XbBoaU4ORxeh4CjxzMBtUKyNZOFY+esvMuuFfBRbssJBP9kv3+6+/4RgcWORVVpNQ8VJc52knA==" saltValue="5NCItLiogk8PvwdC7RqQKQ==" spinCount="100000" sqref="F21" name="Oblast1_18"/>
    <protectedRange algorithmName="SHA-512" hashValue="YAfofda0Ei65XbBoaU4ORxeh4CjxzMBtUKyNZOFY+esvMuuFfBRbssJBP9kv3+6+/4RgcWORVVpNQ8VJc52knA==" saltValue="5NCItLiogk8PvwdC7RqQKQ==" spinCount="100000" sqref="F22" name="Oblast1_19"/>
    <protectedRange algorithmName="SHA-512" hashValue="YAfofda0Ei65XbBoaU4ORxeh4CjxzMBtUKyNZOFY+esvMuuFfBRbssJBP9kv3+6+/4RgcWORVVpNQ8VJc52knA==" saltValue="5NCItLiogk8PvwdC7RqQKQ==" spinCount="100000" sqref="F23" name="Oblast1_21"/>
    <protectedRange algorithmName="SHA-512" hashValue="YAfofda0Ei65XbBoaU4ORxeh4CjxzMBtUKyNZOFY+esvMuuFfBRbssJBP9kv3+6+/4RgcWORVVpNQ8VJc52knA==" saltValue="5NCItLiogk8PvwdC7RqQKQ==" spinCount="100000" sqref="F24" name="Oblast1_23"/>
    <protectedRange algorithmName="SHA-512" hashValue="YAfofda0Ei65XbBoaU4ORxeh4CjxzMBtUKyNZOFY+esvMuuFfBRbssJBP9kv3+6+/4RgcWORVVpNQ8VJc52knA==" saltValue="5NCItLiogk8PvwdC7RqQKQ==" spinCount="100000" sqref="F26" name="Oblast1_24"/>
    <protectedRange algorithmName="SHA-512" hashValue="YAfofda0Ei65XbBoaU4ORxeh4CjxzMBtUKyNZOFY+esvMuuFfBRbssJBP9kv3+6+/4RgcWORVVpNQ8VJc52knA==" saltValue="5NCItLiogk8PvwdC7RqQKQ==" spinCount="100000" sqref="F28" name="Oblast1_26"/>
    <protectedRange algorithmName="SHA-512" hashValue="YAfofda0Ei65XbBoaU4ORxeh4CjxzMBtUKyNZOFY+esvMuuFfBRbssJBP9kv3+6+/4RgcWORVVpNQ8VJc52knA==" saltValue="5NCItLiogk8PvwdC7RqQKQ==" spinCount="100000" sqref="F29" name="Oblast1_28"/>
    <protectedRange algorithmName="SHA-512" hashValue="YAfofda0Ei65XbBoaU4ORxeh4CjxzMBtUKyNZOFY+esvMuuFfBRbssJBP9kv3+6+/4RgcWORVVpNQ8VJc52knA==" saltValue="5NCItLiogk8PvwdC7RqQKQ==" spinCount="100000" sqref="F6" name="Oblast1_29"/>
    <protectedRange algorithmName="SHA-512" hashValue="YAfofda0Ei65XbBoaU4ORxeh4CjxzMBtUKyNZOFY+esvMuuFfBRbssJBP9kv3+6+/4RgcWORVVpNQ8VJc52knA==" saltValue="5NCItLiogk8PvwdC7RqQKQ==" spinCount="100000" sqref="F7" name="Oblast1_31"/>
    <protectedRange algorithmName="SHA-512" hashValue="YAfofda0Ei65XbBoaU4ORxeh4CjxzMBtUKyNZOFY+esvMuuFfBRbssJBP9kv3+6+/4RgcWORVVpNQ8VJc52knA==" saltValue="5NCItLiogk8PvwdC7RqQKQ==" spinCount="100000" sqref="F9" name="Oblast1_32"/>
    <protectedRange algorithmName="SHA-512" hashValue="YAfofda0Ei65XbBoaU4ORxeh4CjxzMBtUKyNZOFY+esvMuuFfBRbssJBP9kv3+6+/4RgcWORVVpNQ8VJc52knA==" saltValue="5NCItLiogk8PvwdC7RqQKQ==" spinCount="100000" sqref="F10" name="Oblast1_36"/>
    <protectedRange algorithmName="SHA-512" hashValue="YAfofda0Ei65XbBoaU4ORxeh4CjxzMBtUKyNZOFY+esvMuuFfBRbssJBP9kv3+6+/4RgcWORVVpNQ8VJc52knA==" saltValue="5NCItLiogk8PvwdC7RqQKQ==" spinCount="100000" sqref="F17" name="Oblast1_38"/>
    <protectedRange algorithmName="SHA-512" hashValue="YAfofda0Ei65XbBoaU4ORxeh4CjxzMBtUKyNZOFY+esvMuuFfBRbssJBP9kv3+6+/4RgcWORVVpNQ8VJc52knA==" saltValue="5NCItLiogk8PvwdC7RqQKQ==" spinCount="100000" sqref="F19" name="Oblast1_39"/>
    <protectedRange algorithmName="SHA-512" hashValue="YAfofda0Ei65XbBoaU4ORxeh4CjxzMBtUKyNZOFY+esvMuuFfBRbssJBP9kv3+6+/4RgcWORVVpNQ8VJc52knA==" saltValue="5NCItLiogk8PvwdC7RqQKQ==" spinCount="100000" sqref="F25" name="Oblast1_40"/>
    <protectedRange algorithmName="SHA-512" hashValue="YAfofda0Ei65XbBoaU4ORxeh4CjxzMBtUKyNZOFY+esvMuuFfBRbssJBP9kv3+6+/4RgcWORVVpNQ8VJc52knA==" saltValue="5NCItLiogk8PvwdC7RqQKQ==" spinCount="100000" sqref="F27" name="Oblast1_42"/>
    <protectedRange algorithmName="SHA-512" hashValue="YAfofda0Ei65XbBoaU4ORxeh4CjxzMBtUKyNZOFY+esvMuuFfBRbssJBP9kv3+6+/4RgcWORVVpNQ8VJc52knA==" saltValue="5NCItLiogk8PvwdC7RqQKQ==" spinCount="100000" sqref="F3" name="Oblast1_43"/>
    <protectedRange algorithmName="SHA-512" hashValue="YAfofda0Ei65XbBoaU4ORxeh4CjxzMBtUKyNZOFY+esvMuuFfBRbssJBP9kv3+6+/4RgcWORVVpNQ8VJc52knA==" saltValue="5NCItLiogk8PvwdC7RqQKQ==" spinCount="100000" sqref="F15" name="Oblast1_44"/>
  </protectedRanges>
  <mergeCells count="29">
    <mergeCell ref="C48:I48"/>
    <mergeCell ref="C49:D49"/>
    <mergeCell ref="C50:D50"/>
    <mergeCell ref="C52:I52"/>
    <mergeCell ref="C53:I53"/>
    <mergeCell ref="C47:F47"/>
    <mergeCell ref="B31:D31"/>
    <mergeCell ref="B32:D32"/>
    <mergeCell ref="A36:C36"/>
    <mergeCell ref="C39:F39"/>
    <mergeCell ref="C40:F40"/>
    <mergeCell ref="C41:F41"/>
    <mergeCell ref="C42:H42"/>
    <mergeCell ref="C43:F43"/>
    <mergeCell ref="C44:F44"/>
    <mergeCell ref="C45:F45"/>
    <mergeCell ref="C46:F46"/>
    <mergeCell ref="A14:A21"/>
    <mergeCell ref="B14:B21"/>
    <mergeCell ref="C14:C21"/>
    <mergeCell ref="A22:A29"/>
    <mergeCell ref="B22:B29"/>
    <mergeCell ref="C22:C29"/>
    <mergeCell ref="A2:A11"/>
    <mergeCell ref="B2:B11"/>
    <mergeCell ref="C2:C11"/>
    <mergeCell ref="A12:A13"/>
    <mergeCell ref="B12:B13"/>
    <mergeCell ref="C12:C13"/>
  </mergeCells>
  <pageMargins left="0.7" right="0.7" top="0.78740157499999996" bottom="0.78740157499999996" header="0.3" footer="0.3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B76AE2"/>
    <pageSetUpPr fitToPage="1"/>
  </sheetPr>
  <dimension ref="A1:I33"/>
  <sheetViews>
    <sheetView showGridLines="0" view="pageBreakPreview" zoomScale="115" zoomScaleNormal="115" zoomScaleSheetLayoutView="115" workbookViewId="0">
      <pane ySplit="1" topLeftCell="A2" activePane="bottomLeft" state="frozen"/>
      <selection activeCell="B34" sqref="B34:K34"/>
      <selection pane="bottomLeft" activeCell="I20" sqref="I20"/>
    </sheetView>
  </sheetViews>
  <sheetFormatPr defaultColWidth="8.85546875" defaultRowHeight="15" x14ac:dyDescent="0.25"/>
  <cols>
    <col min="1" max="1" width="7.7109375" style="351" customWidth="1"/>
    <col min="2" max="2" width="8.42578125" style="351" customWidth="1"/>
    <col min="3" max="3" width="20.7109375" style="351" customWidth="1"/>
    <col min="4" max="4" width="43.140625" style="351" customWidth="1"/>
    <col min="5" max="6" width="8.7109375" style="351" customWidth="1"/>
    <col min="7" max="7" width="9.85546875" style="351" customWidth="1"/>
    <col min="8" max="8" width="16.85546875" style="351" customWidth="1"/>
    <col min="9" max="9" width="35.85546875" style="351" customWidth="1"/>
    <col min="10" max="16384" width="8.85546875" style="351"/>
  </cols>
  <sheetData>
    <row r="1" spans="1:9" ht="30.75" thickBot="1" x14ac:dyDescent="0.3">
      <c r="A1" s="428" t="s">
        <v>0</v>
      </c>
      <c r="B1" s="429" t="s">
        <v>1</v>
      </c>
      <c r="C1" s="429" t="s">
        <v>11</v>
      </c>
      <c r="D1" s="429" t="s">
        <v>3</v>
      </c>
      <c r="E1" s="430" t="s">
        <v>4</v>
      </c>
      <c r="F1" s="431" t="s">
        <v>5</v>
      </c>
      <c r="G1" s="432" t="s">
        <v>12</v>
      </c>
      <c r="H1" s="433" t="s">
        <v>84</v>
      </c>
      <c r="I1" s="434" t="s">
        <v>7</v>
      </c>
    </row>
    <row r="2" spans="1:9" ht="15" customHeight="1" thickBot="1" x14ac:dyDescent="0.3">
      <c r="A2" s="435" t="s">
        <v>176</v>
      </c>
      <c r="B2" s="436">
        <v>2</v>
      </c>
      <c r="C2" s="437" t="s">
        <v>142</v>
      </c>
      <c r="D2" s="438" t="s">
        <v>177</v>
      </c>
      <c r="E2" s="439">
        <v>28</v>
      </c>
      <c r="F2" s="440">
        <v>2</v>
      </c>
      <c r="G2" s="441">
        <f>E2*F2*$B$29</f>
        <v>242.66666666666666</v>
      </c>
      <c r="H2" s="13"/>
      <c r="I2" s="442"/>
    </row>
    <row r="3" spans="1:9" ht="15" customHeight="1" x14ac:dyDescent="0.25">
      <c r="A3" s="574" t="s">
        <v>176</v>
      </c>
      <c r="B3" s="533">
        <v>1</v>
      </c>
      <c r="C3" s="576" t="s">
        <v>142</v>
      </c>
      <c r="D3" s="443" t="s">
        <v>177</v>
      </c>
      <c r="E3" s="353">
        <v>26</v>
      </c>
      <c r="F3" s="354">
        <v>2</v>
      </c>
      <c r="G3" s="355">
        <f t="shared" ref="G3:G5" si="0">E3*F3*$B$29</f>
        <v>225.33333333333331</v>
      </c>
      <c r="H3" s="14"/>
      <c r="I3" s="444"/>
    </row>
    <row r="4" spans="1:9" ht="15" customHeight="1" x14ac:dyDescent="0.25">
      <c r="A4" s="579"/>
      <c r="B4" s="552"/>
      <c r="C4" s="578"/>
      <c r="D4" s="352" t="s">
        <v>21</v>
      </c>
      <c r="E4" s="374">
        <v>12</v>
      </c>
      <c r="F4" s="358">
        <v>2</v>
      </c>
      <c r="G4" s="359">
        <f t="shared" si="0"/>
        <v>104</v>
      </c>
      <c r="H4" s="11"/>
      <c r="I4" s="445"/>
    </row>
    <row r="5" spans="1:9" ht="15" customHeight="1" thickBot="1" x14ac:dyDescent="0.3">
      <c r="A5" s="579"/>
      <c r="B5" s="552"/>
      <c r="C5" s="373"/>
      <c r="D5" s="438" t="s">
        <v>178</v>
      </c>
      <c r="E5" s="439">
        <v>45</v>
      </c>
      <c r="F5" s="440">
        <v>2</v>
      </c>
      <c r="G5" s="441">
        <f t="shared" si="0"/>
        <v>390</v>
      </c>
      <c r="H5" s="13"/>
      <c r="I5" s="442"/>
    </row>
    <row r="6" spans="1:9" ht="15" customHeight="1" thickBot="1" x14ac:dyDescent="0.3">
      <c r="A6" s="446" t="s">
        <v>176</v>
      </c>
      <c r="B6" s="447">
        <v>0</v>
      </c>
      <c r="C6" s="448" t="s">
        <v>142</v>
      </c>
      <c r="D6" s="449" t="s">
        <v>21</v>
      </c>
      <c r="E6" s="450">
        <v>14</v>
      </c>
      <c r="F6" s="451">
        <v>2</v>
      </c>
      <c r="G6" s="452">
        <f t="shared" ref="G6:G8" si="1">E6*F6*$B$29</f>
        <v>121.33333333333333</v>
      </c>
      <c r="H6" s="342"/>
      <c r="I6" s="453"/>
    </row>
    <row r="7" spans="1:9" ht="15" customHeight="1" x14ac:dyDescent="0.25">
      <c r="A7" s="574" t="s">
        <v>176</v>
      </c>
      <c r="B7" s="533">
        <v>-1</v>
      </c>
      <c r="C7" s="576" t="s">
        <v>142</v>
      </c>
      <c r="D7" s="443" t="s">
        <v>177</v>
      </c>
      <c r="E7" s="353">
        <v>34</v>
      </c>
      <c r="F7" s="354">
        <v>2</v>
      </c>
      <c r="G7" s="355">
        <f t="shared" si="1"/>
        <v>294.66666666666663</v>
      </c>
      <c r="H7" s="14"/>
      <c r="I7" s="444"/>
    </row>
    <row r="8" spans="1:9" ht="15" customHeight="1" thickBot="1" x14ac:dyDescent="0.3">
      <c r="A8" s="575"/>
      <c r="B8" s="534"/>
      <c r="C8" s="577"/>
      <c r="D8" s="454" t="s">
        <v>21</v>
      </c>
      <c r="E8" s="455">
        <v>14</v>
      </c>
      <c r="F8" s="364">
        <v>2</v>
      </c>
      <c r="G8" s="365">
        <f t="shared" si="1"/>
        <v>121.33333333333333</v>
      </c>
      <c r="H8" s="343"/>
      <c r="I8" s="456"/>
    </row>
    <row r="9" spans="1:9" x14ac:dyDescent="0.25">
      <c r="A9" s="457"/>
      <c r="B9" s="458"/>
      <c r="C9" s="459"/>
      <c r="D9" s="459"/>
      <c r="E9" s="460"/>
      <c r="F9" s="461"/>
      <c r="G9" s="462"/>
      <c r="H9" s="463"/>
      <c r="I9" s="464"/>
    </row>
    <row r="10" spans="1:9" x14ac:dyDescent="0.25">
      <c r="A10" s="465"/>
      <c r="B10" s="554" t="s">
        <v>31</v>
      </c>
      <c r="C10" s="554"/>
      <c r="D10" s="554"/>
      <c r="E10" s="391">
        <f>SUM(E2:E8)</f>
        <v>173</v>
      </c>
      <c r="F10" s="392"/>
      <c r="G10" s="393"/>
      <c r="H10" s="394"/>
      <c r="I10" s="466"/>
    </row>
    <row r="11" spans="1:9" ht="15.75" thickBot="1" x14ac:dyDescent="0.3">
      <c r="A11" s="465"/>
      <c r="B11" s="528" t="s">
        <v>32</v>
      </c>
      <c r="C11" s="528"/>
      <c r="D11" s="528"/>
      <c r="E11" s="391">
        <f>SUM(G2:G8)</f>
        <v>1499.3333333333333</v>
      </c>
      <c r="F11" s="396"/>
      <c r="G11" s="397"/>
      <c r="H11" s="398"/>
      <c r="I11" s="466"/>
    </row>
    <row r="12" spans="1:9" ht="15.75" thickBot="1" x14ac:dyDescent="0.3">
      <c r="A12" s="465"/>
      <c r="B12" s="399" t="s">
        <v>95</v>
      </c>
      <c r="C12" s="400"/>
      <c r="D12" s="400"/>
      <c r="E12" s="393"/>
      <c r="F12" s="396"/>
      <c r="G12" s="397"/>
      <c r="H12" s="401">
        <f>SUM(H1:H8)</f>
        <v>0</v>
      </c>
      <c r="I12" s="466"/>
    </row>
    <row r="13" spans="1:9" ht="19.5" thickBot="1" x14ac:dyDescent="0.3">
      <c r="A13" s="465"/>
      <c r="B13" s="399" t="s">
        <v>180</v>
      </c>
      <c r="C13" s="400"/>
      <c r="D13" s="400"/>
      <c r="E13" s="393"/>
      <c r="F13" s="396"/>
      <c r="G13" s="397"/>
      <c r="H13" s="402">
        <f>+H12*36</f>
        <v>0</v>
      </c>
      <c r="I13" s="466"/>
    </row>
    <row r="14" spans="1:9" x14ac:dyDescent="0.25">
      <c r="A14" s="465"/>
      <c r="B14" s="400"/>
      <c r="C14" s="400"/>
      <c r="D14" s="400"/>
      <c r="E14" s="393"/>
      <c r="F14" s="396"/>
      <c r="G14" s="397"/>
      <c r="H14" s="403"/>
      <c r="I14" s="466"/>
    </row>
    <row r="15" spans="1:9" ht="15.75" x14ac:dyDescent="0.25">
      <c r="A15" s="569" t="s">
        <v>33</v>
      </c>
      <c r="B15" s="530"/>
      <c r="C15" s="530"/>
      <c r="D15" s="404"/>
      <c r="E15" s="397"/>
      <c r="F15" s="396"/>
      <c r="G15" s="397"/>
      <c r="H15" s="403"/>
      <c r="I15" s="466"/>
    </row>
    <row r="16" spans="1:9" x14ac:dyDescent="0.25">
      <c r="A16" s="465"/>
      <c r="B16" s="405"/>
      <c r="C16" s="404"/>
      <c r="D16" s="404"/>
      <c r="E16" s="397"/>
      <c r="F16" s="396"/>
      <c r="G16" s="397"/>
      <c r="H16" s="403"/>
      <c r="I16" s="466"/>
    </row>
    <row r="17" spans="1:9" x14ac:dyDescent="0.25">
      <c r="A17" s="465"/>
      <c r="B17" s="405" t="s">
        <v>34</v>
      </c>
      <c r="C17" s="406" t="s">
        <v>86</v>
      </c>
      <c r="D17" s="404"/>
      <c r="E17" s="407"/>
      <c r="F17" s="396"/>
      <c r="G17" s="397"/>
      <c r="H17" s="403"/>
      <c r="I17" s="466"/>
    </row>
    <row r="18" spans="1:9" ht="15" customHeight="1" x14ac:dyDescent="0.25">
      <c r="A18" s="467"/>
      <c r="B18" s="409">
        <v>1</v>
      </c>
      <c r="C18" s="532" t="s">
        <v>90</v>
      </c>
      <c r="D18" s="532"/>
      <c r="E18" s="532"/>
      <c r="F18" s="532"/>
      <c r="G18" s="410"/>
      <c r="H18" s="411"/>
      <c r="I18" s="468"/>
    </row>
    <row r="19" spans="1:9" ht="15" customHeight="1" x14ac:dyDescent="0.25">
      <c r="A19" s="465"/>
      <c r="B19" s="413">
        <v>2</v>
      </c>
      <c r="C19" s="532" t="s">
        <v>105</v>
      </c>
      <c r="D19" s="532"/>
      <c r="E19" s="532"/>
      <c r="F19" s="532"/>
      <c r="G19" s="414"/>
      <c r="H19" s="415"/>
      <c r="I19" s="466"/>
    </row>
    <row r="20" spans="1:9" ht="15" customHeight="1" x14ac:dyDescent="0.25">
      <c r="A20" s="465"/>
      <c r="B20" s="413">
        <v>4</v>
      </c>
      <c r="C20" s="532" t="s">
        <v>104</v>
      </c>
      <c r="D20" s="532"/>
      <c r="E20" s="532"/>
      <c r="F20" s="532"/>
      <c r="G20" s="414"/>
      <c r="H20" s="415"/>
      <c r="I20" s="466"/>
    </row>
    <row r="21" spans="1:9" x14ac:dyDescent="0.25">
      <c r="A21" s="465"/>
      <c r="B21" s="413" t="s">
        <v>87</v>
      </c>
      <c r="C21" s="531" t="s">
        <v>88</v>
      </c>
      <c r="D21" s="531"/>
      <c r="E21" s="531"/>
      <c r="F21" s="531"/>
      <c r="G21" s="531"/>
      <c r="H21" s="531"/>
      <c r="I21" s="466"/>
    </row>
    <row r="22" spans="1:9" ht="15" customHeight="1" x14ac:dyDescent="0.25">
      <c r="A22" s="465"/>
      <c r="B22" s="416">
        <v>1</v>
      </c>
      <c r="C22" s="531" t="s">
        <v>91</v>
      </c>
      <c r="D22" s="531"/>
      <c r="E22" s="531"/>
      <c r="F22" s="531"/>
      <c r="G22" s="414"/>
      <c r="H22" s="415"/>
      <c r="I22" s="466"/>
    </row>
    <row r="23" spans="1:9" ht="15" customHeight="1" x14ac:dyDescent="0.25">
      <c r="A23" s="465"/>
      <c r="B23" s="416">
        <v>2</v>
      </c>
      <c r="C23" s="531" t="s">
        <v>92</v>
      </c>
      <c r="D23" s="531"/>
      <c r="E23" s="531"/>
      <c r="F23" s="531"/>
      <c r="G23" s="414"/>
      <c r="H23" s="415"/>
      <c r="I23" s="466"/>
    </row>
    <row r="24" spans="1:9" ht="15" customHeight="1" x14ac:dyDescent="0.25">
      <c r="A24" s="465"/>
      <c r="B24" s="416">
        <v>5</v>
      </c>
      <c r="C24" s="531" t="s">
        <v>93</v>
      </c>
      <c r="D24" s="531"/>
      <c r="E24" s="531"/>
      <c r="F24" s="531"/>
      <c r="G24" s="414"/>
      <c r="H24" s="415"/>
      <c r="I24" s="466"/>
    </row>
    <row r="25" spans="1:9" ht="15" customHeight="1" x14ac:dyDescent="0.25">
      <c r="A25" s="465"/>
      <c r="B25" s="417">
        <v>1</v>
      </c>
      <c r="C25" s="531" t="s">
        <v>35</v>
      </c>
      <c r="D25" s="531"/>
      <c r="E25" s="531"/>
      <c r="F25" s="531"/>
      <c r="G25" s="414"/>
      <c r="H25" s="415"/>
      <c r="I25" s="466"/>
    </row>
    <row r="26" spans="1:9" x14ac:dyDescent="0.25">
      <c r="A26" s="465"/>
      <c r="B26" s="418">
        <v>2</v>
      </c>
      <c r="C26" s="531" t="s">
        <v>36</v>
      </c>
      <c r="D26" s="531"/>
      <c r="E26" s="531"/>
      <c r="F26" s="531"/>
      <c r="G26" s="414"/>
      <c r="H26" s="415"/>
      <c r="I26" s="466"/>
    </row>
    <row r="27" spans="1:9" ht="15" customHeight="1" x14ac:dyDescent="0.25">
      <c r="A27" s="465"/>
      <c r="B27" s="419" t="s">
        <v>12</v>
      </c>
      <c r="C27" s="544" t="s">
        <v>37</v>
      </c>
      <c r="D27" s="544"/>
      <c r="E27" s="544"/>
      <c r="F27" s="544"/>
      <c r="G27" s="544"/>
      <c r="H27" s="544"/>
      <c r="I27" s="573"/>
    </row>
    <row r="28" spans="1:9" ht="15.75" customHeight="1" x14ac:dyDescent="0.25">
      <c r="A28" s="465"/>
      <c r="B28" s="420">
        <f>365/12</f>
        <v>30.416666666666668</v>
      </c>
      <c r="C28" s="546" t="s">
        <v>38</v>
      </c>
      <c r="D28" s="546"/>
      <c r="E28" s="421"/>
      <c r="F28" s="422"/>
      <c r="G28" s="423"/>
      <c r="H28" s="424"/>
      <c r="I28" s="469"/>
    </row>
    <row r="29" spans="1:9" ht="15.75" customHeight="1" x14ac:dyDescent="0.25">
      <c r="A29" s="465"/>
      <c r="B29" s="420">
        <f>52/12</f>
        <v>4.333333333333333</v>
      </c>
      <c r="C29" s="546" t="s">
        <v>94</v>
      </c>
      <c r="D29" s="546"/>
      <c r="E29" s="421"/>
      <c r="F29" s="422"/>
      <c r="G29" s="423"/>
      <c r="H29" s="424"/>
      <c r="I29" s="469"/>
    </row>
    <row r="30" spans="1:9" ht="15.75" x14ac:dyDescent="0.25">
      <c r="A30" s="465"/>
      <c r="B30" s="405"/>
      <c r="C30" s="422"/>
      <c r="D30" s="422"/>
      <c r="E30" s="422"/>
      <c r="F30" s="422"/>
      <c r="G30" s="422"/>
      <c r="H30" s="424"/>
      <c r="I30" s="469"/>
    </row>
    <row r="31" spans="1:9" ht="27.75" customHeight="1" x14ac:dyDescent="0.25">
      <c r="A31" s="465"/>
      <c r="B31" s="405"/>
      <c r="C31" s="547" t="s">
        <v>39</v>
      </c>
      <c r="D31" s="547"/>
      <c r="E31" s="547"/>
      <c r="F31" s="547"/>
      <c r="G31" s="547"/>
      <c r="H31" s="547"/>
      <c r="I31" s="570"/>
    </row>
    <row r="32" spans="1:9" ht="15.75" thickBot="1" x14ac:dyDescent="0.3">
      <c r="A32" s="470"/>
      <c r="B32" s="471"/>
      <c r="C32" s="571"/>
      <c r="D32" s="571"/>
      <c r="E32" s="571"/>
      <c r="F32" s="571"/>
      <c r="G32" s="571"/>
      <c r="H32" s="571"/>
      <c r="I32" s="572"/>
    </row>
    <row r="33" s="351" customFormat="1" ht="15.75" thickTop="1" x14ac:dyDescent="0.25"/>
  </sheetData>
  <sheetProtection algorithmName="SHA-512" hashValue="1rAFiEsAcvJ4+1y8EU/y5lS6wqgPoOHD6KqMr5cE7CvyJHoIbz0sGyb6oLFoFmsmJw3QiJ/SrXg9+4aZrMhnpg==" saltValue="qKZ+vEG6QBxrMSy5hJnL2Q==" spinCount="100000" sheet="1" objects="1" scenarios="1"/>
  <protectedRanges>
    <protectedRange algorithmName="SHA-512" hashValue="+zUxD4MZ1Q0pX67SY7/EDC0B665F8o+cd0a3WaHTQ7e2tgBg6Ti8vkxvqImLgKZ9MwuOHR4AUsvO9jRTyYHLzw==" saltValue="28B8lmOnmLNtCCTQ/gHjzg==" spinCount="100000" sqref="H9:I13" name="Oblast2"/>
    <protectedRange algorithmName="SHA-512" hashValue="YAfofda0Ei65XbBoaU4ORxeh4CjxzMBtUKyNZOFY+esvMuuFfBRbssJBP9kv3+6+/4RgcWORVVpNQ8VJc52knA==" saltValue="5NCItLiogk8PvwdC7RqQKQ==" spinCount="100000" sqref="A12:A13 C12:G13 A9:G11 A1:G8" name="Oblast1"/>
    <protectedRange algorithmName="SHA-512" hashValue="YAfofda0Ei65XbBoaU4ORxeh4CjxzMBtUKyNZOFY+esvMuuFfBRbssJBP9kv3+6+/4RgcWORVVpNQ8VJc52knA==" saltValue="5NCItLiogk8PvwdC7RqQKQ==" spinCount="100000" sqref="B12:B13" name="Oblast1_2"/>
  </protectedRanges>
  <mergeCells count="23">
    <mergeCell ref="A7:A8"/>
    <mergeCell ref="B7:B8"/>
    <mergeCell ref="C7:C8"/>
    <mergeCell ref="C3:C4"/>
    <mergeCell ref="A3:A5"/>
    <mergeCell ref="B3:B5"/>
    <mergeCell ref="C29:D29"/>
    <mergeCell ref="C31:I31"/>
    <mergeCell ref="C32:I32"/>
    <mergeCell ref="C27:I27"/>
    <mergeCell ref="C28:D28"/>
    <mergeCell ref="C21:H21"/>
    <mergeCell ref="C26:F26"/>
    <mergeCell ref="B10:D10"/>
    <mergeCell ref="B11:D11"/>
    <mergeCell ref="A15:C15"/>
    <mergeCell ref="C18:F18"/>
    <mergeCell ref="C19:F19"/>
    <mergeCell ref="C20:F20"/>
    <mergeCell ref="C22:F22"/>
    <mergeCell ref="C23:F23"/>
    <mergeCell ref="C24:F24"/>
    <mergeCell ref="C25:F25"/>
  </mergeCells>
  <pageMargins left="0.70866141732283472" right="0.70866141732283472" top="0.78740157480314965" bottom="0.78740157480314965" header="0.31496062992125984" footer="0.31496062992125984"/>
  <pageSetup paperSize="14" scale="54" orientation="portrait" r:id="rId1"/>
  <headerFooter>
    <oddHeader>&amp;RPŘÍLOHA č.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</vt:i4>
      </vt:variant>
    </vt:vector>
  </HeadingPairs>
  <TitlesOfParts>
    <vt:vector size="13" baseType="lpstr">
      <vt:lpstr>Budova A</vt:lpstr>
      <vt:lpstr>Budova B</vt:lpstr>
      <vt:lpstr>Budova C</vt:lpstr>
      <vt:lpstr>Budova D</vt:lpstr>
      <vt:lpstr>Budova E</vt:lpstr>
      <vt:lpstr>Budova F</vt:lpstr>
      <vt:lpstr>Budova J</vt:lpstr>
      <vt:lpstr>Budova L</vt:lpstr>
      <vt:lpstr>Budova N</vt:lpstr>
      <vt:lpstr>Sumář</vt:lpstr>
      <vt:lpstr>'Budova A'!Oblast_tisku</vt:lpstr>
      <vt:lpstr>'Budova B'!Oblast_tisku</vt:lpstr>
      <vt:lpstr>'Budova J'!Oblast_tisku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Jaroslav Bednář</cp:lastModifiedBy>
  <cp:lastPrinted>2024-03-01T06:53:55Z</cp:lastPrinted>
  <dcterms:created xsi:type="dcterms:W3CDTF">2018-01-03T10:49:17Z</dcterms:created>
  <dcterms:modified xsi:type="dcterms:W3CDTF">2024-10-22T05:50:49Z</dcterms:modified>
</cp:coreProperties>
</file>