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224861\ownCloud - skopovy@data.kkn.cz\Dokumenty Ilona\AKCE CHEB\2023-2022_OPLOCENÍ AREÁLU\2024-2023_Oplocení celého areálu\VZMR\"/>
    </mc:Choice>
  </mc:AlternateContent>
  <xr:revisionPtr revIDLastSave="0" documentId="13_ncr:1_{9CE6FFFD-1D7B-4D3B-8ECB-82CB4942628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 stavby" sheetId="1" r:id="rId1"/>
    <sheet name="VRN - Vedlejší rozpočtové..." sheetId="2" r:id="rId2"/>
    <sheet name="SO-01 - Oplocení poplast...." sheetId="3" r:id="rId3"/>
    <sheet name="SO-02 - Stáv. zděné oploc..." sheetId="4" state="hidden" r:id="rId4"/>
    <sheet name="SO-03 - Poplast. pletivo ..." sheetId="5" r:id="rId5"/>
    <sheet name="SO-04 - Oplocení plot. dí..." sheetId="6" r:id="rId6"/>
    <sheet name="SO-05 - Zděný plot babybo..." sheetId="7" r:id="rId7"/>
    <sheet name="SO-06 - Oplocení plot. dí..." sheetId="8" state="hidden" r:id="rId8"/>
    <sheet name="Pokyny pro vyplnění" sheetId="9" r:id="rId9"/>
  </sheets>
  <definedNames>
    <definedName name="_xlnm._FilterDatabase" localSheetId="2" hidden="1">'SO-01 - Oplocení poplast....'!$C$85:$K$283</definedName>
    <definedName name="_xlnm._FilterDatabase" localSheetId="3" hidden="1">'SO-02 - Stáv. zděné oploc...'!$C$87:$K$242</definedName>
    <definedName name="_xlnm._FilterDatabase" localSheetId="4" hidden="1">'SO-03 - Poplast. pletivo ...'!$C$88:$K$229</definedName>
    <definedName name="_xlnm._FilterDatabase" localSheetId="5" hidden="1">'SO-04 - Oplocení plot. dí...'!$C$86:$K$222</definedName>
    <definedName name="_xlnm._FilterDatabase" localSheetId="6" hidden="1">'SO-05 - Zděný plot babybo...'!$C$88:$K$258</definedName>
    <definedName name="_xlnm._FilterDatabase" localSheetId="7" hidden="1">'SO-06 - Oplocení plot. dí...'!$C$84:$K$154</definedName>
    <definedName name="_xlnm._FilterDatabase" localSheetId="1" hidden="1">'VRN - Vedlejší rozpočtové...'!$C$82:$K$103</definedName>
    <definedName name="_xlnm.Print_Titles" localSheetId="0">'Rekapitulace stavby'!$52:$52</definedName>
    <definedName name="_xlnm.Print_Titles" localSheetId="2">'SO-01 - Oplocení poplast....'!$85:$85</definedName>
    <definedName name="_xlnm.Print_Titles" localSheetId="3">'SO-02 - Stáv. zděné oploc...'!$87:$87</definedName>
    <definedName name="_xlnm.Print_Titles" localSheetId="4">'SO-03 - Poplast. pletivo ...'!$88:$88</definedName>
    <definedName name="_xlnm.Print_Titles" localSheetId="5">'SO-04 - Oplocení plot. dí...'!$86:$86</definedName>
    <definedName name="_xlnm.Print_Titles" localSheetId="6">'SO-05 - Zděný plot babybo...'!$88:$88</definedName>
    <definedName name="_xlnm.Print_Titles" localSheetId="7">'SO-06 - Oplocení plot. dí...'!$84:$84</definedName>
    <definedName name="_xlnm.Print_Titles" localSheetId="1">'VRN - Vedlejší rozpočtové...'!$82:$82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2">'SO-01 - Oplocení poplast....'!$C$4:$J$39,'SO-01 - Oplocení poplast....'!$C$45:$J$67,'SO-01 - Oplocení poplast....'!$C$73:$K$283</definedName>
    <definedName name="_xlnm.Print_Area" localSheetId="3">'SO-02 - Stáv. zděné oploc...'!$C$4:$J$39,'SO-02 - Stáv. zděné oploc...'!$C$45:$J$69,'SO-02 - Stáv. zděné oploc...'!$C$75:$K$242</definedName>
    <definedName name="_xlnm.Print_Area" localSheetId="4">'SO-03 - Poplast. pletivo ...'!$C$4:$J$39,'SO-03 - Poplast. pletivo ...'!$C$45:$J$70,'SO-03 - Poplast. pletivo ...'!$C$76:$K$229</definedName>
    <definedName name="_xlnm.Print_Area" localSheetId="5">'SO-04 - Oplocení plot. dí...'!$C$4:$J$39,'SO-04 - Oplocení plot. dí...'!$C$45:$J$68,'SO-04 - Oplocení plot. dí...'!$C$74:$K$222</definedName>
    <definedName name="_xlnm.Print_Area" localSheetId="6">'SO-05 - Zděný plot babybo...'!$C$4:$J$39,'SO-05 - Zděný plot babybo...'!$C$45:$J$70,'SO-05 - Zděný plot babybo...'!$C$76:$K$258</definedName>
    <definedName name="_xlnm.Print_Area" localSheetId="7">'SO-06 - Oplocení plot. dí...'!$C$4:$J$39,'SO-06 - Oplocení plot. dí...'!$C$45:$J$66,'SO-06 - Oplocení plot. dí...'!$C$72:$K$154</definedName>
    <definedName name="_xlnm.Print_Area" localSheetId="1">'VRN - Vedlejší rozpočtové...'!$C$4:$J$39,'VRN - Vedlejší rozpočtové...'!$C$45:$J$64,'VRN - Vedlejší rozpočtové...'!$C$70:$K$103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1" i="1"/>
  <c r="J35" i="8"/>
  <c r="AX61" i="1"/>
  <c r="BI149" i="8"/>
  <c r="BH149" i="8"/>
  <c r="BG149" i="8"/>
  <c r="BF149" i="8"/>
  <c r="T149" i="8"/>
  <c r="T148" i="8"/>
  <c r="R149" i="8"/>
  <c r="R148" i="8"/>
  <c r="P149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5" i="8"/>
  <c r="BH135" i="8"/>
  <c r="BG135" i="8"/>
  <c r="BF135" i="8"/>
  <c r="T135" i="8"/>
  <c r="R135" i="8"/>
  <c r="P135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19" i="8"/>
  <c r="BH119" i="8"/>
  <c r="BG119" i="8"/>
  <c r="BF119" i="8"/>
  <c r="T119" i="8"/>
  <c r="R119" i="8"/>
  <c r="P119" i="8"/>
  <c r="BI111" i="8"/>
  <c r="BH111" i="8"/>
  <c r="BG111" i="8"/>
  <c r="BF111" i="8"/>
  <c r="T111" i="8"/>
  <c r="T110" i="8"/>
  <c r="R111" i="8"/>
  <c r="R110" i="8"/>
  <c r="P111" i="8"/>
  <c r="P110" i="8"/>
  <c r="BI102" i="8"/>
  <c r="BH102" i="8"/>
  <c r="BG102" i="8"/>
  <c r="BF102" i="8"/>
  <c r="T102" i="8"/>
  <c r="R102" i="8"/>
  <c r="P102" i="8"/>
  <c r="BI95" i="8"/>
  <c r="BH95" i="8"/>
  <c r="BG95" i="8"/>
  <c r="BF95" i="8"/>
  <c r="T95" i="8"/>
  <c r="R95" i="8"/>
  <c r="P95" i="8"/>
  <c r="BI88" i="8"/>
  <c r="BH88" i="8"/>
  <c r="BG88" i="8"/>
  <c r="BF88" i="8"/>
  <c r="T88" i="8"/>
  <c r="R88" i="8"/>
  <c r="P88" i="8"/>
  <c r="J82" i="8"/>
  <c r="J81" i="8"/>
  <c r="F81" i="8"/>
  <c r="F79" i="8"/>
  <c r="E77" i="8"/>
  <c r="J55" i="8"/>
  <c r="J54" i="8"/>
  <c r="F54" i="8"/>
  <c r="F52" i="8"/>
  <c r="E50" i="8"/>
  <c r="J18" i="8"/>
  <c r="E18" i="8"/>
  <c r="F55" i="8"/>
  <c r="J17" i="8"/>
  <c r="J12" i="8"/>
  <c r="J79" i="8"/>
  <c r="E7" i="8"/>
  <c r="E75" i="8"/>
  <c r="J37" i="7"/>
  <c r="J36" i="7"/>
  <c r="AY60" i="1"/>
  <c r="J35" i="7"/>
  <c r="AX60" i="1"/>
  <c r="BI253" i="7"/>
  <c r="BH253" i="7"/>
  <c r="BG253" i="7"/>
  <c r="BF253" i="7"/>
  <c r="T253" i="7"/>
  <c r="T252" i="7"/>
  <c r="R253" i="7"/>
  <c r="R252" i="7"/>
  <c r="P253" i="7"/>
  <c r="P252" i="7"/>
  <c r="BI241" i="7"/>
  <c r="BH241" i="7"/>
  <c r="BG241" i="7"/>
  <c r="BF241" i="7"/>
  <c r="T241" i="7"/>
  <c r="R241" i="7"/>
  <c r="P241" i="7"/>
  <c r="BI230" i="7"/>
  <c r="BH230" i="7"/>
  <c r="BG230" i="7"/>
  <c r="BF230" i="7"/>
  <c r="T230" i="7"/>
  <c r="R230" i="7"/>
  <c r="P230" i="7"/>
  <c r="BI219" i="7"/>
  <c r="BH219" i="7"/>
  <c r="BG219" i="7"/>
  <c r="BF219" i="7"/>
  <c r="T219" i="7"/>
  <c r="R219" i="7"/>
  <c r="P219" i="7"/>
  <c r="BI215" i="7"/>
  <c r="BH215" i="7"/>
  <c r="BG215" i="7"/>
  <c r="BF215" i="7"/>
  <c r="T215" i="7"/>
  <c r="R215" i="7"/>
  <c r="P215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T203" i="7"/>
  <c r="R204" i="7"/>
  <c r="R203" i="7"/>
  <c r="P204" i="7"/>
  <c r="P203" i="7"/>
  <c r="BI200" i="7"/>
  <c r="BH200" i="7"/>
  <c r="BG200" i="7"/>
  <c r="BF200" i="7"/>
  <c r="T200" i="7"/>
  <c r="R200" i="7"/>
  <c r="P200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5" i="7"/>
  <c r="BH185" i="7"/>
  <c r="BG185" i="7"/>
  <c r="BF185" i="7"/>
  <c r="T185" i="7"/>
  <c r="R185" i="7"/>
  <c r="P185" i="7"/>
  <c r="BI174" i="7"/>
  <c r="BH174" i="7"/>
  <c r="BG174" i="7"/>
  <c r="BF174" i="7"/>
  <c r="T174" i="7"/>
  <c r="R174" i="7"/>
  <c r="P174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4" i="7"/>
  <c r="BH144" i="7"/>
  <c r="BG144" i="7"/>
  <c r="BF144" i="7"/>
  <c r="T144" i="7"/>
  <c r="R144" i="7"/>
  <c r="P144" i="7"/>
  <c r="BI133" i="7"/>
  <c r="BH133" i="7"/>
  <c r="BG133" i="7"/>
  <c r="BF133" i="7"/>
  <c r="T133" i="7"/>
  <c r="R133" i="7"/>
  <c r="P133" i="7"/>
  <c r="BI122" i="7"/>
  <c r="BH122" i="7"/>
  <c r="BG122" i="7"/>
  <c r="BF122" i="7"/>
  <c r="T122" i="7"/>
  <c r="R122" i="7"/>
  <c r="P122" i="7"/>
  <c r="BI114" i="7"/>
  <c r="BH114" i="7"/>
  <c r="BG114" i="7"/>
  <c r="BF114" i="7"/>
  <c r="T114" i="7"/>
  <c r="R114" i="7"/>
  <c r="P114" i="7"/>
  <c r="BI106" i="7"/>
  <c r="BH106" i="7"/>
  <c r="BG106" i="7"/>
  <c r="BF106" i="7"/>
  <c r="T106" i="7"/>
  <c r="R106" i="7"/>
  <c r="P106" i="7"/>
  <c r="BI98" i="7"/>
  <c r="BH98" i="7"/>
  <c r="BG98" i="7"/>
  <c r="BF98" i="7"/>
  <c r="T98" i="7"/>
  <c r="R98" i="7"/>
  <c r="P98" i="7"/>
  <c r="BI92" i="7"/>
  <c r="BH92" i="7"/>
  <c r="BG92" i="7"/>
  <c r="BF92" i="7"/>
  <c r="T92" i="7"/>
  <c r="R92" i="7"/>
  <c r="P92" i="7"/>
  <c r="J86" i="7"/>
  <c r="J85" i="7"/>
  <c r="F85" i="7"/>
  <c r="F83" i="7"/>
  <c r="E81" i="7"/>
  <c r="J55" i="7"/>
  <c r="J54" i="7"/>
  <c r="F54" i="7"/>
  <c r="F52" i="7"/>
  <c r="E50" i="7"/>
  <c r="J18" i="7"/>
  <c r="E18" i="7"/>
  <c r="F55" i="7"/>
  <c r="J17" i="7"/>
  <c r="J12" i="7"/>
  <c r="J83" i="7"/>
  <c r="E7" i="7"/>
  <c r="E79" i="7"/>
  <c r="J37" i="6"/>
  <c r="J36" i="6"/>
  <c r="AY59" i="1"/>
  <c r="J35" i="6"/>
  <c r="AX59" i="1"/>
  <c r="BI217" i="6"/>
  <c r="BH217" i="6"/>
  <c r="BG217" i="6"/>
  <c r="BF217" i="6"/>
  <c r="T217" i="6"/>
  <c r="T216" i="6"/>
  <c r="R217" i="6"/>
  <c r="R216" i="6"/>
  <c r="P217" i="6"/>
  <c r="P216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1" i="6"/>
  <c r="BH191" i="6"/>
  <c r="BG191" i="6"/>
  <c r="BF191" i="6"/>
  <c r="T191" i="6"/>
  <c r="R191" i="6"/>
  <c r="P191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1" i="6"/>
  <c r="BH141" i="6"/>
  <c r="BG141" i="6"/>
  <c r="BF141" i="6"/>
  <c r="T141" i="6"/>
  <c r="R141" i="6"/>
  <c r="P141" i="6"/>
  <c r="BI128" i="6"/>
  <c r="BH128" i="6"/>
  <c r="BG128" i="6"/>
  <c r="BF128" i="6"/>
  <c r="T128" i="6"/>
  <c r="T127" i="6"/>
  <c r="R128" i="6"/>
  <c r="R127" i="6"/>
  <c r="P128" i="6"/>
  <c r="P127" i="6"/>
  <c r="BI114" i="6"/>
  <c r="BH114" i="6"/>
  <c r="BG114" i="6"/>
  <c r="BF114" i="6"/>
  <c r="T114" i="6"/>
  <c r="R114" i="6"/>
  <c r="P114" i="6"/>
  <c r="BI102" i="6"/>
  <c r="BH102" i="6"/>
  <c r="BG102" i="6"/>
  <c r="BF102" i="6"/>
  <c r="T102" i="6"/>
  <c r="R102" i="6"/>
  <c r="P102" i="6"/>
  <c r="BI90" i="6"/>
  <c r="BH90" i="6"/>
  <c r="BG90" i="6"/>
  <c r="BF90" i="6"/>
  <c r="T90" i="6"/>
  <c r="R90" i="6"/>
  <c r="P90" i="6"/>
  <c r="J84" i="6"/>
  <c r="J83" i="6"/>
  <c r="F83" i="6"/>
  <c r="F81" i="6"/>
  <c r="E79" i="6"/>
  <c r="J55" i="6"/>
  <c r="J54" i="6"/>
  <c r="F54" i="6"/>
  <c r="F52" i="6"/>
  <c r="E50" i="6"/>
  <c r="J18" i="6"/>
  <c r="E18" i="6"/>
  <c r="F55" i="6"/>
  <c r="J17" i="6"/>
  <c r="J12" i="6"/>
  <c r="J81" i="6"/>
  <c r="E7" i="6"/>
  <c r="E77" i="6"/>
  <c r="J37" i="5"/>
  <c r="J36" i="5"/>
  <c r="AY58" i="1"/>
  <c r="J35" i="5"/>
  <c r="AX58" i="1"/>
  <c r="BI224" i="5"/>
  <c r="BH224" i="5"/>
  <c r="BG224" i="5"/>
  <c r="BF224" i="5"/>
  <c r="T224" i="5"/>
  <c r="T223" i="5"/>
  <c r="R224" i="5"/>
  <c r="R223" i="5"/>
  <c r="P224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7" i="5"/>
  <c r="BH167" i="5"/>
  <c r="BG167" i="5"/>
  <c r="BF167" i="5"/>
  <c r="T167" i="5"/>
  <c r="R167" i="5"/>
  <c r="P167" i="5"/>
  <c r="BI162" i="5"/>
  <c r="BH162" i="5"/>
  <c r="BG162" i="5"/>
  <c r="BF162" i="5"/>
  <c r="T162" i="5"/>
  <c r="R162" i="5"/>
  <c r="P162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45" i="5"/>
  <c r="BH145" i="5"/>
  <c r="BG145" i="5"/>
  <c r="BF145" i="5"/>
  <c r="T145" i="5"/>
  <c r="R145" i="5"/>
  <c r="P145" i="5"/>
  <c r="BI139" i="5"/>
  <c r="BH139" i="5"/>
  <c r="BG139" i="5"/>
  <c r="BF139" i="5"/>
  <c r="T139" i="5"/>
  <c r="R139" i="5"/>
  <c r="P139" i="5"/>
  <c r="BI130" i="5"/>
  <c r="BH130" i="5"/>
  <c r="BG130" i="5"/>
  <c r="BF130" i="5"/>
  <c r="T130" i="5"/>
  <c r="R130" i="5"/>
  <c r="P130" i="5"/>
  <c r="BI121" i="5"/>
  <c r="BH121" i="5"/>
  <c r="BG121" i="5"/>
  <c r="BF121" i="5"/>
  <c r="T121" i="5"/>
  <c r="R121" i="5"/>
  <c r="P121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3" i="5"/>
  <c r="BH103" i="5"/>
  <c r="BG103" i="5"/>
  <c r="BF103" i="5"/>
  <c r="T103" i="5"/>
  <c r="R103" i="5"/>
  <c r="P103" i="5"/>
  <c r="BI97" i="5"/>
  <c r="BH97" i="5"/>
  <c r="BG97" i="5"/>
  <c r="BF97" i="5"/>
  <c r="T97" i="5"/>
  <c r="R97" i="5"/>
  <c r="P97" i="5"/>
  <c r="BI92" i="5"/>
  <c r="BH92" i="5"/>
  <c r="BG92" i="5"/>
  <c r="BF92" i="5"/>
  <c r="T92" i="5"/>
  <c r="R92" i="5"/>
  <c r="P92" i="5"/>
  <c r="J86" i="5"/>
  <c r="J85" i="5"/>
  <c r="F85" i="5"/>
  <c r="F83" i="5"/>
  <c r="E81" i="5"/>
  <c r="J55" i="5"/>
  <c r="J54" i="5"/>
  <c r="F54" i="5"/>
  <c r="F52" i="5"/>
  <c r="E50" i="5"/>
  <c r="J18" i="5"/>
  <c r="E18" i="5"/>
  <c r="F55" i="5"/>
  <c r="J17" i="5"/>
  <c r="J12" i="5"/>
  <c r="J52" i="5" s="1"/>
  <c r="E7" i="5"/>
  <c r="E48" i="5"/>
  <c r="J37" i="4"/>
  <c r="J36" i="4"/>
  <c r="AY57" i="1"/>
  <c r="J35" i="4"/>
  <c r="AX57" i="1"/>
  <c r="BI237" i="4"/>
  <c r="BH237" i="4"/>
  <c r="BG237" i="4"/>
  <c r="BF237" i="4"/>
  <c r="T237" i="4"/>
  <c r="T236" i="4"/>
  <c r="R237" i="4"/>
  <c r="R236" i="4"/>
  <c r="P237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T210" i="4"/>
  <c r="R211" i="4"/>
  <c r="R210" i="4"/>
  <c r="P211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54" i="4"/>
  <c r="BH154" i="4"/>
  <c r="BG154" i="4"/>
  <c r="BF154" i="4"/>
  <c r="T154" i="4"/>
  <c r="R154" i="4"/>
  <c r="P154" i="4"/>
  <c r="BI138" i="4"/>
  <c r="BH138" i="4"/>
  <c r="BG138" i="4"/>
  <c r="BF138" i="4"/>
  <c r="T138" i="4"/>
  <c r="T137" i="4"/>
  <c r="R138" i="4"/>
  <c r="R137" i="4"/>
  <c r="P138" i="4"/>
  <c r="P137" i="4"/>
  <c r="BI121" i="4"/>
  <c r="BH121" i="4"/>
  <c r="BG121" i="4"/>
  <c r="BF121" i="4"/>
  <c r="T121" i="4"/>
  <c r="R121" i="4"/>
  <c r="P121" i="4"/>
  <c r="BI106" i="4"/>
  <c r="BH106" i="4"/>
  <c r="BG106" i="4"/>
  <c r="BF106" i="4"/>
  <c r="T106" i="4"/>
  <c r="R106" i="4"/>
  <c r="P106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85" i="4"/>
  <c r="J17" i="4"/>
  <c r="J12" i="4"/>
  <c r="J52" i="4"/>
  <c r="E7" i="4"/>
  <c r="E78" i="4"/>
  <c r="J37" i="3"/>
  <c r="J36" i="3"/>
  <c r="AY56" i="1"/>
  <c r="J35" i="3"/>
  <c r="AX56" i="1"/>
  <c r="BI278" i="3"/>
  <c r="BH278" i="3"/>
  <c r="BG278" i="3"/>
  <c r="BF278" i="3"/>
  <c r="T278" i="3"/>
  <c r="T277" i="3"/>
  <c r="R278" i="3"/>
  <c r="R277" i="3"/>
  <c r="P278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43" i="3"/>
  <c r="BH243" i="3"/>
  <c r="BG243" i="3"/>
  <c r="BF243" i="3"/>
  <c r="T243" i="3"/>
  <c r="T242" i="3"/>
  <c r="R243" i="3"/>
  <c r="R242" i="3"/>
  <c r="P243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72" i="3"/>
  <c r="BH172" i="3"/>
  <c r="BG172" i="3"/>
  <c r="BF172" i="3"/>
  <c r="T172" i="3"/>
  <c r="R172" i="3"/>
  <c r="P172" i="3"/>
  <c r="BI143" i="3"/>
  <c r="BH143" i="3"/>
  <c r="BG143" i="3"/>
  <c r="BF143" i="3"/>
  <c r="T143" i="3"/>
  <c r="R143" i="3"/>
  <c r="P143" i="3"/>
  <c r="BI116" i="3"/>
  <c r="BH116" i="3"/>
  <c r="BG116" i="3"/>
  <c r="BF116" i="3"/>
  <c r="T116" i="3"/>
  <c r="R116" i="3"/>
  <c r="P116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/>
  <c r="E7" i="3"/>
  <c r="E48" i="3"/>
  <c r="J37" i="2"/>
  <c r="J36" i="2"/>
  <c r="AY55" i="1"/>
  <c r="J35" i="2"/>
  <c r="AX55" i="1"/>
  <c r="BI100" i="2"/>
  <c r="BH100" i="2"/>
  <c r="BG100" i="2"/>
  <c r="BF100" i="2"/>
  <c r="T100" i="2"/>
  <c r="T99" i="2"/>
  <c r="R100" i="2"/>
  <c r="R99" i="2"/>
  <c r="P100" i="2"/>
  <c r="P99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BI86" i="2"/>
  <c r="BH86" i="2"/>
  <c r="BG86" i="2"/>
  <c r="BF86" i="2"/>
  <c r="T86" i="2"/>
  <c r="T85" i="2"/>
  <c r="R86" i="2"/>
  <c r="R85" i="2"/>
  <c r="P86" i="2"/>
  <c r="P85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52" i="2"/>
  <c r="E7" i="2"/>
  <c r="E73" i="2"/>
  <c r="L50" i="1"/>
  <c r="AM50" i="1"/>
  <c r="AM49" i="1"/>
  <c r="L49" i="1"/>
  <c r="AM47" i="1"/>
  <c r="L47" i="1"/>
  <c r="L45" i="1"/>
  <c r="L44" i="1"/>
  <c r="J145" i="5"/>
  <c r="J173" i="6"/>
  <c r="BK204" i="7"/>
  <c r="J111" i="8"/>
  <c r="AS54" i="1"/>
  <c r="J155" i="7"/>
  <c r="F35" i="3"/>
  <c r="BK151" i="7"/>
  <c r="J143" i="3"/>
  <c r="BK154" i="4"/>
  <c r="BK127" i="8"/>
  <c r="BK191" i="4"/>
  <c r="BK167" i="5"/>
  <c r="J220" i="5"/>
  <c r="J128" i="6"/>
  <c r="BK114" i="7"/>
  <c r="BK211" i="4"/>
  <c r="BK122" i="7"/>
  <c r="J243" i="3"/>
  <c r="BK199" i="4"/>
  <c r="BK219" i="7"/>
  <c r="J219" i="3"/>
  <c r="J102" i="6"/>
  <c r="J119" i="8"/>
  <c r="BK217" i="5"/>
  <c r="F35" i="2"/>
  <c r="J155" i="5"/>
  <c r="J193" i="7"/>
  <c r="BK100" i="2"/>
  <c r="BK116" i="3"/>
  <c r="BK177" i="6"/>
  <c r="J209" i="7"/>
  <c r="J239" i="3"/>
  <c r="J193" i="4"/>
  <c r="J121" i="5"/>
  <c r="J241" i="7"/>
  <c r="J228" i="4"/>
  <c r="BK157" i="5"/>
  <c r="J92" i="7"/>
  <c r="J204" i="4"/>
  <c r="J167" i="4"/>
  <c r="J102" i="8"/>
  <c r="J274" i="3"/>
  <c r="BK110" i="5"/>
  <c r="BK185" i="7"/>
  <c r="J179" i="5"/>
  <c r="BK191" i="6"/>
  <c r="BK143" i="3"/>
  <c r="BK193" i="7"/>
  <c r="BK196" i="5"/>
  <c r="J271" i="3"/>
  <c r="BK237" i="4"/>
  <c r="BK144" i="7"/>
  <c r="J199" i="6"/>
  <c r="BK219" i="3"/>
  <c r="J139" i="5"/>
  <c r="J114" i="7"/>
  <c r="BK221" i="3"/>
  <c r="J162" i="5"/>
  <c r="J193" i="5"/>
  <c r="J204" i="5"/>
  <c r="BK263" i="3"/>
  <c r="BK141" i="6"/>
  <c r="BK223" i="3"/>
  <c r="J278" i="3"/>
  <c r="J196" i="6"/>
  <c r="BK191" i="3"/>
  <c r="BK213" i="6"/>
  <c r="J206" i="3"/>
  <c r="J161" i="6"/>
  <c r="BK189" i="3"/>
  <c r="J151" i="7"/>
  <c r="J215" i="7"/>
  <c r="J190" i="5"/>
  <c r="J230" i="7"/>
  <c r="J185" i="7"/>
  <c r="J100" i="2"/>
  <c r="J257" i="3"/>
  <c r="BK172" i="3"/>
  <c r="BK232" i="4"/>
  <c r="J154" i="6"/>
  <c r="J149" i="8"/>
  <c r="BK217" i="6"/>
  <c r="J190" i="7"/>
  <c r="J116" i="3"/>
  <c r="BK138" i="4"/>
  <c r="BK224" i="5"/>
  <c r="J212" i="5"/>
  <c r="BK210" i="6"/>
  <c r="BK199" i="6"/>
  <c r="J122" i="7"/>
  <c r="BK216" i="4"/>
  <c r="BK149" i="8"/>
  <c r="BK193" i="4"/>
  <c r="J130" i="5"/>
  <c r="J191" i="6"/>
  <c r="BK95" i="8"/>
  <c r="BK204" i="4"/>
  <c r="BK204" i="5"/>
  <c r="J174" i="7"/>
  <c r="J219" i="4"/>
  <c r="BK114" i="6"/>
  <c r="BK155" i="7"/>
  <c r="J204" i="3"/>
  <c r="BK212" i="5"/>
  <c r="J90" i="6"/>
  <c r="J200" i="7"/>
  <c r="J199" i="4"/>
  <c r="BK162" i="5"/>
  <c r="BK193" i="5"/>
  <c r="BK215" i="7"/>
  <c r="BK95" i="2"/>
  <c r="BK174" i="7"/>
  <c r="J263" i="3"/>
  <c r="J237" i="4"/>
  <c r="BK164" i="7"/>
  <c r="J236" i="3"/>
  <c r="J207" i="4"/>
  <c r="J86" i="2"/>
  <c r="BK230" i="7"/>
  <c r="BK88" i="8"/>
  <c r="BK184" i="5"/>
  <c r="BK129" i="8"/>
  <c r="BK173" i="6"/>
  <c r="J92" i="5"/>
  <c r="J260" i="3"/>
  <c r="BK172" i="5"/>
  <c r="BK128" i="6"/>
  <c r="BK219" i="4"/>
  <c r="J207" i="5"/>
  <c r="J114" i="6"/>
  <c r="J164" i="7"/>
  <c r="BK121" i="4"/>
  <c r="J106" i="7"/>
  <c r="J204" i="7"/>
  <c r="BK196" i="6"/>
  <c r="BK243" i="3"/>
  <c r="BK220" i="5"/>
  <c r="J186" i="6"/>
  <c r="J172" i="5"/>
  <c r="BK267" i="3"/>
  <c r="J115" i="5"/>
  <c r="J189" i="3"/>
  <c r="BK241" i="7"/>
  <c r="J210" i="6"/>
  <c r="BK103" i="5"/>
  <c r="J98" i="7"/>
  <c r="J267" i="3"/>
  <c r="J216" i="4"/>
  <c r="J138" i="4"/>
  <c r="J91" i="2"/>
  <c r="J127" i="8"/>
  <c r="BK207" i="4"/>
  <c r="BK98" i="7"/>
  <c r="BK204" i="3"/>
  <c r="J110" i="5"/>
  <c r="BK190" i="5"/>
  <c r="BK209" i="7"/>
  <c r="BK206" i="3"/>
  <c r="BK91" i="2"/>
  <c r="J157" i="5"/>
  <c r="J89" i="3"/>
  <c r="J178" i="4"/>
  <c r="BK182" i="6"/>
  <c r="J142" i="8"/>
  <c r="J95" i="8"/>
  <c r="J180" i="4"/>
  <c r="J182" i="6"/>
  <c r="J103" i="5"/>
  <c r="BK186" i="6"/>
  <c r="BK119" i="8"/>
  <c r="J232" i="4"/>
  <c r="J217" i="5"/>
  <c r="BK115" i="5"/>
  <c r="J221" i="3"/>
  <c r="J97" i="5"/>
  <c r="J141" i="6"/>
  <c r="BK135" i="8"/>
  <c r="J165" i="4"/>
  <c r="BK121" i="5"/>
  <c r="BK202" i="6"/>
  <c r="J88" i="8"/>
  <c r="J175" i="5"/>
  <c r="BK106" i="4"/>
  <c r="BK160" i="7"/>
  <c r="BK228" i="4"/>
  <c r="BK152" i="6"/>
  <c r="J191" i="3"/>
  <c r="J213" i="6"/>
  <c r="BK165" i="4"/>
  <c r="J91" i="4"/>
  <c r="BK145" i="8"/>
  <c r="BK102" i="6"/>
  <c r="BK278" i="3"/>
  <c r="BK195" i="4"/>
  <c r="J211" i="4"/>
  <c r="BK239" i="3"/>
  <c r="BK97" i="5"/>
  <c r="J219" i="7"/>
  <c r="BK178" i="4"/>
  <c r="J125" i="8"/>
  <c r="BK92" i="5"/>
  <c r="F37" i="2"/>
  <c r="J224" i="4"/>
  <c r="J145" i="8"/>
  <c r="BK175" i="5"/>
  <c r="BK224" i="4"/>
  <c r="J223" i="3"/>
  <c r="BK125" i="8"/>
  <c r="J184" i="5"/>
  <c r="J156" i="6"/>
  <c r="J202" i="6"/>
  <c r="BK257" i="3"/>
  <c r="BK156" i="6"/>
  <c r="BK130" i="5"/>
  <c r="BK190" i="7"/>
  <c r="J95" i="2"/>
  <c r="BK154" i="6"/>
  <c r="BK271" i="3"/>
  <c r="BK102" i="8"/>
  <c r="BK200" i="7"/>
  <c r="BK155" i="5"/>
  <c r="J172" i="3"/>
  <c r="J129" i="8"/>
  <c r="BK133" i="7"/>
  <c r="BK207" i="5"/>
  <c r="BK236" i="3"/>
  <c r="J106" i="4"/>
  <c r="J196" i="7"/>
  <c r="J253" i="7"/>
  <c r="J195" i="4"/>
  <c r="BK145" i="5"/>
  <c r="J133" i="7"/>
  <c r="BK91" i="4"/>
  <c r="BK260" i="3"/>
  <c r="J177" i="6"/>
  <c r="BK111" i="8"/>
  <c r="BK89" i="3"/>
  <c r="J224" i="5"/>
  <c r="BK161" i="6"/>
  <c r="J217" i="6"/>
  <c r="J121" i="4"/>
  <c r="BK86" i="2"/>
  <c r="J160" i="7"/>
  <c r="BK167" i="4"/>
  <c r="J152" i="6"/>
  <c r="J135" i="8"/>
  <c r="BK179" i="5"/>
  <c r="BK92" i="7"/>
  <c r="BK106" i="7"/>
  <c r="J206" i="6"/>
  <c r="J154" i="4"/>
  <c r="J196" i="5"/>
  <c r="BK253" i="7"/>
  <c r="BK206" i="6"/>
  <c r="J200" i="5"/>
  <c r="BK180" i="4"/>
  <c r="F37" i="3"/>
  <c r="BK274" i="3"/>
  <c r="J191" i="4"/>
  <c r="J167" i="5"/>
  <c r="J144" i="7"/>
  <c r="BK196" i="7"/>
  <c r="BK200" i="5"/>
  <c r="BK142" i="8"/>
  <c r="BK90" i="6"/>
  <c r="BK139" i="5"/>
  <c r="J34" i="3"/>
  <c r="P90" i="4" l="1"/>
  <c r="R223" i="4"/>
  <c r="R222" i="4"/>
  <c r="T144" i="5"/>
  <c r="R89" i="6"/>
  <c r="T121" i="7"/>
  <c r="T208" i="7"/>
  <c r="T215" i="4"/>
  <c r="T91" i="5"/>
  <c r="BK189" i="5"/>
  <c r="J189" i="5"/>
  <c r="J65" i="5"/>
  <c r="P203" i="5"/>
  <c r="P195" i="6"/>
  <c r="T150" i="7"/>
  <c r="T90" i="7" s="1"/>
  <c r="P256" i="3"/>
  <c r="T90" i="4"/>
  <c r="T223" i="4"/>
  <c r="T222" i="4"/>
  <c r="P120" i="5"/>
  <c r="BK203" i="5"/>
  <c r="J203" i="5"/>
  <c r="J66" i="5"/>
  <c r="T89" i="6"/>
  <c r="P150" i="7"/>
  <c r="BK171" i="3"/>
  <c r="J171" i="3"/>
  <c r="J62" i="3"/>
  <c r="BK270" i="3"/>
  <c r="J270" i="3"/>
  <c r="J65" i="3"/>
  <c r="R90" i="4"/>
  <c r="P189" i="5"/>
  <c r="R172" i="6"/>
  <c r="P91" i="7"/>
  <c r="P218" i="7"/>
  <c r="T90" i="2"/>
  <c r="T84" i="2"/>
  <c r="T83" i="2"/>
  <c r="BK215" i="4"/>
  <c r="J215" i="4"/>
  <c r="J65" i="4"/>
  <c r="R144" i="5"/>
  <c r="P211" i="5"/>
  <c r="P210" i="5"/>
  <c r="BK140" i="6"/>
  <c r="J140" i="6"/>
  <c r="J63" i="6"/>
  <c r="P209" i="6"/>
  <c r="P208" i="7"/>
  <c r="R171" i="3"/>
  <c r="P270" i="3"/>
  <c r="BK223" i="4"/>
  <c r="J223" i="4"/>
  <c r="J67" i="4"/>
  <c r="T120" i="5"/>
  <c r="BK211" i="5"/>
  <c r="BK210" i="5" s="1"/>
  <c r="J210" i="5" s="1"/>
  <c r="J67" i="5" s="1"/>
  <c r="J211" i="5"/>
  <c r="J68" i="5"/>
  <c r="P172" i="6"/>
  <c r="T209" i="6"/>
  <c r="R91" i="7"/>
  <c r="R208" i="7"/>
  <c r="P171" i="3"/>
  <c r="P87" i="3" s="1"/>
  <c r="P86" i="3" s="1"/>
  <c r="AU56" i="1" s="1"/>
  <c r="T270" i="3"/>
  <c r="BK91" i="5"/>
  <c r="BK178" i="5"/>
  <c r="J178" i="5"/>
  <c r="J64" i="5"/>
  <c r="R211" i="5"/>
  <c r="R210" i="5"/>
  <c r="P140" i="6"/>
  <c r="P88" i="6" s="1"/>
  <c r="P87" i="6" s="1"/>
  <c r="AU59" i="1" s="1"/>
  <c r="T91" i="7"/>
  <c r="T88" i="3"/>
  <c r="R270" i="3"/>
  <c r="BK153" i="4"/>
  <c r="J153" i="4"/>
  <c r="J63" i="4"/>
  <c r="P178" i="5"/>
  <c r="T140" i="6"/>
  <c r="T189" i="7"/>
  <c r="R90" i="2"/>
  <c r="R84" i="2"/>
  <c r="R83" i="2"/>
  <c r="BK90" i="4"/>
  <c r="J90" i="4"/>
  <c r="J61" i="4"/>
  <c r="BK144" i="5"/>
  <c r="J144" i="5"/>
  <c r="J63" i="5"/>
  <c r="R203" i="5"/>
  <c r="BK209" i="6"/>
  <c r="J209" i="6"/>
  <c r="J66" i="6"/>
  <c r="BK189" i="7"/>
  <c r="J189" i="7" s="1"/>
  <c r="J64" i="7" s="1"/>
  <c r="BK87" i="8"/>
  <c r="J87" i="8"/>
  <c r="J61" i="8"/>
  <c r="P90" i="2"/>
  <c r="P84" i="2"/>
  <c r="P83" i="2"/>
  <c r="AU55" i="1"/>
  <c r="BK88" i="3"/>
  <c r="J88" i="3"/>
  <c r="J61" i="3"/>
  <c r="T153" i="4"/>
  <c r="R215" i="4"/>
  <c r="R120" i="5"/>
  <c r="T211" i="5"/>
  <c r="T210" i="5" s="1"/>
  <c r="P89" i="6"/>
  <c r="BK90" i="2"/>
  <c r="J90" i="2"/>
  <c r="J62" i="2"/>
  <c r="T256" i="3"/>
  <c r="BK89" i="6"/>
  <c r="J89" i="6"/>
  <c r="J61" i="6"/>
  <c r="R195" i="6"/>
  <c r="R121" i="7"/>
  <c r="BK256" i="3"/>
  <c r="J256" i="3"/>
  <c r="J64" i="3" s="1"/>
  <c r="P153" i="4"/>
  <c r="P91" i="5"/>
  <c r="R178" i="5"/>
  <c r="T172" i="6"/>
  <c r="R209" i="6"/>
  <c r="R150" i="7"/>
  <c r="BK218" i="7"/>
  <c r="J218" i="7"/>
  <c r="J68" i="7"/>
  <c r="R87" i="8"/>
  <c r="P88" i="3"/>
  <c r="R153" i="4"/>
  <c r="BK120" i="5"/>
  <c r="J120" i="5"/>
  <c r="J62" i="5"/>
  <c r="R189" i="5"/>
  <c r="T203" i="5"/>
  <c r="T195" i="6"/>
  <c r="BK150" i="7"/>
  <c r="J150" i="7"/>
  <c r="J63" i="7"/>
  <c r="T218" i="7"/>
  <c r="T87" i="8"/>
  <c r="R88" i="3"/>
  <c r="R256" i="3"/>
  <c r="R87" i="3" s="1"/>
  <c r="R86" i="3" s="1"/>
  <c r="P215" i="4"/>
  <c r="P144" i="5"/>
  <c r="T189" i="5"/>
  <c r="BK195" i="6"/>
  <c r="J195" i="6"/>
  <c r="J65" i="6"/>
  <c r="P121" i="7"/>
  <c r="P189" i="7"/>
  <c r="BK208" i="7"/>
  <c r="J208" i="7"/>
  <c r="J67" i="7"/>
  <c r="P87" i="8"/>
  <c r="T171" i="3"/>
  <c r="P223" i="4"/>
  <c r="P222" i="4"/>
  <c r="R91" i="5"/>
  <c r="R90" i="5"/>
  <c r="R89" i="5" s="1"/>
  <c r="T178" i="5"/>
  <c r="BK172" i="6"/>
  <c r="J172" i="6"/>
  <c r="J64" i="6"/>
  <c r="BK91" i="7"/>
  <c r="R189" i="7"/>
  <c r="P118" i="8"/>
  <c r="P141" i="8"/>
  <c r="R140" i="6"/>
  <c r="BK121" i="7"/>
  <c r="J121" i="7"/>
  <c r="J62" i="7"/>
  <c r="R218" i="7"/>
  <c r="BK118" i="8"/>
  <c r="J118" i="8"/>
  <c r="J63" i="8" s="1"/>
  <c r="R118" i="8"/>
  <c r="T118" i="8"/>
  <c r="BK141" i="8"/>
  <c r="J141" i="8"/>
  <c r="J64" i="8"/>
  <c r="R141" i="8"/>
  <c r="T141" i="8"/>
  <c r="BK252" i="7"/>
  <c r="J252" i="7"/>
  <c r="J69" i="7"/>
  <c r="BK242" i="3"/>
  <c r="BK87" i="3" s="1"/>
  <c r="J87" i="3" s="1"/>
  <c r="J60" i="3" s="1"/>
  <c r="J242" i="3"/>
  <c r="J63" i="3"/>
  <c r="BK137" i="4"/>
  <c r="J137" i="4"/>
  <c r="J62" i="4" s="1"/>
  <c r="BK216" i="6"/>
  <c r="J216" i="6"/>
  <c r="J67" i="6"/>
  <c r="BK203" i="7"/>
  <c r="J203" i="7"/>
  <c r="J65" i="7"/>
  <c r="BK85" i="2"/>
  <c r="J85" i="2"/>
  <c r="J61" i="2"/>
  <c r="BK236" i="4"/>
  <c r="J236" i="4"/>
  <c r="J68" i="4"/>
  <c r="BK210" i="4"/>
  <c r="J210" i="4"/>
  <c r="J64" i="4"/>
  <c r="BK99" i="2"/>
  <c r="J99" i="2"/>
  <c r="J63" i="2"/>
  <c r="BK277" i="3"/>
  <c r="J277" i="3"/>
  <c r="J66" i="3"/>
  <c r="BK127" i="6"/>
  <c r="J127" i="6"/>
  <c r="J62" i="6"/>
  <c r="BK110" i="8"/>
  <c r="J110" i="8"/>
  <c r="J62" i="8"/>
  <c r="BK223" i="5"/>
  <c r="J223" i="5"/>
  <c r="J69" i="5"/>
  <c r="BK148" i="8"/>
  <c r="J148" i="8" s="1"/>
  <c r="J65" i="8" s="1"/>
  <c r="BE111" i="8"/>
  <c r="J52" i="8"/>
  <c r="E48" i="8"/>
  <c r="BE127" i="8"/>
  <c r="J91" i="7"/>
  <c r="J61" i="7"/>
  <c r="F82" i="8"/>
  <c r="BE95" i="8"/>
  <c r="BE119" i="8"/>
  <c r="BE102" i="8"/>
  <c r="BK207" i="7"/>
  <c r="J207" i="7"/>
  <c r="J66" i="7"/>
  <c r="BE125" i="8"/>
  <c r="BE129" i="8"/>
  <c r="BE88" i="8"/>
  <c r="BE135" i="8"/>
  <c r="BE142" i="8"/>
  <c r="BE145" i="8"/>
  <c r="BE149" i="8"/>
  <c r="E48" i="7"/>
  <c r="F86" i="7"/>
  <c r="BE92" i="7"/>
  <c r="BE106" i="7"/>
  <c r="BE114" i="7"/>
  <c r="BE133" i="7"/>
  <c r="BE144" i="7"/>
  <c r="BE164" i="7"/>
  <c r="BE174" i="7"/>
  <c r="BE196" i="7"/>
  <c r="BE209" i="7"/>
  <c r="BE215" i="7"/>
  <c r="BE219" i="7"/>
  <c r="BE230" i="7"/>
  <c r="J52" i="7"/>
  <c r="BE98" i="7"/>
  <c r="BE151" i="7"/>
  <c r="BE185" i="7"/>
  <c r="BE190" i="7"/>
  <c r="BE200" i="7"/>
  <c r="BE241" i="7"/>
  <c r="BE253" i="7"/>
  <c r="BE122" i="7"/>
  <c r="BE155" i="7"/>
  <c r="BE160" i="7"/>
  <c r="BE193" i="7"/>
  <c r="BE204" i="7"/>
  <c r="F84" i="6"/>
  <c r="E48" i="6"/>
  <c r="BE90" i="6"/>
  <c r="BE114" i="6"/>
  <c r="BE154" i="6"/>
  <c r="J52" i="6"/>
  <c r="BE182" i="6"/>
  <c r="BE161" i="6"/>
  <c r="BE173" i="6"/>
  <c r="BE206" i="6"/>
  <c r="BE210" i="6"/>
  <c r="BE196" i="6"/>
  <c r="J91" i="5"/>
  <c r="J61" i="5"/>
  <c r="BE128" i="6"/>
  <c r="BE186" i="6"/>
  <c r="BE191" i="6"/>
  <c r="BE199" i="6"/>
  <c r="BE202" i="6"/>
  <c r="BE213" i="6"/>
  <c r="BE217" i="6"/>
  <c r="BE177" i="6"/>
  <c r="BE102" i="6"/>
  <c r="BE141" i="6"/>
  <c r="BE152" i="6"/>
  <c r="BE156" i="6"/>
  <c r="F86" i="5"/>
  <c r="BK89" i="4"/>
  <c r="J89" i="4" s="1"/>
  <c r="J60" i="4" s="1"/>
  <c r="E79" i="5"/>
  <c r="BE92" i="5"/>
  <c r="BE103" i="5"/>
  <c r="BE157" i="5"/>
  <c r="BE162" i="5"/>
  <c r="BE167" i="5"/>
  <c r="BE175" i="5"/>
  <c r="BE184" i="5"/>
  <c r="J83" i="5"/>
  <c r="BE97" i="5"/>
  <c r="BE196" i="5"/>
  <c r="BE121" i="5"/>
  <c r="BE145" i="5"/>
  <c r="BE179" i="5"/>
  <c r="BE217" i="5"/>
  <c r="BE200" i="5"/>
  <c r="BE207" i="5"/>
  <c r="BE130" i="5"/>
  <c r="BE172" i="5"/>
  <c r="BE193" i="5"/>
  <c r="BE220" i="5"/>
  <c r="BE155" i="5"/>
  <c r="BE190" i="5"/>
  <c r="BE204" i="5"/>
  <c r="BK222" i="4"/>
  <c r="J222" i="4"/>
  <c r="J66" i="4"/>
  <c r="BE115" i="5"/>
  <c r="BE139" i="5"/>
  <c r="BE110" i="5"/>
  <c r="BE224" i="5"/>
  <c r="BE212" i="5"/>
  <c r="BE138" i="4"/>
  <c r="BE154" i="4"/>
  <c r="J82" i="4"/>
  <c r="BE106" i="4"/>
  <c r="E48" i="4"/>
  <c r="F55" i="4"/>
  <c r="BE91" i="4"/>
  <c r="BE121" i="4"/>
  <c r="BE165" i="4"/>
  <c r="BE167" i="4"/>
  <c r="BE193" i="4"/>
  <c r="BE204" i="4"/>
  <c r="BE219" i="4"/>
  <c r="BE216" i="4"/>
  <c r="BE195" i="4"/>
  <c r="BE228" i="4"/>
  <c r="BE237" i="4"/>
  <c r="BE199" i="4"/>
  <c r="BE207" i="4"/>
  <c r="BE224" i="4"/>
  <c r="BE178" i="4"/>
  <c r="BE191" i="4"/>
  <c r="BE232" i="4"/>
  <c r="BE180" i="4"/>
  <c r="BE211" i="4"/>
  <c r="F55" i="3"/>
  <c r="BE257" i="3"/>
  <c r="BE263" i="3"/>
  <c r="E76" i="3"/>
  <c r="BE189" i="3"/>
  <c r="BE271" i="3"/>
  <c r="BE267" i="3"/>
  <c r="J52" i="3"/>
  <c r="BE143" i="3"/>
  <c r="BE221" i="3"/>
  <c r="BE236" i="3"/>
  <c r="BE260" i="3"/>
  <c r="BE172" i="3"/>
  <c r="BE274" i="3"/>
  <c r="BE278" i="3"/>
  <c r="BE243" i="3"/>
  <c r="BE116" i="3"/>
  <c r="BE206" i="3"/>
  <c r="BE239" i="3"/>
  <c r="BE89" i="3"/>
  <c r="BE191" i="3"/>
  <c r="BE204" i="3"/>
  <c r="BE219" i="3"/>
  <c r="BE223" i="3"/>
  <c r="AW56" i="1"/>
  <c r="BB56" i="1"/>
  <c r="BD56" i="1"/>
  <c r="F55" i="2"/>
  <c r="J77" i="2"/>
  <c r="BE86" i="2"/>
  <c r="BE91" i="2"/>
  <c r="BE95" i="2"/>
  <c r="BE100" i="2"/>
  <c r="E48" i="2"/>
  <c r="BB55" i="1"/>
  <c r="BD55" i="1"/>
  <c r="F35" i="5"/>
  <c r="BB58" i="1"/>
  <c r="F34" i="5"/>
  <c r="BA58" i="1"/>
  <c r="F34" i="2"/>
  <c r="BA55" i="1"/>
  <c r="F34" i="3"/>
  <c r="BA56" i="1"/>
  <c r="J34" i="5"/>
  <c r="AW58" i="1"/>
  <c r="J34" i="2"/>
  <c r="AW55" i="1"/>
  <c r="F34" i="6"/>
  <c r="BA59" i="1"/>
  <c r="F37" i="4"/>
  <c r="BD57" i="1"/>
  <c r="F35" i="6"/>
  <c r="BB59" i="1"/>
  <c r="F35" i="8"/>
  <c r="BB61" i="1"/>
  <c r="J34" i="6"/>
  <c r="AW59" i="1"/>
  <c r="J34" i="8"/>
  <c r="AW61" i="1"/>
  <c r="F34" i="7"/>
  <c r="BA60" i="1"/>
  <c r="J34" i="7"/>
  <c r="AW60" i="1"/>
  <c r="F36" i="2"/>
  <c r="BC55" i="1"/>
  <c r="J34" i="4"/>
  <c r="AW57" i="1"/>
  <c r="F37" i="6"/>
  <c r="BD59" i="1"/>
  <c r="F36" i="5"/>
  <c r="BC58" i="1"/>
  <c r="F37" i="5"/>
  <c r="BD58" i="1"/>
  <c r="F37" i="8"/>
  <c r="BD61" i="1"/>
  <c r="F36" i="8"/>
  <c r="BC61" i="1"/>
  <c r="F35" i="4"/>
  <c r="BB57" i="1"/>
  <c r="F34" i="4"/>
  <c r="BA57" i="1"/>
  <c r="F36" i="7"/>
  <c r="BC60" i="1" s="1"/>
  <c r="F36" i="4"/>
  <c r="BC57" i="1"/>
  <c r="F36" i="3"/>
  <c r="BC56" i="1"/>
  <c r="F36" i="6"/>
  <c r="BC59" i="1"/>
  <c r="F37" i="7"/>
  <c r="BD60" i="1"/>
  <c r="F35" i="7"/>
  <c r="BB60" i="1"/>
  <c r="F34" i="8"/>
  <c r="BA61" i="1"/>
  <c r="P86" i="8" l="1"/>
  <c r="P85" i="8"/>
  <c r="AU61" i="1"/>
  <c r="BK90" i="7"/>
  <c r="BK89" i="7" s="1"/>
  <c r="J89" i="7" s="1"/>
  <c r="J30" i="7" s="1"/>
  <c r="AG60" i="1" s="1"/>
  <c r="J90" i="7"/>
  <c r="J60" i="7"/>
  <c r="BK88" i="6"/>
  <c r="BK87" i="6"/>
  <c r="J87" i="6"/>
  <c r="BK90" i="5"/>
  <c r="BK89" i="5" s="1"/>
  <c r="J89" i="5" s="1"/>
  <c r="J30" i="5" s="1"/>
  <c r="AG58" i="1" s="1"/>
  <c r="J90" i="5"/>
  <c r="J60" i="5"/>
  <c r="P207" i="7"/>
  <c r="P89" i="7" s="1"/>
  <c r="AU60" i="1" s="1"/>
  <c r="T89" i="4"/>
  <c r="T88" i="4"/>
  <c r="R86" i="8"/>
  <c r="R85" i="8"/>
  <c r="T86" i="8"/>
  <c r="T85" i="8"/>
  <c r="R89" i="4"/>
  <c r="R88" i="4"/>
  <c r="T207" i="7"/>
  <c r="T89" i="7"/>
  <c r="P90" i="7"/>
  <c r="R90" i="7"/>
  <c r="R88" i="6"/>
  <c r="R87" i="6"/>
  <c r="P90" i="5"/>
  <c r="P89" i="5"/>
  <c r="AU58" i="1" s="1"/>
  <c r="T87" i="3"/>
  <c r="T86" i="3"/>
  <c r="R207" i="7"/>
  <c r="T88" i="6"/>
  <c r="T87" i="6"/>
  <c r="T90" i="5"/>
  <c r="T89" i="5"/>
  <c r="P89" i="4"/>
  <c r="P88" i="4"/>
  <c r="AU57" i="1"/>
  <c r="BK84" i="2"/>
  <c r="J84" i="2"/>
  <c r="J60" i="2"/>
  <c r="BK86" i="8"/>
  <c r="J86" i="8"/>
  <c r="J60" i="8" s="1"/>
  <c r="BK88" i="4"/>
  <c r="J88" i="4"/>
  <c r="BK86" i="3"/>
  <c r="J86" i="3"/>
  <c r="J30" i="6"/>
  <c r="AG59" i="1"/>
  <c r="J33" i="5"/>
  <c r="AV58" i="1"/>
  <c r="AT58" i="1"/>
  <c r="BA54" i="1"/>
  <c r="W30" i="1" s="1"/>
  <c r="F33" i="7"/>
  <c r="AZ60" i="1"/>
  <c r="J33" i="4"/>
  <c r="AV57" i="1"/>
  <c r="AT57" i="1"/>
  <c r="BB54" i="1"/>
  <c r="W31" i="1"/>
  <c r="F33" i="8"/>
  <c r="AZ61" i="1"/>
  <c r="J30" i="4"/>
  <c r="AG57" i="1"/>
  <c r="J33" i="8"/>
  <c r="AV61" i="1"/>
  <c r="AT61" i="1"/>
  <c r="J33" i="6"/>
  <c r="AV59" i="1"/>
  <c r="AT59" i="1" s="1"/>
  <c r="F33" i="2"/>
  <c r="AZ55" i="1"/>
  <c r="BD54" i="1"/>
  <c r="W33" i="1" s="1"/>
  <c r="J33" i="3"/>
  <c r="AV56" i="1"/>
  <c r="AT56" i="1"/>
  <c r="BC54" i="1"/>
  <c r="W32" i="1" s="1"/>
  <c r="J33" i="2"/>
  <c r="AV55" i="1"/>
  <c r="AT55" i="1"/>
  <c r="F33" i="3"/>
  <c r="AZ56" i="1"/>
  <c r="F33" i="4"/>
  <c r="AZ57" i="1"/>
  <c r="F33" i="5"/>
  <c r="AZ58" i="1"/>
  <c r="J33" i="7"/>
  <c r="AV60" i="1"/>
  <c r="AT60" i="1"/>
  <c r="F33" i="6"/>
  <c r="AZ59" i="1"/>
  <c r="J30" i="3"/>
  <c r="AG56" i="1"/>
  <c r="AN59" i="1" l="1"/>
  <c r="R89" i="7"/>
  <c r="BK83" i="2"/>
  <c r="J83" i="2"/>
  <c r="J59" i="6"/>
  <c r="J88" i="6"/>
  <c r="J60" i="6"/>
  <c r="BK85" i="8"/>
  <c r="J85" i="8"/>
  <c r="J59" i="8"/>
  <c r="AN60" i="1"/>
  <c r="J59" i="7"/>
  <c r="J39" i="7"/>
  <c r="AN58" i="1"/>
  <c r="J59" i="5"/>
  <c r="J39" i="6"/>
  <c r="AN57" i="1"/>
  <c r="J59" i="4"/>
  <c r="J39" i="5"/>
  <c r="AN56" i="1"/>
  <c r="J59" i="3"/>
  <c r="J39" i="4"/>
  <c r="J39" i="3"/>
  <c r="AX54" i="1"/>
  <c r="AZ54" i="1"/>
  <c r="W29" i="1" s="1"/>
  <c r="AU54" i="1"/>
  <c r="AW54" i="1"/>
  <c r="AK30" i="1"/>
  <c r="AY54" i="1"/>
  <c r="J30" i="2"/>
  <c r="AG55" i="1" s="1"/>
  <c r="J39" i="2" l="1"/>
  <c r="J59" i="2"/>
  <c r="AN55" i="1"/>
  <c r="AV54" i="1"/>
  <c r="AK29" i="1"/>
  <c r="J30" i="8"/>
  <c r="AG61" i="1"/>
  <c r="AG54" i="1"/>
  <c r="AK26" i="1" s="1"/>
  <c r="J39" i="8" l="1"/>
  <c r="AN61" i="1"/>
  <c r="AK35" i="1"/>
  <c r="AT54" i="1"/>
  <c r="AN54" i="1" s="1"/>
</calcChain>
</file>

<file path=xl/sharedStrings.xml><?xml version="1.0" encoding="utf-8"?>
<sst xmlns="http://schemas.openxmlformats.org/spreadsheetml/2006/main" count="8934" uniqueCount="924">
  <si>
    <t>Export Komplet</t>
  </si>
  <si>
    <t>VZ</t>
  </si>
  <si>
    <t>2.0</t>
  </si>
  <si>
    <t>ZAMOK</t>
  </si>
  <si>
    <t>False</t>
  </si>
  <si>
    <t>{491b1af9-fb19-4950-bf60-d386acbccfb5}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</si>
  <si>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</si>
  <si>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</si>
  <si>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</si>
  <si>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</si>
  <si>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</si>
  <si>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</si>
  <si>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</si>
  <si>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</si>
  <si>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2024010R01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</si>
  <si>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</si>
  <si>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</si>
  <si>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Oplocení areálu KKN Cheb</t>
  </si>
  <si>
    <t>KSO:</t>
  </si>
  <si>
    <t/>
  </si>
  <si>
    <t>CC-CZ:</t>
  </si>
  <si>
    <t>Místo:</t>
  </si>
  <si>
    <t>Cheb</t>
  </si>
  <si>
    <t>Datum:</t>
  </si>
  <si>
    <t>Zadavatel:</t>
  </si>
  <si>
    <t>IČ:</t>
  </si>
  <si>
    <t>Karlovarská krajská nemocnice a.s., Nemocnice Cheb</t>
  </si>
  <si>
    <t>DIČ:</t>
  </si>
  <si>
    <t>Uchazeč:</t>
  </si>
  <si>
    <t>Vyplň údaj</t>
  </si>
  <si>
    <t>Projektant:</t>
  </si>
  <si>
    <t>PK Beránek &amp; Hradil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</si>
  <si>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</si>
  <si>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</si>
  <si>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</si>
  <si>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</si>
  <si>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</si>
  <si>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</si>
  <si>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</si>
  <si>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</si>
  <si>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</si>
  <si>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</si>
  <si>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</si>
  <si>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</si>
  <si>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</si>
  <si>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</si>
  <si>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</si>
  <si>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</si>
  <si>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</si>
  <si>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</si>
  <si>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</si>
  <si>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</si>
  <si>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</si>
  <si>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</si>
  <si>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</si>
  <si>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</si>
  <si>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</si>
  <si>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</si>
  <si>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</si>
  <si>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</si>
  <si>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</si>
  <si>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</si>
  <si>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</si>
  <si>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</si>
  <si>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</si>
  <si>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</si>
  <si>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</si>
  <si>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</si>
  <si>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</si>
  <si>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</si>
  <si>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</si>
  <si>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</si>
  <si>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</si>
  <si>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</si>
  <si>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</si>
  <si>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</si>
  <si>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</si>
  <si>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</si>
  <si>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</si>
  <si>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</si>
  <si>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</si>
  <si>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{1296fd11-67f3-4dc1-b006-9fa537715a08}</t>
  </si>
  <si>
    <t>2</t>
  </si>
  <si>
    <t>SO-01</t>
  </si>
  <si>
    <t>Oplocení poplast. pletivo + podhrab desky</t>
  </si>
  <si>
    <t>{3aeff555-0492-4812-935a-95edafb98a19}</t>
  </si>
  <si>
    <t>SO-02</t>
  </si>
  <si>
    <t>Stáv. zděné oplocení + oprava</t>
  </si>
  <si>
    <t>{0bf7cd56-7f78-4418-9d37-8c6164db1250}</t>
  </si>
  <si>
    <t>SO-03</t>
  </si>
  <si>
    <t>Poplast. pletivo na gabion. zdi</t>
  </si>
  <si>
    <t>{a213ca66-13b7-4662-9f37-343853e1ddf6}</t>
  </si>
  <si>
    <t>SO-04</t>
  </si>
  <si>
    <t>Oplocení plot. dílce a podhrab. desky</t>
  </si>
  <si>
    <t>{3639ccea-f840-47c0-9a49-eadde446495f}</t>
  </si>
  <si>
    <t>SO-05</t>
  </si>
  <si>
    <t>Zděný plot babybox, oprava</t>
  </si>
  <si>
    <t>{a2580146-5a03-4bdc-8b8a-6d05a7a8758f}</t>
  </si>
  <si>
    <t>SO-06</t>
  </si>
  <si>
    <t>{54d4e3b2-c99f-4192-a959-f1a555a132be}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</si>
  <si>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</si>
  <si>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</si>
  <si>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</si>
  <si>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</si>
  <si>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</si>
  <si>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</si>
  <si>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</si>
  <si>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</si>
  <si>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</si>
  <si>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</si>
  <si>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</si>
  <si>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</si>
  <si>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</si>
  <si>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</si>
  <si>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</si>
  <si>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</si>
  <si>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</si>
  <si>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</si>
  <si>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</si>
  <si>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</si>
  <si>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</si>
  <si>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</si>
  <si>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</si>
  <si>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</si>
  <si>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</si>
  <si>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</si>
  <si>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geodetické a projektové práce</t>
  </si>
  <si>
    <t>K</t>
  </si>
  <si>
    <t>010001000</t>
  </si>
  <si>
    <t>soubor</t>
  </si>
  <si>
    <t>CS ÚRS 2024 01</t>
  </si>
  <si>
    <t>1024</t>
  </si>
  <si>
    <t>-301551577</t>
  </si>
  <si>
    <t>PP</t>
  </si>
  <si>
    <t>Online PSC</t>
  </si>
  <si>
    <t>https://podminky.urs.cz/item/CS_URS_2024_01/010001000</t>
  </si>
  <si>
    <t>P</t>
  </si>
  <si>
    <t>Poznámka k položce:_x000D_
Průzkumné práce_x000D_
- vytýčení sítí..._x000D_
_x000D_
Geodetické práce_x000D_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</si>
  <si>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</si>
  <si>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</si>
  <si>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</si>
  <si>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-2078959748</t>
  </si>
  <si>
    <t>https://podminky.urs.cz/item/CS_URS_2024_01/030001000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</si>
  <si>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</si>
  <si>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3</t>
  </si>
  <si>
    <t>031303000</t>
  </si>
  <si>
    <t>Náklady na zábor</t>
  </si>
  <si>
    <t>kpl</t>
  </si>
  <si>
    <t>-1609275364</t>
  </si>
  <si>
    <t>https://podminky.urs.cz/item/CS_URS_2024_01/031303000</t>
  </si>
  <si>
    <t>VV</t>
  </si>
  <si>
    <t>1 "náklady za dočasné zábory chodníku během prací</t>
  </si>
  <si>
    <t>VRN4</t>
  </si>
  <si>
    <t>Inženýrská činnost</t>
  </si>
  <si>
    <t>4</t>
  </si>
  <si>
    <t>040001000</t>
  </si>
  <si>
    <t>912969966</t>
  </si>
  <si>
    <t>https://podminky.urs.cz/item/CS_URS_2024_01/040001000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</si>
  <si>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</si>
  <si>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SO-01 - Oplocení poplast. pletivo + podhrab desky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</si>
  <si>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</si>
  <si>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</si>
  <si>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</si>
  <si>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</si>
  <si>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</si>
  <si>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</si>
  <si>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</si>
  <si>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HSV</t>
  </si>
  <si>
    <t>Práce a dodávky HSV</t>
  </si>
  <si>
    <t>Zemní práce</t>
  </si>
  <si>
    <t>131151343</t>
  </si>
  <si>
    <t>Vrtání jamek pro plotové sloupky D přes 200 do 300 mm strojně</t>
  </si>
  <si>
    <t>m</t>
  </si>
  <si>
    <t>-794040178</t>
  </si>
  <si>
    <t>Vrtání jamek strojně průměru přes 200 do 300 mm</t>
  </si>
  <si>
    <t>https://podminky.urs.cz/item/CS_URS_2024_01/131151343</t>
  </si>
  <si>
    <t>"oplocení poplastované pletivo a podhrabové desky</t>
  </si>
  <si>
    <t>"vzpěry</t>
  </si>
  <si>
    <t>"úsek 17,00 m +18,01 m + 21,13 m</t>
  </si>
  <si>
    <t>(4*0,8)  "2x středové vzpěry</t>
  </si>
  <si>
    <t>(2*0,8) "2x krajní vzpěry</t>
  </si>
  <si>
    <t>"úsek 11,40 m + 89,96 m</t>
  </si>
  <si>
    <t>(6*0,8)  "3x středové vzpěry</t>
  </si>
  <si>
    <t>"úsek 19,97 m + 25,23 m</t>
  </si>
  <si>
    <t>(2*0,8) "1x středové vzpěry</t>
  </si>
  <si>
    <t>(1*0,8) "2x krajní vzpěry</t>
  </si>
  <si>
    <t>"úsek 75,11 m</t>
  </si>
  <si>
    <t>"sloupky:</t>
  </si>
  <si>
    <t>(23*0,8)</t>
  </si>
  <si>
    <t>(5+37)*0,8</t>
  </si>
  <si>
    <t>(19*0,8)</t>
  </si>
  <si>
    <t>(31*0,8)</t>
  </si>
  <si>
    <t>Součet</t>
  </si>
  <si>
    <t>162751113</t>
  </si>
  <si>
    <t>Vodorovné přemístění přes 5 000 do 6000 m výkopku/sypaniny z horniny třídy těžitelnosti I skupiny 1 až 3</t>
  </si>
  <si>
    <t>m3</t>
  </si>
  <si>
    <t>1586314679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</si>
  <si>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</si>
  <si>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https://podminky.urs.cz/item/CS_URS_2024_01/162751113</t>
  </si>
  <si>
    <t>4*((3,14*(0,3/2)^2)*0,8) "2x středové vzpěry</t>
  </si>
  <si>
    <t>2*((3,14*(0,3/2)^2)*0,8) "2x krajní vzpěry</t>
  </si>
  <si>
    <t>6*((3,14*(0,3/2)^2)*0,8) "3x středové vzpěry</t>
  </si>
  <si>
    <t>2*((3,14*(0,3/2)^2)*0,8) "1x středové vzpěry</t>
  </si>
  <si>
    <t>((3,14*(0,3/2)^2)*0,8) "2x krajní vzpěry</t>
  </si>
  <si>
    <t>23*((3,14*(0,3/2)^2)*0,8)</t>
  </si>
  <si>
    <t>(5+37)*((3,14*(0,3/2)^2)*0,8)</t>
  </si>
  <si>
    <t>19*((3,14*(0,3/2)^2)*0,8)</t>
  </si>
  <si>
    <t>31*((3,14*(0,3/2)^2)*0,8)</t>
  </si>
  <si>
    <t>171201231</t>
  </si>
  <si>
    <t>Poplatek za uložení zeminy a kamení na recyklační skládce (skládkovné) kód odpadu 17 05 04</t>
  </si>
  <si>
    <t>t</t>
  </si>
  <si>
    <t>-1581458474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</si>
  <si>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</si>
  <si>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</si>
  <si>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7,8*1,8 'Přepočtené koeficientem množství</t>
  </si>
  <si>
    <t>Svislé a kompletní konstrukce</t>
  </si>
  <si>
    <t>338171113</t>
  </si>
  <si>
    <t>Osazování sloupků a vzpěr plotových ocelových v do 2 m se zabetonováním</t>
  </si>
  <si>
    <t>kus</t>
  </si>
  <si>
    <t>-1759285761</t>
  </si>
  <si>
    <t>Montáž sloupků a vzpěr plotových ocelových trubkových nebo profilovaných výšky do 2 m se zabetonováním do 0,08 m3 do připravených jamek</t>
  </si>
  <si>
    <t>https://podminky.urs.cz/item/CS_URS_2024_01/338171113</t>
  </si>
  <si>
    <t>4  "2x středové vzpěry</t>
  </si>
  <si>
    <t>2 "2x krajní vzpěry</t>
  </si>
  <si>
    <t>6  "3x středové vzpěry</t>
  </si>
  <si>
    <t>2  "1x středové vzpěry</t>
  </si>
  <si>
    <t>1 "2x krajní vzpěry</t>
  </si>
  <si>
    <t>M</t>
  </si>
  <si>
    <t>55342276</t>
  </si>
  <si>
    <t>vzpěra plotová Pz 2500/38x1,5mm</t>
  </si>
  <si>
    <t>8</t>
  </si>
  <si>
    <t>-1631593341</t>
  </si>
  <si>
    <t>6</t>
  </si>
  <si>
    <t>338171123</t>
  </si>
  <si>
    <t>Osazování sloupků a vzpěr plotových ocelových v přes 2 do 2,6 m se zabetonováním</t>
  </si>
  <si>
    <t>-285949628</t>
  </si>
  <si>
    <t>Montáž sloupků a vzpěr plotových ocelových trubkových nebo profilovaných výšky přes 2 do 2,6 m se zabetonováním do 0,08 m3 do připravených jamek</t>
  </si>
  <si>
    <t>https://podminky.urs.cz/item/CS_URS_2024_01/338171123</t>
  </si>
  <si>
    <t>23</t>
  </si>
  <si>
    <t>(5+37)</t>
  </si>
  <si>
    <t>19</t>
  </si>
  <si>
    <t>31</t>
  </si>
  <si>
    <t>7</t>
  </si>
  <si>
    <t>55342185</t>
  </si>
  <si>
    <t>plotový profilovaný sloupek D 60-70mm dl 2,0-2,5m pro svařované pletivo v návinu povrchová úprava Pz a komaxit</t>
  </si>
  <si>
    <t>-787003553</t>
  </si>
  <si>
    <t>348121221</t>
  </si>
  <si>
    <t>Osazení podhrabových desek dl přes 2 do 3 m na ocelové plotové sloupky</t>
  </si>
  <si>
    <t>1449003866</t>
  </si>
  <si>
    <t>Osazení podhrabových desek na ocelové sloupky, délky desek přes 2 do 3 m</t>
  </si>
  <si>
    <t>https://podminky.urs.cz/item/CS_URS_2024_01/348121221</t>
  </si>
  <si>
    <t>22</t>
  </si>
  <si>
    <t>(5+36)</t>
  </si>
  <si>
    <t>18</t>
  </si>
  <si>
    <t>30</t>
  </si>
  <si>
    <t>9</t>
  </si>
  <si>
    <t>59232545</t>
  </si>
  <si>
    <t>držák podhrabové desky typ H pro sloupek D 60-70mm výšky 300mm průběžný povrchová úprava žárový zinek</t>
  </si>
  <si>
    <t>944531937</t>
  </si>
  <si>
    <t>10</t>
  </si>
  <si>
    <t>59232543</t>
  </si>
  <si>
    <t>betonová podhrabová deska 2500x300x35mm se zámkem 15mm na ukotvení sloupků profilovaných oválných 50x70mm</t>
  </si>
  <si>
    <t>-1785171303</t>
  </si>
  <si>
    <t>11</t>
  </si>
  <si>
    <t>348401130</t>
  </si>
  <si>
    <t>Montáž oplocení ze strojového pletiva s napínacími dráty v přes 1,6 do 2,0 m</t>
  </si>
  <si>
    <t>-427861029</t>
  </si>
  <si>
    <t>Montáž oplocení z pletiva strojového s napínacími dráty přes 1,6 do 2,0 m</t>
  </si>
  <si>
    <t>https://podminky.urs.cz/item/CS_URS_2024_01/348401130</t>
  </si>
  <si>
    <t>"oplocení plotové dílce a podhrabové desky</t>
  </si>
  <si>
    <t>(17+18,01+21,13)</t>
  </si>
  <si>
    <t>(11,4+89,96)</t>
  </si>
  <si>
    <t>(19,97+25,23)</t>
  </si>
  <si>
    <t>75,11</t>
  </si>
  <si>
    <t>31327514</t>
  </si>
  <si>
    <t>pletivo drátěné plastifikované se čtvercovými oky 55/2,5mm v 1800mm</t>
  </si>
  <si>
    <t>-1155743118</t>
  </si>
  <si>
    <t>277,81*1,05 'Přepočtené koeficientem množství</t>
  </si>
  <si>
    <t>13</t>
  </si>
  <si>
    <t>15615300</t>
  </si>
  <si>
    <t>drát kruhový Pz napínací D 2,80mm</t>
  </si>
  <si>
    <t>-742767716</t>
  </si>
  <si>
    <t>277,81*3,1 'Přepočtené koeficientem množství</t>
  </si>
  <si>
    <t>Ostatní konstrukce a práce, bourání</t>
  </si>
  <si>
    <t>14</t>
  </si>
  <si>
    <t>966072822</t>
  </si>
  <si>
    <t>Rozebrání oplocení z vlnitého nebo profilového plechu hmotnosti přes 30 do 50 kg</t>
  </si>
  <si>
    <t>-1799538397</t>
  </si>
  <si>
    <t>Rozebrání oplocení z dílců plechových vlnitých nebo profilovaných, hmotnosti 1 m oplocení přes 30 do 50 kg</t>
  </si>
  <si>
    <t>https://podminky.urs.cz/item/CS_URS_2024_01/966072822</t>
  </si>
  <si>
    <t>"oplocení stáv. vlnitý plech, sloupy ocel U</t>
  </si>
  <si>
    <t>997</t>
  </si>
  <si>
    <t>Přesun sutě</t>
  </si>
  <si>
    <t>15</t>
  </si>
  <si>
    <t>997013871</t>
  </si>
  <si>
    <t>Poplatek za uložení stavebního odpadu na recyklační skládce (skládkovné) směsného stavebního a demoličního kód odpadu 17 09 04</t>
  </si>
  <si>
    <t>-1167461450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</si>
  <si>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</si>
  <si>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</si>
  <si>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16</t>
  </si>
  <si>
    <t>997221571</t>
  </si>
  <si>
    <t>Vodorovná doprava vybouraných hmot do 1 km</t>
  </si>
  <si>
    <t>-1841010334</t>
  </si>
  <si>
    <t>Vodorovná doprava vybouraných hmot bez naložení, ale se složením a s hrubým urovnáním na vzdálenost do 1 km</t>
  </si>
  <si>
    <t>https://podminky.urs.cz/item/CS_URS_2024_01/997221571</t>
  </si>
  <si>
    <t>17</t>
  </si>
  <si>
    <t>997221579</t>
  </si>
  <si>
    <t>Příplatek ZKD 1 km u vodorovné dopravy vybouraných hmot</t>
  </si>
  <si>
    <t>1270487610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</si>
  <si>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</si>
  <si>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</si>
  <si>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12,585*6 'Přepočtené koeficientem množství</t>
  </si>
  <si>
    <t>997221611</t>
  </si>
  <si>
    <t>Nakládání suti na dopravní prostředky pro vodorovnou dopravu</t>
  </si>
  <si>
    <t>-1079471251</t>
  </si>
  <si>
    <t>Nakládání na dopravní prostředky pro vodorovnou dopravu suti</t>
  </si>
  <si>
    <t>https://podminky.urs.cz/item/CS_URS_2024_01/997221611</t>
  </si>
  <si>
    <t>998</t>
  </si>
  <si>
    <t>Přesun hmot</t>
  </si>
  <si>
    <t>998232110</t>
  </si>
  <si>
    <t>Přesun hmot pro oplocení zděné z cihel nebo tvárnic v do 3 m</t>
  </si>
  <si>
    <t>-1416399572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</si>
  <si>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</si>
  <si>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https://podminky.urs.cz/item/CS_URS_2024_01/998232110</t>
  </si>
  <si>
    <t>20</t>
  </si>
  <si>
    <t>998232121</t>
  </si>
  <si>
    <t>Příplatek k přesunu hmot pro oplocení zděné za zvětšený přesun do 1000 m</t>
  </si>
  <si>
    <t>1263162891</t>
  </si>
  <si>
    <t>Přesun hmot pro oplocení se svislou nosnou konstrukcí zděnou z cihel, tvárnic, bloků, popř. kovovou nebo dřevěnou Příplatek k ceně za zvětšený přesun přes vymezenou vodorovnou dopravní vzdálenost do 1000 m</t>
  </si>
  <si>
    <t>https://podminky.urs.cz/item/CS_URS_2024_01/998232121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</si>
  <si>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</si>
  <si>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</si>
  <si>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</si>
  <si>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</si>
  <si>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</si>
  <si>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</si>
  <si>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-682215341</t>
  </si>
  <si>
    <t>Hodinové zúčtovací sazby profesí PSV zednické výpomoci a pomocné práce PSV dělník zednických výpomocí</t>
  </si>
  <si>
    <t>https://podminky.urs.cz/item/CS_URS_2024_01/HZS2491</t>
  </si>
  <si>
    <t>Poznámka k položce:_x000D_
- drobné a těžko měřitelné práce_x000D_
- čerpat jen se souhlasem TDI</t>
  </si>
  <si>
    <t>"stavební přípomoce, pomocné práce při bourání</t>
  </si>
  <si>
    <t>(8,5*2)*7</t>
  </si>
  <si>
    <t>SO-02 - Stáv. zděné oplocení + oprava</t>
  </si>
  <si>
    <t xml:space="preserve">    2 - Zakládání</t>
  </si>
  <si>
    <t xml:space="preserve">    6 - Úpravy povrchů, podlahy a osazování výplní</t>
  </si>
  <si>
    <t>PSV - Práce a dodávky PSV</t>
  </si>
  <si>
    <t xml:space="preserve">    783 - Dokončovací práce - nátěry</t>
  </si>
  <si>
    <t>670748452</t>
  </si>
  <si>
    <t>"úsek 39,16+15,70 m</t>
  </si>
  <si>
    <t>(22*0,8) "sloupky</t>
  </si>
  <si>
    <t>"úsek 7,23</t>
  </si>
  <si>
    <t>(4*0,8) "sloupky</t>
  </si>
  <si>
    <t>"úsek 45,09 m</t>
  </si>
  <si>
    <t>(19*0,8) "sloupky</t>
  </si>
  <si>
    <t>(2*0,8)  "1x středové vzpěry</t>
  </si>
  <si>
    <t>-1506370450</t>
  </si>
  <si>
    <t>22*((3,14*(0,3/2)^2)*0,8) "sloupky</t>
  </si>
  <si>
    <t>4*((3,14*(0,3/2)^2)*0,8)  "2x středové vzpěry</t>
  </si>
  <si>
    <t>4*((3,14*(0,3/2)^2)*0,8) "sloupky</t>
  </si>
  <si>
    <t>19*((3,14*(0,3/2)^2)*0,8) "sloupky</t>
  </si>
  <si>
    <t>2*((3,14*(0,3/2)^2)*0,8)  "1x středové vzpěry</t>
  </si>
  <si>
    <t>978761888</t>
  </si>
  <si>
    <t>3,108*1,8 'Přepočtené koeficientem množství</t>
  </si>
  <si>
    <t>Zakládání</t>
  </si>
  <si>
    <t>275313611</t>
  </si>
  <si>
    <t>Základové patky z betonu tř. C 16/20</t>
  </si>
  <si>
    <t>-142242803</t>
  </si>
  <si>
    <t>Základy z betonu prostého patky a bloky z betonu kamenem neprokládaného tř. C 16/20</t>
  </si>
  <si>
    <t>https://podminky.urs.cz/item/CS_URS_2024_01/275313611</t>
  </si>
  <si>
    <t>531569434</t>
  </si>
  <si>
    <t>-1497634335</t>
  </si>
  <si>
    <t>88354344</t>
  </si>
  <si>
    <t>339724908</t>
  </si>
  <si>
    <t>1785300709</t>
  </si>
  <si>
    <t>-1268451983</t>
  </si>
  <si>
    <t>-516599996</t>
  </si>
  <si>
    <t>34827251R</t>
  </si>
  <si>
    <t>Plotová stříška betonová roz. 800/400/80 mm; do cementové malty; přírodní</t>
  </si>
  <si>
    <t>-844108535</t>
  </si>
  <si>
    <t>https://podminky.urs.cz/item/CS_URS_2024_01/34827251R</t>
  </si>
  <si>
    <t>(4,4+58,1)</t>
  </si>
  <si>
    <t>278487772</t>
  </si>
  <si>
    <t>(39,16+15,7+7,23+45,09)</t>
  </si>
  <si>
    <t>1585099749</t>
  </si>
  <si>
    <t>107,18*1,05 'Přepočtené koeficientem množství</t>
  </si>
  <si>
    <t>-1287376137</t>
  </si>
  <si>
    <t>107,18*3,1 'Přepočtené koeficientem množství</t>
  </si>
  <si>
    <t>Úpravy povrchů, podlahy a osazování výplní</t>
  </si>
  <si>
    <t>622326253</t>
  </si>
  <si>
    <t>Oprava vnější vápenocementové omítky s celoplošným přeštukováním členitosti 1 v rozsahu přes 30 do 50 %</t>
  </si>
  <si>
    <t>m2</t>
  </si>
  <si>
    <t>-86242198</t>
  </si>
  <si>
    <t>Oprava vápenocementové omítky s celoplošným přeštukováním vnějších ploch stupně členitosti 1, v rozsahu opravované plochy přes 30 do 50%</t>
  </si>
  <si>
    <t>https://podminky.urs.cz/item/CS_URS_2024_01/622326253</t>
  </si>
  <si>
    <t>((4,4+58,1)*2)*2</t>
  </si>
  <si>
    <t>685461512</t>
  </si>
  <si>
    <t>1257588665</t>
  </si>
  <si>
    <t>PSV</t>
  </si>
  <si>
    <t>Práce a dodávky PSV</t>
  </si>
  <si>
    <t>783</t>
  </si>
  <si>
    <t>Dokončovací práce - nátěry</t>
  </si>
  <si>
    <t>783823133</t>
  </si>
  <si>
    <t>Penetrační silikátový nátěr hladkých, tenkovrstvých zrnitých nebo štukových omítek</t>
  </si>
  <si>
    <t>247633822</t>
  </si>
  <si>
    <t>Penetrační nátěr omítek hladkých omítek hladkých, zrnitých tenkovrstvých nebo štukových stupně členitosti 1 a 2 silikátový</t>
  </si>
  <si>
    <t>https://podminky.urs.cz/item/CS_URS_2024_01/783823133</t>
  </si>
  <si>
    <t>783826313</t>
  </si>
  <si>
    <t>Mikroarmovací silikátový nátěr omítek</t>
  </si>
  <si>
    <t>2018849588</t>
  </si>
  <si>
    <t>Nátěr omítek se schopností překlenutí trhlin mikroarmovací silikátový</t>
  </si>
  <si>
    <t>https://podminky.urs.cz/item/CS_URS_2024_01/783826313</t>
  </si>
  <si>
    <t>783826615</t>
  </si>
  <si>
    <t>Hydrofobizační transparentní silikonový nátěr omítek stupně členitosti 1 a 2</t>
  </si>
  <si>
    <t>1833014596</t>
  </si>
  <si>
    <t>Hydrofobizační nátěr omítek silikonový, transparentní, povrchů hladkých omítek hladkých, zrnitých tenkovrstvých nebo štukových stupně členitosti 1 a 2</t>
  </si>
  <si>
    <t>https://podminky.urs.cz/item/CS_URS_2024_01/783826615</t>
  </si>
  <si>
    <t>388374643</t>
  </si>
  <si>
    <t>(8,5*2)*5</t>
  </si>
  <si>
    <t>SO-03 - Poplast. pletivo na gabion. zdi</t>
  </si>
  <si>
    <t xml:space="preserve">    711 - Izolace proti vodě, vlhkosti a plynům</t>
  </si>
  <si>
    <t>132212331</t>
  </si>
  <si>
    <t>Hloubení nezapažených rýh šířky do 2000 mm v soudržných horninách třídy těžitelnosti I skupiny 3 ručně</t>
  </si>
  <si>
    <t>-935474047</t>
  </si>
  <si>
    <t>Hloubení nezapažených rýh šířky přes 800 do 2 000 mm ručně s urovnáním dna do předepsaného profilu a spádu v hornině třídy těžitelnosti I skupiny 3 soudržných</t>
  </si>
  <si>
    <t>https://podminky.urs.cz/item/CS_URS_2024_01/132212331</t>
  </si>
  <si>
    <t>"výkop za opěrou</t>
  </si>
  <si>
    <t>(100*0,96)</t>
  </si>
  <si>
    <t>578955408</t>
  </si>
  <si>
    <t>96 "výkop</t>
  </si>
  <si>
    <t>-32,438 "zásyp</t>
  </si>
  <si>
    <t>-169764277</t>
  </si>
  <si>
    <t>63,562*1,8 'Přepočtené koeficientem množství</t>
  </si>
  <si>
    <t>174111101</t>
  </si>
  <si>
    <t>Zásyp jam, šachet rýh nebo kolem objektů sypaninou se zhutněním ručně</t>
  </si>
  <si>
    <t>-1881961108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</si>
  <si>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</si>
  <si>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</si>
  <si>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"zásyp za opěrou</t>
  </si>
  <si>
    <t>(100*0,68)</t>
  </si>
  <si>
    <t>181912112</t>
  </si>
  <si>
    <t>Úprava pláně v hornině třídy těžitelnosti I skupiny 3 se zhutněním ručně</t>
  </si>
  <si>
    <t>-588355802</t>
  </si>
  <si>
    <t>Úprava pláně vyrovnáním výškových rozdílů ručně v hornině třídy těžitelnosti I skupiny 3 se zhutněním</t>
  </si>
  <si>
    <t>https://podminky.urs.cz/item/CS_URS_2024_01/181912112</t>
  </si>
  <si>
    <t>"pod gabionovou zeď</t>
  </si>
  <si>
    <t>(100*0,8)</t>
  </si>
  <si>
    <t>212751103</t>
  </si>
  <si>
    <t>Trativod z drenážních trubek flexibilních PVC-U SN 4 perforace 360° včetně lože otevřený výkop DN 80 pro meliorace</t>
  </si>
  <si>
    <t>-1319428841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</si>
  <si>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</si>
  <si>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https://podminky.urs.cz/item/CS_URS_2024_01/212751103</t>
  </si>
  <si>
    <t>"drenáž</t>
  </si>
  <si>
    <t>"oplocení z poplast. pletiva na gabion. zdi</t>
  </si>
  <si>
    <t>100</t>
  </si>
  <si>
    <t>"výtok á 20 m</t>
  </si>
  <si>
    <t>(5*0,8)</t>
  </si>
  <si>
    <t>212972112</t>
  </si>
  <si>
    <t>Opláštění drenážních trub filtrační textilií DN 100</t>
  </si>
  <si>
    <t>-231839158</t>
  </si>
  <si>
    <t>https://podminky.urs.cz/item/CS_URS_2024_01/212972112</t>
  </si>
  <si>
    <t>853074429</t>
  </si>
  <si>
    <t xml:space="preserve">(41+6+2)*((3,14*(0,3/2)^2)*0,7) </t>
  </si>
  <si>
    <t>1058495773</t>
  </si>
  <si>
    <t>"sloupky</t>
  </si>
  <si>
    <t>41</t>
  </si>
  <si>
    <t>"vzpěry á 25 m</t>
  </si>
  <si>
    <t>(3*2)</t>
  </si>
  <si>
    <t>"krajní vzpěry</t>
  </si>
  <si>
    <t>55342178</t>
  </si>
  <si>
    <t>plotový profilovaný sloupek D 30-40mm dl 1,0-1,5m pro svařované pletivo v návinu povrchová úprava Pz a komaxit</t>
  </si>
  <si>
    <t>-1169767616</t>
  </si>
  <si>
    <t>348215111</t>
  </si>
  <si>
    <t>Plot z gabionů šířky do 0,5 m výšky do 1,5 m</t>
  </si>
  <si>
    <t>-373441544</t>
  </si>
  <si>
    <t>Plot z drátokamenných košů (gabionů) z lomového kamene neupraveného výplňového na sucho ze svařovaných panelů z ocelových sítí s povrchovou úpravou galfan šířky do 0,5 m výšky do 1,5 m</t>
  </si>
  <si>
    <t>https://podminky.urs.cz/item/CS_URS_2024_01/348215111</t>
  </si>
  <si>
    <t>"vrchní část</t>
  </si>
  <si>
    <t>(97,7*1*0,5)</t>
  </si>
  <si>
    <t>348215121</t>
  </si>
  <si>
    <t>Plot z gabionů šířky přes 0,5 m výšky do 1,5 m</t>
  </si>
  <si>
    <t>184732989</t>
  </si>
  <si>
    <t>Plot z drátokamenných košů (gabionů) z lomového kamene neupraveného výplňového na sucho ze svařovaných panelů z ocelových sítí s povrchovou úpravou galfan šířky přes 0,5 m výšky do 1,5 m</t>
  </si>
  <si>
    <t>https://podminky.urs.cz/item/CS_URS_2024_01/348215121</t>
  </si>
  <si>
    <t>"spodní část</t>
  </si>
  <si>
    <t>(97,7*0,7*0,5)</t>
  </si>
  <si>
    <t>348401120</t>
  </si>
  <si>
    <t>Montáž oplocení ze strojového pletiva s napínacími dráty v do 1,6 m</t>
  </si>
  <si>
    <t>820311319</t>
  </si>
  <si>
    <t>Montáž oplocení z pletiva strojového s napínacími dráty do 1,6 m</t>
  </si>
  <si>
    <t>https://podminky.urs.cz/item/CS_URS_2024_01/348401120</t>
  </si>
  <si>
    <t>97,7</t>
  </si>
  <si>
    <t>31324744</t>
  </si>
  <si>
    <t>pletivo drátěné se čtvercovými oky zapletené Pz 50x2x1250mm</t>
  </si>
  <si>
    <t>2008227003</t>
  </si>
  <si>
    <t>97,7*1,05 'Přepočtené koeficientem množství</t>
  </si>
  <si>
    <t>15619100</t>
  </si>
  <si>
    <t>drát kruhový poplastovaný napínací 2,5/3,5mm</t>
  </si>
  <si>
    <t>-1193422817</t>
  </si>
  <si>
    <t>97,7*2,1 'Přepočtené koeficientem množství</t>
  </si>
  <si>
    <t>961044111</t>
  </si>
  <si>
    <t>Bourání základů z betonu prostého</t>
  </si>
  <si>
    <t>281493565</t>
  </si>
  <si>
    <t>https://podminky.urs.cz/item/CS_URS_2024_01/961044111</t>
  </si>
  <si>
    <t>"na úr. -0,300 m</t>
  </si>
  <si>
    <t>(97,7*1,4*0,3)</t>
  </si>
  <si>
    <t>-1789606010</t>
  </si>
  <si>
    <t>-1861358718</t>
  </si>
  <si>
    <t>545337482</t>
  </si>
  <si>
    <t>-42226525</t>
  </si>
  <si>
    <t>86,494*6 'Přepočtené koeficientem množství</t>
  </si>
  <si>
    <t>218930068</t>
  </si>
  <si>
    <t>445841222</t>
  </si>
  <si>
    <t>-1217283630</t>
  </si>
  <si>
    <t>711</t>
  </si>
  <si>
    <t>Izolace proti vodě, vlhkosti a plynům</t>
  </si>
  <si>
    <t>24</t>
  </si>
  <si>
    <t>711491272</t>
  </si>
  <si>
    <t>Provedení doplňků izolace proti vodě na ploše svislé z textilií vrstva ochranná</t>
  </si>
  <si>
    <t>858685798</t>
  </si>
  <si>
    <t>Provedení doplňků izolace proti vodě textilií na ploše svislé S vrstva ochranná</t>
  </si>
  <si>
    <t>https://podminky.urs.cz/item/CS_URS_2024_01/711491272</t>
  </si>
  <si>
    <t>"za gabionovou zdí</t>
  </si>
  <si>
    <t>97,7*(0,8+0,2+0,5)</t>
  </si>
  <si>
    <t>25</t>
  </si>
  <si>
    <t>69311080</t>
  </si>
  <si>
    <t>geotextilie netkaná separační, ochranná, filtrační, drenážní PES 200g/m2</t>
  </si>
  <si>
    <t>32</t>
  </si>
  <si>
    <t>1602380904</t>
  </si>
  <si>
    <t>146,55*1,05 'Přepočtené koeficientem množství</t>
  </si>
  <si>
    <t>26</t>
  </si>
  <si>
    <t>998711121</t>
  </si>
  <si>
    <t>Přesun hmot tonážní pro izolace proti vodě, vlhkosti a plynům ruční v objektech v do 6 m</t>
  </si>
  <si>
    <t>732238902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</si>
  <si>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</si>
  <si>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</si>
  <si>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27</t>
  </si>
  <si>
    <t>-781115030</t>
  </si>
  <si>
    <t>SO-04 - Oplocení plot. dílce a podhrab. desky</t>
  </si>
  <si>
    <t>1124778221</t>
  </si>
  <si>
    <t>"dle panelů</t>
  </si>
  <si>
    <t>"úsek 30,34 m</t>
  </si>
  <si>
    <t>(13*0,8)</t>
  </si>
  <si>
    <t>"úsek 10,75 m</t>
  </si>
  <si>
    <t>(4*0,8)</t>
  </si>
  <si>
    <t>"úsek 59,60 m</t>
  </si>
  <si>
    <t>(24*0,8)</t>
  </si>
  <si>
    <t>-830685617</t>
  </si>
  <si>
    <t>(13*0,8)*(3,14*(0,3/2)^2)</t>
  </si>
  <si>
    <t>(4*0,8)*(3,14*(0,3/2)^2)</t>
  </si>
  <si>
    <t>(24*0,8)*(3,14*(0,3/2)^2)</t>
  </si>
  <si>
    <t>-289770528</t>
  </si>
  <si>
    <t>2,317*1,8 'Přepočtené koeficientem množství</t>
  </si>
  <si>
    <t>1572157709</t>
  </si>
  <si>
    <t>338171121</t>
  </si>
  <si>
    <t>Osazování sloupků a vzpěr plotových ocelových v přes 2 do 2,6 m se zalitím MC</t>
  </si>
  <si>
    <t>1527912057</t>
  </si>
  <si>
    <t>Montáž sloupků a vzpěr plotových ocelových trubkových nebo profilovaných výšky přes 2 do 2,6 m se zalitím cementovou maltou do vynechaných otvorů</t>
  </si>
  <si>
    <t>https://podminky.urs.cz/item/CS_URS_2024_01/338171121</t>
  </si>
  <si>
    <t>55342153</t>
  </si>
  <si>
    <t>plotový sloupek pro svařované panely profilovaný oválný 50x70mm dl 2,5-3,0m povrchová úprava Pz a komaxit</t>
  </si>
  <si>
    <t>1092723100</t>
  </si>
  <si>
    <t>1182416279</t>
  </si>
  <si>
    <t>348171146</t>
  </si>
  <si>
    <t>Montáž panelového svařovaného oplocení v přes 1,5 do 2,0 m</t>
  </si>
  <si>
    <t>-226297382</t>
  </si>
  <si>
    <t>Montáž oplocení z dílců kovových panelových svařovaných, na ocelové profilované sloupky, výšky přes 1,5 do 2,0 m</t>
  </si>
  <si>
    <t>https://podminky.urs.cz/item/CS_URS_2024_01/348171146</t>
  </si>
  <si>
    <t>(30,354+10,75+59,6)</t>
  </si>
  <si>
    <t>55342412</t>
  </si>
  <si>
    <t>plotový panel svařovaný v 1,5-2,0m š do 2,5m průměru drátu 5mm oka 55x200mm s horizontálním prolisem povrchová úprava PZ komaxit</t>
  </si>
  <si>
    <t>-1979040928</t>
  </si>
  <si>
    <t>39*0,4 'Přepočtené koeficientem množství</t>
  </si>
  <si>
    <t>943111111</t>
  </si>
  <si>
    <t>Montáž lešení prostorového trubkového lehkého bez podlah zatížení do 200 kg/m2 v do 10 m</t>
  </si>
  <si>
    <t>-844658440</t>
  </si>
  <si>
    <t>Lešení prostorové trubkové lehké pracovní bez podlah s provozním zatížením tř. 3 do 200 kg/m2 výšky do 10 m montáž</t>
  </si>
  <si>
    <t>https://podminky.urs.cz/item/CS_URS_2024_01/943111111</t>
  </si>
  <si>
    <t>((30,01+10,73+71,5)*2,4*3)</t>
  </si>
  <si>
    <t>943111211</t>
  </si>
  <si>
    <t>Příplatek k lešení prostorovému trubkovému lehkému bez podlah do 200 kg/m2 v do 10 m za každý den použití</t>
  </si>
  <si>
    <t>-226581705</t>
  </si>
  <si>
    <t>Lešení prostorové trubkové lehké pracovní bez podlah s provozním zatížením tř. 3 do 200 kg/m2 výšky do 10 m příplatek k ceně za každý den použití</t>
  </si>
  <si>
    <t>https://podminky.urs.cz/item/CS_URS_2024_01/943111211</t>
  </si>
  <si>
    <t>808,128*60 'Přepočtené koeficientem množství</t>
  </si>
  <si>
    <t>943111811</t>
  </si>
  <si>
    <t>Demontáž lešení prostorového trubkového lehkého bez podlah zatížení do 200 kg/m2 v do 10 m</t>
  </si>
  <si>
    <t>-1441404476</t>
  </si>
  <si>
    <t>Lešení prostorové trubkové lehké pracovní bez podlah s provozním zatížením tř. 3 do 200 kg/m2 výšky do 10 m demontáž</t>
  </si>
  <si>
    <t>https://podminky.urs.cz/item/CS_URS_2024_01/943111811</t>
  </si>
  <si>
    <t>962032231</t>
  </si>
  <si>
    <t>Bourání zdiva z cihel pálených nebo vápenopískových na MV nebo MVC přes 1 m3</t>
  </si>
  <si>
    <t>1525469570</t>
  </si>
  <si>
    <t>Bourání zdiva nadzákladového z cihel pálených plných nebo lícových nebo vápenopískových, na maltu vápennou nebo vápenocementovou, objemu přes 1 m3</t>
  </si>
  <si>
    <t>https://podminky.urs.cz/item/CS_URS_2024_01/962032231</t>
  </si>
  <si>
    <t>"ostatní zděný plot</t>
  </si>
  <si>
    <t>(30,01+10,73+71,5)*2,4*0,5</t>
  </si>
  <si>
    <t>993111111</t>
  </si>
  <si>
    <t>Dovoz a odvoz lešení řadového do 10 km včetně naložení a složení</t>
  </si>
  <si>
    <t>1502807883</t>
  </si>
  <si>
    <t>Dovoz a odvoz lešení včetně naložení a složení řadového, na vzdálenost do 10 km</t>
  </si>
  <si>
    <t>https://podminky.urs.cz/item/CS_URS_2024_01/993111111</t>
  </si>
  <si>
    <t>1179156162</t>
  </si>
  <si>
    <t>-1273509471</t>
  </si>
  <si>
    <t>1683033839</t>
  </si>
  <si>
    <t>242,438*6 'Přepočtené koeficientem množství</t>
  </si>
  <si>
    <t>-1164088056</t>
  </si>
  <si>
    <t>1002621812</t>
  </si>
  <si>
    <t>357753</t>
  </si>
  <si>
    <t>-1545280389</t>
  </si>
  <si>
    <t>SO-05 - Zděný plot babybox, oprava</t>
  </si>
  <si>
    <t xml:space="preserve">    4 - Vodorovné konstrukce</t>
  </si>
  <si>
    <t xml:space="preserve">    764 - Konstrukce klempířské</t>
  </si>
  <si>
    <t>Vodorovné konstrukce</t>
  </si>
  <si>
    <t>417321313</t>
  </si>
  <si>
    <t>Ztužující pásy a věnce ze ŽB tř. C 16/20</t>
  </si>
  <si>
    <t>-1897086111</t>
  </si>
  <si>
    <t>Ztužující pásy a věnce z betonu železového (bez výztuže) tř. C 16/20</t>
  </si>
  <si>
    <t>https://podminky.urs.cz/item/CS_URS_2024_01/417321313</t>
  </si>
  <si>
    <t>"krycí betonová deska š. 600 m</t>
  </si>
  <si>
    <t>"úsek babybox</t>
  </si>
  <si>
    <t>(5,3*0,6*0,1)</t>
  </si>
  <si>
    <t>417351115</t>
  </si>
  <si>
    <t>Zřízení bednění ztužujících věnců</t>
  </si>
  <si>
    <t>1144855334</t>
  </si>
  <si>
    <t>Bednění bočnic ztužujících pásů a věnců včetně vzpěr zřízení</t>
  </si>
  <si>
    <t>https://podminky.urs.cz/item/CS_URS_2024_01/417351115</t>
  </si>
  <si>
    <t>(5,3*2+0,6*2)*0,1 "obvod</t>
  </si>
  <si>
    <t>(5,3*2+0,6*2)*0,05 "přesah</t>
  </si>
  <si>
    <t>417351116</t>
  </si>
  <si>
    <t>Odstranění bednění ztužujících věnců</t>
  </si>
  <si>
    <t>1005728166</t>
  </si>
  <si>
    <t>Bednění bočnic ztužujících pásů a věnců včetně vzpěr odstranění</t>
  </si>
  <si>
    <t>https://podminky.urs.cz/item/CS_URS_2024_01/417351116</t>
  </si>
  <si>
    <t>417362021</t>
  </si>
  <si>
    <t>Výztuž ztužujících pásů a věnců svařovanými sítěmi Kari</t>
  </si>
  <si>
    <t>538894836</t>
  </si>
  <si>
    <t>Výztuž ztužujících pásů a věnců ze svařovaných sítí z drátů typu KARI</t>
  </si>
  <si>
    <t>https://podminky.urs.cz/item/CS_URS_2024_01/417362021</t>
  </si>
  <si>
    <t>(5,3*0,6)*7,9/1000</t>
  </si>
  <si>
    <t>0,025*1,15 'Přepočtené koeficientem množství</t>
  </si>
  <si>
    <t>622131121</t>
  </si>
  <si>
    <t>Penetrační nátěr vnějších stěn nanášený ručně</t>
  </si>
  <si>
    <t>-796179879</t>
  </si>
  <si>
    <t>Podkladní a spojovací vrstva vnějších omítaných ploch penetrace nanášená ručně stěn</t>
  </si>
  <si>
    <t>https://podminky.urs.cz/item/CS_URS_2024_01/622131121</t>
  </si>
  <si>
    <t>(2,28*(0,1+0,5))*2</t>
  </si>
  <si>
    <t>(2,28*0,5)</t>
  </si>
  <si>
    <t>(4,2*(2,28+2,35)/2)*2</t>
  </si>
  <si>
    <t>-(1,2*1,2)*2 "babybox</t>
  </si>
  <si>
    <t>(2,35*(0,1+0,5))*2</t>
  </si>
  <si>
    <t>(2,35*0,5)</t>
  </si>
  <si>
    <t>622321141</t>
  </si>
  <si>
    <t>Vápenocementová omítka štuková dvouvrstvá vnějších stěn nanášená ručně</t>
  </si>
  <si>
    <t>-1139131605</t>
  </si>
  <si>
    <t>Omítka vápenocementová vnějších ploch nanášená ručně dvouvrstvá, tloušťky jádrové omítky do 15 mm a tloušťky štuku do 3 mm štuková stěn</t>
  </si>
  <si>
    <t>https://podminky.urs.cz/item/CS_URS_2024_01/622321141</t>
  </si>
  <si>
    <t>629135102</t>
  </si>
  <si>
    <t>Vyrovnávací vrstva pod klempířské prvky z MC š přes 150 do 300 mm</t>
  </si>
  <si>
    <t>-728294845</t>
  </si>
  <si>
    <t>Vyrovnávací vrstva z cementové malty pod klempířskými prvky šířky přes 150 do 300 mm</t>
  </si>
  <si>
    <t>https://podminky.urs.cz/item/CS_URS_2024_01/629135102</t>
  </si>
  <si>
    <t>(5,3*2)</t>
  </si>
  <si>
    <t>941111111</t>
  </si>
  <si>
    <t>Montáž lešení řadového trubkového lehkého s podlahami zatížení do 200 kg/m2 š od 0,6 do 0,9 m v do 10 m</t>
  </si>
  <si>
    <t>-2137575553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</si>
  <si>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</si>
  <si>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</si>
  <si>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(5,5*2,5)*2</t>
  </si>
  <si>
    <t>941111211</t>
  </si>
  <si>
    <t>Příplatek k lešení řadovému trubkovému lehkému s podlahami do 200 kg/m2 š od 0,6 do 0,9 m v do 10 m za každý den použití</t>
  </si>
  <si>
    <t>1511688030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</si>
  <si>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</si>
  <si>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https://podminky.urs.cz/item/CS_URS_2024_01/941111211</t>
  </si>
  <si>
    <t>27,5*30 'Přepočtené koeficientem množství</t>
  </si>
  <si>
    <t>941111811</t>
  </si>
  <si>
    <t>Demontáž lešení řadového trubkového lehkého s podlahami zatížení do 200 kg/m2 š od 0,6 do 0,9 m v do 10 m</t>
  </si>
  <si>
    <t>47106525</t>
  </si>
  <si>
    <t>Lešení řadové trubkové lehké pracovní s podlahami s provozním zatížením tř. 3 do 200 kg/m2 šířky tř. W06 od 0,6 do 0,9 m výšky do 10 m demontáž</t>
  </si>
  <si>
    <t>https://podminky.urs.cz/item/CS_URS_2024_01/941111811</t>
  </si>
  <si>
    <t>575852934</t>
  </si>
  <si>
    <t>(0,5*0,5*1)*2</t>
  </si>
  <si>
    <t>(0,6*0,6*0,05)*2</t>
  </si>
  <si>
    <t>"snížení zdiva</t>
  </si>
  <si>
    <t>(4,2*0,6*0,5)</t>
  </si>
  <si>
    <t>978015391</t>
  </si>
  <si>
    <t>Otlučení (osekání) vnější vápenné nebo vápenocementové omítky stupně členitosti 1 a 2 v rozsahu přes 80 do 100 %</t>
  </si>
  <si>
    <t>1689952004</t>
  </si>
  <si>
    <t>Otlučení vápenných nebo vápenocementových omítek vnějších ploch s vyškrabáním spar a s očištěním zdiva stupně členitosti 1 a 2, v rozsahu přes 80 do 100 %</t>
  </si>
  <si>
    <t>https://podminky.urs.cz/item/CS_URS_2024_01/978015391</t>
  </si>
  <si>
    <t>1954745291</t>
  </si>
  <si>
    <t>700779854</t>
  </si>
  <si>
    <t>409076501</t>
  </si>
  <si>
    <t>-991534687</t>
  </si>
  <si>
    <t>4,675*6 'Přepočtené koeficientem množství</t>
  </si>
  <si>
    <t>1497241253</t>
  </si>
  <si>
    <t>123688453</t>
  </si>
  <si>
    <t>764</t>
  </si>
  <si>
    <t>Konstrukce klempířské</t>
  </si>
  <si>
    <t>764244307</t>
  </si>
  <si>
    <t>Oplechování horních ploch a nadezdívek bez rohů z TiZn lesklého plechu kotvené rš 670 mm</t>
  </si>
  <si>
    <t>-555020882</t>
  </si>
  <si>
    <t>Oplechování horních ploch zdí a nadezdívek (atik) z titanzinkového lesklého válcovaného plechu mechanicky kotvené rš 670 mm</t>
  </si>
  <si>
    <t>https://podminky.urs.cz/item/CS_URS_2024_01/764244307</t>
  </si>
  <si>
    <t>5,3</t>
  </si>
  <si>
    <t>998764121</t>
  </si>
  <si>
    <t>Přesun hmot tonážní pro konstrukce klempířské ruční v objektech v do 6 m</t>
  </si>
  <si>
    <t>-1221107478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</si>
  <si>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</si>
  <si>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https://podminky.urs.cz/item/CS_URS_2024_01/998764121</t>
  </si>
  <si>
    <t>156339477</t>
  </si>
  <si>
    <t>-337501768</t>
  </si>
  <si>
    <t>1746884526</t>
  </si>
  <si>
    <t>330730799</t>
  </si>
  <si>
    <t>(8,5*2)*2</t>
  </si>
  <si>
    <t>SO-06 - Oplocení plot. dílce a podhrab. desky</t>
  </si>
  <si>
    <t>-622024231</t>
  </si>
  <si>
    <t>"úsek 168,12 m</t>
  </si>
  <si>
    <t>(68*0,8)</t>
  </si>
  <si>
    <t>1630618651</t>
  </si>
  <si>
    <t>68*((3,14*(0,3/2)^2)*0,8)</t>
  </si>
  <si>
    <t>-1837112309</t>
  </si>
  <si>
    <t>3,843*1,8 'Přepočtené koeficientem množství</t>
  </si>
  <si>
    <t>2083211051</t>
  </si>
  <si>
    <t>-1627045362</t>
  </si>
  <si>
    <t>68</t>
  </si>
  <si>
    <t>-254592745</t>
  </si>
  <si>
    <t>-164598636</t>
  </si>
  <si>
    <t>-59469536</t>
  </si>
  <si>
    <t>168,12</t>
  </si>
  <si>
    <t>-1751462352</t>
  </si>
  <si>
    <t>67</t>
  </si>
  <si>
    <t>67*0,4 'Přepočtené koeficientem množství</t>
  </si>
  <si>
    <t>-1860913977</t>
  </si>
  <si>
    <t>-1985099694</t>
  </si>
  <si>
    <t>-1694101691</t>
  </si>
  <si>
    <t>"stavební přípomoce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</si>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</sst>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31303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0001000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04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66072822" TargetMode="External"/><Relationship Id="rId13" Type="http://schemas.openxmlformats.org/officeDocument/2006/relationships/hyperlink" Target="https://podminky.urs.cz/item/CS_URS_2024_01/998232110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348401130" TargetMode="External"/><Relationship Id="rId12" Type="http://schemas.openxmlformats.org/officeDocument/2006/relationships/hyperlink" Target="https://podminky.urs.cz/item/CS_URS_2024_01/997221611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21221" TargetMode="External"/><Relationship Id="rId11" Type="http://schemas.openxmlformats.org/officeDocument/2006/relationships/hyperlink" Target="https://podminky.urs.cz/item/CS_URS_2024_01/997221579" TargetMode="External"/><Relationship Id="rId5" Type="http://schemas.openxmlformats.org/officeDocument/2006/relationships/hyperlink" Target="https://podminky.urs.cz/item/CS_URS_2024_01/338171123" TargetMode="External"/><Relationship Id="rId15" Type="http://schemas.openxmlformats.org/officeDocument/2006/relationships/hyperlink" Target="https://podminky.urs.cz/item/CS_URS_2024_01/HZS2491" TargetMode="External"/><Relationship Id="rId10" Type="http://schemas.openxmlformats.org/officeDocument/2006/relationships/hyperlink" Target="https://podminky.urs.cz/item/CS_URS_2024_01/997221571" TargetMode="External"/><Relationship Id="rId4" Type="http://schemas.openxmlformats.org/officeDocument/2006/relationships/hyperlink" Target="https://podminky.urs.cz/item/CS_URS_2024_01/338171113" TargetMode="External"/><Relationship Id="rId9" Type="http://schemas.openxmlformats.org/officeDocument/2006/relationships/hyperlink" Target="https://podminky.urs.cz/item/CS_URS_2024_01/997013871" TargetMode="External"/><Relationship Id="rId14" Type="http://schemas.openxmlformats.org/officeDocument/2006/relationships/hyperlink" Target="https://podminky.urs.cz/item/CS_URS_2024_01/998232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34827251R" TargetMode="External"/><Relationship Id="rId13" Type="http://schemas.openxmlformats.org/officeDocument/2006/relationships/hyperlink" Target="https://podminky.urs.cz/item/CS_URS_2024_01/783823133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348121221" TargetMode="External"/><Relationship Id="rId12" Type="http://schemas.openxmlformats.org/officeDocument/2006/relationships/hyperlink" Target="https://podminky.urs.cz/item/CS_URS_2024_01/998232121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HZS2491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38171123" TargetMode="External"/><Relationship Id="rId11" Type="http://schemas.openxmlformats.org/officeDocument/2006/relationships/hyperlink" Target="https://podminky.urs.cz/item/CS_URS_2024_01/998232110" TargetMode="External"/><Relationship Id="rId5" Type="http://schemas.openxmlformats.org/officeDocument/2006/relationships/hyperlink" Target="https://podminky.urs.cz/item/CS_URS_2024_01/338171113" TargetMode="External"/><Relationship Id="rId15" Type="http://schemas.openxmlformats.org/officeDocument/2006/relationships/hyperlink" Target="https://podminky.urs.cz/item/CS_URS_2024_01/783826615" TargetMode="External"/><Relationship Id="rId10" Type="http://schemas.openxmlformats.org/officeDocument/2006/relationships/hyperlink" Target="https://podminky.urs.cz/item/CS_URS_2024_01/622326253" TargetMode="Externa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348401130" TargetMode="External"/><Relationship Id="rId14" Type="http://schemas.openxmlformats.org/officeDocument/2006/relationships/hyperlink" Target="https://podminky.urs.cz/item/CS_URS_2024_01/78382631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275313611" TargetMode="External"/><Relationship Id="rId13" Type="http://schemas.openxmlformats.org/officeDocument/2006/relationships/hyperlink" Target="https://podminky.urs.cz/item/CS_URS_2024_01/961044111" TargetMode="External"/><Relationship Id="rId1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171201231" TargetMode="External"/><Relationship Id="rId21" Type="http://schemas.openxmlformats.org/officeDocument/2006/relationships/hyperlink" Target="https://podminky.urs.cz/item/CS_URS_2024_01/711491272" TargetMode="External"/><Relationship Id="rId7" Type="http://schemas.openxmlformats.org/officeDocument/2006/relationships/hyperlink" Target="https://podminky.urs.cz/item/CS_URS_2024_01/212972112" TargetMode="External"/><Relationship Id="rId12" Type="http://schemas.openxmlformats.org/officeDocument/2006/relationships/hyperlink" Target="https://podminky.urs.cz/item/CS_URS_2024_01/348401120" TargetMode="External"/><Relationship Id="rId17" Type="http://schemas.openxmlformats.org/officeDocument/2006/relationships/hyperlink" Target="https://podminky.urs.cz/item/CS_URS_2024_01/997221579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997221571" TargetMode="External"/><Relationship Id="rId20" Type="http://schemas.openxmlformats.org/officeDocument/2006/relationships/hyperlink" Target="https://podminky.urs.cz/item/CS_URS_2024_01/998232121" TargetMode="External"/><Relationship Id="rId1" Type="http://schemas.openxmlformats.org/officeDocument/2006/relationships/hyperlink" Target="https://podminky.urs.cz/item/CS_URS_2024_01/132212331" TargetMode="External"/><Relationship Id="rId6" Type="http://schemas.openxmlformats.org/officeDocument/2006/relationships/hyperlink" Target="https://podminky.urs.cz/item/CS_URS_2024_01/212751103" TargetMode="External"/><Relationship Id="rId11" Type="http://schemas.openxmlformats.org/officeDocument/2006/relationships/hyperlink" Target="https://podminky.urs.cz/item/CS_URS_2024_01/348215121" TargetMode="External"/><Relationship Id="rId24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181912112" TargetMode="External"/><Relationship Id="rId15" Type="http://schemas.openxmlformats.org/officeDocument/2006/relationships/hyperlink" Target="https://podminky.urs.cz/item/CS_URS_2024_01/997013871" TargetMode="External"/><Relationship Id="rId23" Type="http://schemas.openxmlformats.org/officeDocument/2006/relationships/hyperlink" Target="https://podminky.urs.cz/item/CS_URS_2024_01/HZS2491" TargetMode="External"/><Relationship Id="rId10" Type="http://schemas.openxmlformats.org/officeDocument/2006/relationships/hyperlink" Target="https://podminky.urs.cz/item/CS_URS_2024_01/348215111" TargetMode="External"/><Relationship Id="rId19" Type="http://schemas.openxmlformats.org/officeDocument/2006/relationships/hyperlink" Target="https://podminky.urs.cz/item/CS_URS_2024_01/998232110" TargetMode="External"/><Relationship Id="rId4" Type="http://schemas.openxmlformats.org/officeDocument/2006/relationships/hyperlink" Target="https://podminky.urs.cz/item/CS_URS_2024_01/174111101" TargetMode="External"/><Relationship Id="rId9" Type="http://schemas.openxmlformats.org/officeDocument/2006/relationships/hyperlink" Target="https://podminky.urs.cz/item/CS_URS_2024_01/338171113" TargetMode="External"/><Relationship Id="rId14" Type="http://schemas.openxmlformats.org/officeDocument/2006/relationships/hyperlink" Target="https://podminky.urs.cz/item/CS_URS_2024_01/966072822" TargetMode="External"/><Relationship Id="rId22" Type="http://schemas.openxmlformats.org/officeDocument/2006/relationships/hyperlink" Target="https://podminky.urs.cz/item/CS_URS_2024_01/99871112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43111211" TargetMode="External"/><Relationship Id="rId13" Type="http://schemas.openxmlformats.org/officeDocument/2006/relationships/hyperlink" Target="https://podminky.urs.cz/item/CS_URS_2024_01/997221571" TargetMode="External"/><Relationship Id="rId18" Type="http://schemas.openxmlformats.org/officeDocument/2006/relationships/hyperlink" Target="https://podminky.urs.cz/item/CS_URS_2024_01/HZS2491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943111111" TargetMode="External"/><Relationship Id="rId12" Type="http://schemas.openxmlformats.org/officeDocument/2006/relationships/hyperlink" Target="https://podminky.urs.cz/item/CS_URS_2024_01/997013871" TargetMode="External"/><Relationship Id="rId17" Type="http://schemas.openxmlformats.org/officeDocument/2006/relationships/hyperlink" Target="https://podminky.urs.cz/item/CS_URS_2024_01/998232121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998232110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71146" TargetMode="External"/><Relationship Id="rId11" Type="http://schemas.openxmlformats.org/officeDocument/2006/relationships/hyperlink" Target="https://podminky.urs.cz/item/CS_URS_2024_01/993111111" TargetMode="External"/><Relationship Id="rId5" Type="http://schemas.openxmlformats.org/officeDocument/2006/relationships/hyperlink" Target="https://podminky.urs.cz/item/CS_URS_2024_01/338171121" TargetMode="External"/><Relationship Id="rId15" Type="http://schemas.openxmlformats.org/officeDocument/2006/relationships/hyperlink" Target="https://podminky.urs.cz/item/CS_URS_2024_01/997221611" TargetMode="External"/><Relationship Id="rId10" Type="http://schemas.openxmlformats.org/officeDocument/2006/relationships/hyperlink" Target="https://podminky.urs.cz/item/CS_URS_2024_01/962032231" TargetMode="External"/><Relationship Id="rId19" Type="http://schemas.openxmlformats.org/officeDocument/2006/relationships/drawing" Target="../drawings/drawing6.xm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943111811" TargetMode="External"/><Relationship Id="rId14" Type="http://schemas.openxmlformats.org/officeDocument/2006/relationships/hyperlink" Target="https://podminky.urs.cz/item/CS_URS_2024_01/99722157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41111111" TargetMode="External"/><Relationship Id="rId13" Type="http://schemas.openxmlformats.org/officeDocument/2006/relationships/hyperlink" Target="https://podminky.urs.cz/item/CS_URS_2024_01/993111111" TargetMode="External"/><Relationship Id="rId18" Type="http://schemas.openxmlformats.org/officeDocument/2006/relationships/hyperlink" Target="https://podminky.urs.cz/item/CS_URS_2024_01/998232110" TargetMode="External"/><Relationship Id="rId3" Type="http://schemas.openxmlformats.org/officeDocument/2006/relationships/hyperlink" Target="https://podminky.urs.cz/item/CS_URS_2024_01/417351116" TargetMode="External"/><Relationship Id="rId21" Type="http://schemas.openxmlformats.org/officeDocument/2006/relationships/hyperlink" Target="https://podminky.urs.cz/item/CS_URS_2024_01/783823133" TargetMode="External"/><Relationship Id="rId7" Type="http://schemas.openxmlformats.org/officeDocument/2006/relationships/hyperlink" Target="https://podminky.urs.cz/item/CS_URS_2024_01/629135102" TargetMode="External"/><Relationship Id="rId12" Type="http://schemas.openxmlformats.org/officeDocument/2006/relationships/hyperlink" Target="https://podminky.urs.cz/item/CS_URS_2024_01/978015391" TargetMode="External"/><Relationship Id="rId17" Type="http://schemas.openxmlformats.org/officeDocument/2006/relationships/hyperlink" Target="https://podminky.urs.cz/item/CS_URS_2024_01/997221611" TargetMode="External"/><Relationship Id="rId25" Type="http://schemas.openxmlformats.org/officeDocument/2006/relationships/drawing" Target="../drawings/drawing7.xml"/><Relationship Id="rId2" Type="http://schemas.openxmlformats.org/officeDocument/2006/relationships/hyperlink" Target="https://podminky.urs.cz/item/CS_URS_2024_01/417351115" TargetMode="External"/><Relationship Id="rId16" Type="http://schemas.openxmlformats.org/officeDocument/2006/relationships/hyperlink" Target="https://podminky.urs.cz/item/CS_URS_2024_01/997221579" TargetMode="External"/><Relationship Id="rId20" Type="http://schemas.openxmlformats.org/officeDocument/2006/relationships/hyperlink" Target="https://podminky.urs.cz/item/CS_URS_2024_01/998764121" TargetMode="External"/><Relationship Id="rId1" Type="http://schemas.openxmlformats.org/officeDocument/2006/relationships/hyperlink" Target="https://podminky.urs.cz/item/CS_URS_2024_01/417321313" TargetMode="External"/><Relationship Id="rId6" Type="http://schemas.openxmlformats.org/officeDocument/2006/relationships/hyperlink" Target="https://podminky.urs.cz/item/CS_URS_2024_01/622321141" TargetMode="External"/><Relationship Id="rId11" Type="http://schemas.openxmlformats.org/officeDocument/2006/relationships/hyperlink" Target="https://podminky.urs.cz/item/CS_URS_2024_01/962032231" TargetMode="External"/><Relationship Id="rId24" Type="http://schemas.openxmlformats.org/officeDocument/2006/relationships/hyperlink" Target="https://podminky.urs.cz/item/CS_URS_2024_01/HZS2491" TargetMode="External"/><Relationship Id="rId5" Type="http://schemas.openxmlformats.org/officeDocument/2006/relationships/hyperlink" Target="https://podminky.urs.cz/item/CS_URS_2024_01/622131121" TargetMode="External"/><Relationship Id="rId15" Type="http://schemas.openxmlformats.org/officeDocument/2006/relationships/hyperlink" Target="https://podminky.urs.cz/item/CS_URS_2024_01/997221571" TargetMode="External"/><Relationship Id="rId23" Type="http://schemas.openxmlformats.org/officeDocument/2006/relationships/hyperlink" Target="https://podminky.urs.cz/item/CS_URS_2024_01/783826615" TargetMode="External"/><Relationship Id="rId10" Type="http://schemas.openxmlformats.org/officeDocument/2006/relationships/hyperlink" Target="https://podminky.urs.cz/item/CS_URS_2024_01/941111811" TargetMode="External"/><Relationship Id="rId19" Type="http://schemas.openxmlformats.org/officeDocument/2006/relationships/hyperlink" Target="https://podminky.urs.cz/item/CS_URS_2024_01/764244307" TargetMode="External"/><Relationship Id="rId4" Type="http://schemas.openxmlformats.org/officeDocument/2006/relationships/hyperlink" Target="https://podminky.urs.cz/item/CS_URS_2024_01/417362021" TargetMode="External"/><Relationship Id="rId9" Type="http://schemas.openxmlformats.org/officeDocument/2006/relationships/hyperlink" Target="https://podminky.urs.cz/item/CS_URS_2024_01/941111211" TargetMode="External"/><Relationship Id="rId14" Type="http://schemas.openxmlformats.org/officeDocument/2006/relationships/hyperlink" Target="https://podminky.urs.cz/item/CS_URS_2024_01/997013871" TargetMode="External"/><Relationship Id="rId22" Type="http://schemas.openxmlformats.org/officeDocument/2006/relationships/hyperlink" Target="https://podminky.urs.cz/item/CS_URS_2024_01/783826313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232121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998232110" TargetMode="External"/><Relationship Id="rId2" Type="http://schemas.openxmlformats.org/officeDocument/2006/relationships/hyperlink" Target="https://podminky.urs.cz/item/CS_URS_2024_01/162751113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71146" TargetMode="External"/><Relationship Id="rId5" Type="http://schemas.openxmlformats.org/officeDocument/2006/relationships/hyperlink" Target="https://podminky.urs.cz/item/CS_URS_2024_01/338171121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HZS249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topLeftCell="A10" workbookViewId="0">
      <selection activeCell="L45" sqref="L45:AO45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19" t="s">
        <v>6</v>
      </c>
      <c r="BT2" s="19" t="s">
        <v>7</v>
      </c>
    </row>
    <row r="3" spans="1:74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4"/>
      <c r="AQ5" s="24"/>
      <c r="AR5" s="22"/>
      <c r="BE5" s="352" t="s">
        <v>15</v>
      </c>
      <c r="BS5" s="19" t="s">
        <v>6</v>
      </c>
    </row>
    <row r="6" spans="1:74" s="1" customFormat="1" ht="37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4"/>
      <c r="AQ6" s="24"/>
      <c r="AR6" s="22"/>
      <c r="BE6" s="35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90">
        <v>45502</v>
      </c>
      <c r="AO8" s="24"/>
      <c r="AP8" s="24"/>
      <c r="AQ8" s="24"/>
      <c r="AR8" s="22"/>
      <c r="BE8" s="353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3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53"/>
      <c r="BS10" s="19" t="s">
        <v>6</v>
      </c>
    </row>
    <row r="11" spans="1:74" s="1" customFormat="1" ht="18.5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53"/>
      <c r="BS11" s="19" t="s">
        <v>6</v>
      </c>
    </row>
    <row r="12" spans="1:74" s="1" customFormat="1" ht="7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3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29</v>
      </c>
      <c r="AO13" s="24"/>
      <c r="AP13" s="24"/>
      <c r="AQ13" s="24"/>
      <c r="AR13" s="22"/>
      <c r="BE13" s="353"/>
      <c r="BS13" s="19" t="s">
        <v>6</v>
      </c>
    </row>
    <row r="14" spans="1:74" ht="12.5">
      <c r="B14" s="23"/>
      <c r="C14" s="24"/>
      <c r="D14" s="24"/>
      <c r="E14" s="358" t="s">
        <v>29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53"/>
      <c r="BS14" s="19" t="s">
        <v>6</v>
      </c>
    </row>
    <row r="15" spans="1:74" s="1" customFormat="1" ht="7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3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53"/>
      <c r="BS16" s="19" t="s">
        <v>4</v>
      </c>
    </row>
    <row r="17" spans="1:71" s="1" customFormat="1" ht="18.5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53"/>
      <c r="BS17" s="19" t="s">
        <v>32</v>
      </c>
    </row>
    <row r="18" spans="1:71" s="1" customFormat="1" ht="7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3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34</v>
      </c>
      <c r="AO19" s="24"/>
      <c r="AP19" s="24"/>
      <c r="AQ19" s="24"/>
      <c r="AR19" s="22"/>
      <c r="BE19" s="353"/>
      <c r="BS19" s="19" t="s">
        <v>6</v>
      </c>
    </row>
    <row r="20" spans="1:71" s="1" customFormat="1" ht="18.5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53"/>
      <c r="BS20" s="19" t="s">
        <v>32</v>
      </c>
    </row>
    <row r="21" spans="1:71" s="1" customFormat="1" ht="7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3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3"/>
    </row>
    <row r="23" spans="1:71" s="1" customFormat="1" ht="47.25" customHeight="1">
      <c r="B23" s="23"/>
      <c r="C23" s="24"/>
      <c r="D23" s="24"/>
      <c r="E23" s="360" t="s">
        <v>37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4"/>
      <c r="AP23" s="24"/>
      <c r="AQ23" s="24"/>
      <c r="AR23" s="22"/>
      <c r="BE23" s="353"/>
    </row>
    <row r="24" spans="1:71" s="1" customFormat="1" ht="7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3"/>
    </row>
    <row r="25" spans="1:71" s="1" customFormat="1" ht="7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3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1">
        <f>ROUND(AG54,2)</f>
        <v>0</v>
      </c>
      <c r="AL26" s="362"/>
      <c r="AM26" s="362"/>
      <c r="AN26" s="362"/>
      <c r="AO26" s="362"/>
      <c r="AP26" s="38"/>
      <c r="AQ26" s="38"/>
      <c r="AR26" s="41"/>
      <c r="BE26" s="353"/>
    </row>
    <row r="27" spans="1:71" s="2" customFormat="1" ht="7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3"/>
    </row>
    <row r="28" spans="1:71" s="2" customFormat="1" ht="12.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3" t="s">
        <v>39</v>
      </c>
      <c r="M28" s="363"/>
      <c r="N28" s="363"/>
      <c r="O28" s="363"/>
      <c r="P28" s="363"/>
      <c r="Q28" s="38"/>
      <c r="R28" s="38"/>
      <c r="S28" s="38"/>
      <c r="T28" s="38"/>
      <c r="U28" s="38"/>
      <c r="V28" s="38"/>
      <c r="W28" s="363" t="s">
        <v>40</v>
      </c>
      <c r="X28" s="363"/>
      <c r="Y28" s="363"/>
      <c r="Z28" s="363"/>
      <c r="AA28" s="363"/>
      <c r="AB28" s="363"/>
      <c r="AC28" s="363"/>
      <c r="AD28" s="363"/>
      <c r="AE28" s="363"/>
      <c r="AF28" s="38"/>
      <c r="AG28" s="38"/>
      <c r="AH28" s="38"/>
      <c r="AI28" s="38"/>
      <c r="AJ28" s="38"/>
      <c r="AK28" s="363" t="s">
        <v>41</v>
      </c>
      <c r="AL28" s="363"/>
      <c r="AM28" s="363"/>
      <c r="AN28" s="363"/>
      <c r="AO28" s="363"/>
      <c r="AP28" s="38"/>
      <c r="AQ28" s="38"/>
      <c r="AR28" s="41"/>
      <c r="BE28" s="353"/>
    </row>
    <row r="29" spans="1:71" s="3" customFormat="1" ht="14.4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66">
        <v>0.21</v>
      </c>
      <c r="M29" s="365"/>
      <c r="N29" s="365"/>
      <c r="O29" s="365"/>
      <c r="P29" s="365"/>
      <c r="Q29" s="43"/>
      <c r="R29" s="43"/>
      <c r="S29" s="43"/>
      <c r="T29" s="43"/>
      <c r="U29" s="43"/>
      <c r="V29" s="43"/>
      <c r="W29" s="364">
        <f>ROUND(AZ54, 2)</f>
        <v>0</v>
      </c>
      <c r="X29" s="365"/>
      <c r="Y29" s="365"/>
      <c r="Z29" s="365"/>
      <c r="AA29" s="365"/>
      <c r="AB29" s="365"/>
      <c r="AC29" s="365"/>
      <c r="AD29" s="365"/>
      <c r="AE29" s="365"/>
      <c r="AF29" s="43"/>
      <c r="AG29" s="43"/>
      <c r="AH29" s="43"/>
      <c r="AI29" s="43"/>
      <c r="AJ29" s="43"/>
      <c r="AK29" s="364">
        <f>ROUND(AV54, 2)</f>
        <v>0</v>
      </c>
      <c r="AL29" s="365"/>
      <c r="AM29" s="365"/>
      <c r="AN29" s="365"/>
      <c r="AO29" s="365"/>
      <c r="AP29" s="43"/>
      <c r="AQ29" s="43"/>
      <c r="AR29" s="44"/>
      <c r="BE29" s="354"/>
    </row>
    <row r="30" spans="1:71" s="3" customFormat="1" ht="14.4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66">
        <v>0.12</v>
      </c>
      <c r="M30" s="365"/>
      <c r="N30" s="365"/>
      <c r="O30" s="365"/>
      <c r="P30" s="365"/>
      <c r="Q30" s="43"/>
      <c r="R30" s="43"/>
      <c r="S30" s="43"/>
      <c r="T30" s="43"/>
      <c r="U30" s="43"/>
      <c r="V30" s="43"/>
      <c r="W30" s="364">
        <f>ROUND(BA54, 2)</f>
        <v>0</v>
      </c>
      <c r="X30" s="365"/>
      <c r="Y30" s="365"/>
      <c r="Z30" s="365"/>
      <c r="AA30" s="365"/>
      <c r="AB30" s="365"/>
      <c r="AC30" s="365"/>
      <c r="AD30" s="365"/>
      <c r="AE30" s="365"/>
      <c r="AF30" s="43"/>
      <c r="AG30" s="43"/>
      <c r="AH30" s="43"/>
      <c r="AI30" s="43"/>
      <c r="AJ30" s="43"/>
      <c r="AK30" s="364">
        <f>ROUND(AW54, 2)</f>
        <v>0</v>
      </c>
      <c r="AL30" s="365"/>
      <c r="AM30" s="365"/>
      <c r="AN30" s="365"/>
      <c r="AO30" s="365"/>
      <c r="AP30" s="43"/>
      <c r="AQ30" s="43"/>
      <c r="AR30" s="44"/>
      <c r="BE30" s="354"/>
    </row>
    <row r="31" spans="1:71" s="3" customFormat="1" ht="14.4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66">
        <v>0.21</v>
      </c>
      <c r="M31" s="365"/>
      <c r="N31" s="365"/>
      <c r="O31" s="365"/>
      <c r="P31" s="365"/>
      <c r="Q31" s="43"/>
      <c r="R31" s="43"/>
      <c r="S31" s="43"/>
      <c r="T31" s="43"/>
      <c r="U31" s="43"/>
      <c r="V31" s="43"/>
      <c r="W31" s="364">
        <f>ROUND(BB54, 2)</f>
        <v>0</v>
      </c>
      <c r="X31" s="365"/>
      <c r="Y31" s="365"/>
      <c r="Z31" s="365"/>
      <c r="AA31" s="365"/>
      <c r="AB31" s="365"/>
      <c r="AC31" s="365"/>
      <c r="AD31" s="365"/>
      <c r="AE31" s="365"/>
      <c r="AF31" s="43"/>
      <c r="AG31" s="43"/>
      <c r="AH31" s="43"/>
      <c r="AI31" s="43"/>
      <c r="AJ31" s="43"/>
      <c r="AK31" s="364">
        <v>0</v>
      </c>
      <c r="AL31" s="365"/>
      <c r="AM31" s="365"/>
      <c r="AN31" s="365"/>
      <c r="AO31" s="365"/>
      <c r="AP31" s="43"/>
      <c r="AQ31" s="43"/>
      <c r="AR31" s="44"/>
      <c r="BE31" s="354"/>
    </row>
    <row r="32" spans="1:71" s="3" customFormat="1" ht="14.4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66">
        <v>0.12</v>
      </c>
      <c r="M32" s="365"/>
      <c r="N32" s="365"/>
      <c r="O32" s="365"/>
      <c r="P32" s="365"/>
      <c r="Q32" s="43"/>
      <c r="R32" s="43"/>
      <c r="S32" s="43"/>
      <c r="T32" s="43"/>
      <c r="U32" s="43"/>
      <c r="V32" s="43"/>
      <c r="W32" s="364">
        <f>ROUND(BC54, 2)</f>
        <v>0</v>
      </c>
      <c r="X32" s="365"/>
      <c r="Y32" s="365"/>
      <c r="Z32" s="365"/>
      <c r="AA32" s="365"/>
      <c r="AB32" s="365"/>
      <c r="AC32" s="365"/>
      <c r="AD32" s="365"/>
      <c r="AE32" s="365"/>
      <c r="AF32" s="43"/>
      <c r="AG32" s="43"/>
      <c r="AH32" s="43"/>
      <c r="AI32" s="43"/>
      <c r="AJ32" s="43"/>
      <c r="AK32" s="364">
        <v>0</v>
      </c>
      <c r="AL32" s="365"/>
      <c r="AM32" s="365"/>
      <c r="AN32" s="365"/>
      <c r="AO32" s="365"/>
      <c r="AP32" s="43"/>
      <c r="AQ32" s="43"/>
      <c r="AR32" s="44"/>
      <c r="BE32" s="354"/>
    </row>
    <row r="33" spans="1:57" s="3" customFormat="1" ht="14.4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66">
        <v>0</v>
      </c>
      <c r="M33" s="365"/>
      <c r="N33" s="365"/>
      <c r="O33" s="365"/>
      <c r="P33" s="365"/>
      <c r="Q33" s="43"/>
      <c r="R33" s="43"/>
      <c r="S33" s="43"/>
      <c r="T33" s="43"/>
      <c r="U33" s="43"/>
      <c r="V33" s="43"/>
      <c r="W33" s="364">
        <f>ROUND(BD54, 2)</f>
        <v>0</v>
      </c>
      <c r="X33" s="365"/>
      <c r="Y33" s="365"/>
      <c r="Z33" s="365"/>
      <c r="AA33" s="365"/>
      <c r="AB33" s="365"/>
      <c r="AC33" s="365"/>
      <c r="AD33" s="365"/>
      <c r="AE33" s="365"/>
      <c r="AF33" s="43"/>
      <c r="AG33" s="43"/>
      <c r="AH33" s="43"/>
      <c r="AI33" s="43"/>
      <c r="AJ33" s="43"/>
      <c r="AK33" s="364">
        <v>0</v>
      </c>
      <c r="AL33" s="365"/>
      <c r="AM33" s="365"/>
      <c r="AN33" s="365"/>
      <c r="AO33" s="365"/>
      <c r="AP33" s="43"/>
      <c r="AQ33" s="43"/>
      <c r="AR33" s="44"/>
    </row>
    <row r="34" spans="1:57" s="2" customFormat="1" ht="7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70" t="s">
        <v>50</v>
      </c>
      <c r="Y35" s="368"/>
      <c r="Z35" s="368"/>
      <c r="AA35" s="368"/>
      <c r="AB35" s="368"/>
      <c r="AC35" s="47"/>
      <c r="AD35" s="47"/>
      <c r="AE35" s="47"/>
      <c r="AF35" s="47"/>
      <c r="AG35" s="47"/>
      <c r="AH35" s="47"/>
      <c r="AI35" s="47"/>
      <c r="AJ35" s="47"/>
      <c r="AK35" s="367">
        <f>SUM(AK26:AK33)</f>
        <v>0</v>
      </c>
      <c r="AL35" s="368"/>
      <c r="AM35" s="368"/>
      <c r="AN35" s="368"/>
      <c r="AO35" s="369"/>
      <c r="AP35" s="45"/>
      <c r="AQ35" s="45"/>
      <c r="AR35" s="41"/>
      <c r="BE35" s="36"/>
    </row>
    <row r="36" spans="1:57" s="2" customFormat="1" ht="7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7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7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7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2024010R01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7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2" t="str">
        <f>K6</f>
        <v>Oplocení areálu KKN Cheb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8"/>
      <c r="AQ45" s="58"/>
      <c r="AR45" s="59"/>
    </row>
    <row r="46" spans="1:57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Cheb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4">
        <f>IF(AN8= "","",AN8)</f>
        <v>45502</v>
      </c>
      <c r="AN47" s="334"/>
      <c r="AO47" s="38"/>
      <c r="AP47" s="38"/>
      <c r="AQ47" s="38"/>
      <c r="AR47" s="41"/>
      <c r="BE47" s="36"/>
    </row>
    <row r="48" spans="1:57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Karlovarská krajská nemocnice a.s., Nemocnice Cheb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35" t="str">
        <f>IF(E17="","",E17)</f>
        <v>PK Beránek &amp; Hradil</v>
      </c>
      <c r="AN49" s="336"/>
      <c r="AO49" s="336"/>
      <c r="AP49" s="336"/>
      <c r="AQ49" s="38"/>
      <c r="AR49" s="41"/>
      <c r="AS49" s="337" t="s">
        <v>52</v>
      </c>
      <c r="AT49" s="33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35" t="str">
        <f>IF(E20="","",E20)</f>
        <v>Jakub Vilingr</v>
      </c>
      <c r="AN50" s="336"/>
      <c r="AO50" s="336"/>
      <c r="AP50" s="336"/>
      <c r="AQ50" s="38"/>
      <c r="AR50" s="41"/>
      <c r="AS50" s="339"/>
      <c r="AT50" s="34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7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1"/>
      <c r="AT51" s="34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3" t="s">
        <v>53</v>
      </c>
      <c r="D52" s="344"/>
      <c r="E52" s="344"/>
      <c r="F52" s="344"/>
      <c r="G52" s="344"/>
      <c r="H52" s="68"/>
      <c r="I52" s="346" t="s">
        <v>54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5" t="s">
        <v>55</v>
      </c>
      <c r="AH52" s="344"/>
      <c r="AI52" s="344"/>
      <c r="AJ52" s="344"/>
      <c r="AK52" s="344"/>
      <c r="AL52" s="344"/>
      <c r="AM52" s="344"/>
      <c r="AN52" s="346" t="s">
        <v>56</v>
      </c>
      <c r="AO52" s="344"/>
      <c r="AP52" s="344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7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0">
        <f>ROUND(SUM(AG55:AG61),2)</f>
        <v>0</v>
      </c>
      <c r="AH54" s="350"/>
      <c r="AI54" s="350"/>
      <c r="AJ54" s="350"/>
      <c r="AK54" s="350"/>
      <c r="AL54" s="350"/>
      <c r="AM54" s="350"/>
      <c r="AN54" s="351">
        <f t="shared" ref="AN54:AN61" si="0">SUM(AG54,AT54)</f>
        <v>0</v>
      </c>
      <c r="AO54" s="351"/>
      <c r="AP54" s="351"/>
      <c r="AQ54" s="80" t="s">
        <v>19</v>
      </c>
      <c r="AR54" s="81"/>
      <c r="AS54" s="82">
        <f>ROUND(SUM(AS55:AS61),2)</f>
        <v>0</v>
      </c>
      <c r="AT54" s="83">
        <f t="shared" ref="AT54:AT61" si="1">ROUND(SUM(AV54:AW54),2)</f>
        <v>0</v>
      </c>
      <c r="AU54" s="84">
        <f>ROUND(SUM(AU55:AU61),5)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ROUND(SUM(AZ55:AZ61),2)</f>
        <v>0</v>
      </c>
      <c r="BA54" s="83">
        <f>ROUND(SUM(BA55:BA61),2)</f>
        <v>0</v>
      </c>
      <c r="BB54" s="83">
        <f>ROUND(SUM(BB55:BB61),2)</f>
        <v>0</v>
      </c>
      <c r="BC54" s="83">
        <f>ROUND(SUM(BC55:BC61),2)</f>
        <v>0</v>
      </c>
      <c r="BD54" s="85">
        <f>ROUND(SUM(BD55:BD61),2)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47" t="s">
        <v>77</v>
      </c>
      <c r="E55" s="347"/>
      <c r="F55" s="347"/>
      <c r="G55" s="347"/>
      <c r="H55" s="347"/>
      <c r="I55" s="91"/>
      <c r="J55" s="347" t="s">
        <v>78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8">
        <f>'VRN - Vedlejší rozpočtové...'!J30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92" t="s">
        <v>79</v>
      </c>
      <c r="AR55" s="93"/>
      <c r="AS55" s="94">
        <v>0</v>
      </c>
      <c r="AT55" s="95">
        <f t="shared" si="1"/>
        <v>0</v>
      </c>
      <c r="AU55" s="96">
        <f>'VRN - Vedlejší rozpočtové...'!P83</f>
        <v>0</v>
      </c>
      <c r="AV55" s="95">
        <f>'VRN - Vedlejší rozpočtové...'!J33</f>
        <v>0</v>
      </c>
      <c r="AW55" s="95">
        <f>'VRN - Vedlejší rozpočtové...'!J34</f>
        <v>0</v>
      </c>
      <c r="AX55" s="95">
        <f>'VRN - Vedlejší rozpočtové...'!J35</f>
        <v>0</v>
      </c>
      <c r="AY55" s="95">
        <f>'VRN - Vedlejší rozpočtové...'!J36</f>
        <v>0</v>
      </c>
      <c r="AZ55" s="95">
        <f>'VRN - Vedlejší rozpočtové...'!F33</f>
        <v>0</v>
      </c>
      <c r="BA55" s="95">
        <f>'VRN - Vedlejší rozpočtové...'!F34</f>
        <v>0</v>
      </c>
      <c r="BB55" s="95">
        <f>'VRN - Vedlejší rozpočtové...'!F35</f>
        <v>0</v>
      </c>
      <c r="BC55" s="95">
        <f>'VRN - Vedlejší rozpočtové...'!F36</f>
        <v>0</v>
      </c>
      <c r="BD55" s="97">
        <f>'VRN - Vedlejší rozpočtové...'!F37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19</v>
      </c>
      <c r="CM55" s="98" t="s">
        <v>82</v>
      </c>
    </row>
    <row r="56" spans="1:91" s="7" customFormat="1" ht="24.75" customHeight="1">
      <c r="A56" s="88" t="s">
        <v>76</v>
      </c>
      <c r="B56" s="89"/>
      <c r="C56" s="90"/>
      <c r="D56" s="347" t="s">
        <v>83</v>
      </c>
      <c r="E56" s="347"/>
      <c r="F56" s="347"/>
      <c r="G56" s="347"/>
      <c r="H56" s="347"/>
      <c r="I56" s="91"/>
      <c r="J56" s="347" t="s">
        <v>84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8">
        <f>'SO-01 - Oplocení poplast....'!J30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2" t="s">
        <v>79</v>
      </c>
      <c r="AR56" s="93"/>
      <c r="AS56" s="94">
        <v>0</v>
      </c>
      <c r="AT56" s="95">
        <f t="shared" si="1"/>
        <v>0</v>
      </c>
      <c r="AU56" s="96">
        <f>'SO-01 - Oplocení poplast....'!P86</f>
        <v>0</v>
      </c>
      <c r="AV56" s="95">
        <f>'SO-01 - Oplocení poplast....'!J33</f>
        <v>0</v>
      </c>
      <c r="AW56" s="95">
        <f>'SO-01 - Oplocení poplast....'!J34</f>
        <v>0</v>
      </c>
      <c r="AX56" s="95">
        <f>'SO-01 - Oplocení poplast....'!J35</f>
        <v>0</v>
      </c>
      <c r="AY56" s="95">
        <f>'SO-01 - Oplocení poplast....'!J36</f>
        <v>0</v>
      </c>
      <c r="AZ56" s="95">
        <f>'SO-01 - Oplocení poplast....'!F33</f>
        <v>0</v>
      </c>
      <c r="BA56" s="95">
        <f>'SO-01 - Oplocení poplast....'!F34</f>
        <v>0</v>
      </c>
      <c r="BB56" s="95">
        <f>'SO-01 - Oplocení poplast....'!F35</f>
        <v>0</v>
      </c>
      <c r="BC56" s="95">
        <f>'SO-01 - Oplocení poplast....'!F36</f>
        <v>0</v>
      </c>
      <c r="BD56" s="97">
        <f>'SO-01 - Oplocení poplast....'!F37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19</v>
      </c>
      <c r="CM56" s="98" t="s">
        <v>82</v>
      </c>
    </row>
    <row r="57" spans="1:91" s="7" customFormat="1" ht="16.5" hidden="1" customHeight="1">
      <c r="A57" s="88" t="s">
        <v>76</v>
      </c>
      <c r="B57" s="89"/>
      <c r="C57" s="90"/>
      <c r="D57" s="347" t="s">
        <v>86</v>
      </c>
      <c r="E57" s="347"/>
      <c r="F57" s="347"/>
      <c r="G57" s="347"/>
      <c r="H57" s="347"/>
      <c r="I57" s="91"/>
      <c r="J57" s="347" t="s">
        <v>87</v>
      </c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7"/>
      <c r="X57" s="347"/>
      <c r="Y57" s="347"/>
      <c r="Z57" s="347"/>
      <c r="AA57" s="347"/>
      <c r="AB57" s="347"/>
      <c r="AC57" s="347"/>
      <c r="AD57" s="347"/>
      <c r="AE57" s="347"/>
      <c r="AF57" s="347"/>
      <c r="AG57" s="348">
        <f>'SO-02 - Stáv. zděné oploc...'!J30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2" t="s">
        <v>79</v>
      </c>
      <c r="AR57" s="93"/>
      <c r="AS57" s="94">
        <v>0</v>
      </c>
      <c r="AT57" s="95">
        <f t="shared" si="1"/>
        <v>0</v>
      </c>
      <c r="AU57" s="96">
        <f>'SO-02 - Stáv. zděné oploc...'!P88</f>
        <v>0</v>
      </c>
      <c r="AV57" s="95">
        <f>'SO-02 - Stáv. zděné oploc...'!J33</f>
        <v>0</v>
      </c>
      <c r="AW57" s="95">
        <f>'SO-02 - Stáv. zděné oploc...'!J34</f>
        <v>0</v>
      </c>
      <c r="AX57" s="95">
        <f>'SO-02 - Stáv. zděné oploc...'!J35</f>
        <v>0</v>
      </c>
      <c r="AY57" s="95">
        <f>'SO-02 - Stáv. zděné oploc...'!J36</f>
        <v>0</v>
      </c>
      <c r="AZ57" s="95">
        <f>'SO-02 - Stáv. zděné oploc...'!F33</f>
        <v>0</v>
      </c>
      <c r="BA57" s="95">
        <f>'SO-02 - Stáv. zděné oploc...'!F34</f>
        <v>0</v>
      </c>
      <c r="BB57" s="95">
        <f>'SO-02 - Stáv. zděné oploc...'!F35</f>
        <v>0</v>
      </c>
      <c r="BC57" s="95">
        <f>'SO-02 - Stáv. zděné oploc...'!F36</f>
        <v>0</v>
      </c>
      <c r="BD57" s="97">
        <f>'SO-02 - Stáv. zděné oploc...'!F37</f>
        <v>0</v>
      </c>
      <c r="BT57" s="98" t="s">
        <v>80</v>
      </c>
      <c r="BV57" s="98" t="s">
        <v>74</v>
      </c>
      <c r="BW57" s="98" t="s">
        <v>88</v>
      </c>
      <c r="BX57" s="98" t="s">
        <v>5</v>
      </c>
      <c r="CL57" s="98" t="s">
        <v>19</v>
      </c>
      <c r="CM57" s="98" t="s">
        <v>82</v>
      </c>
    </row>
    <row r="58" spans="1:91" s="7" customFormat="1" ht="16.5" customHeight="1">
      <c r="A58" s="88" t="s">
        <v>76</v>
      </c>
      <c r="B58" s="89"/>
      <c r="C58" s="90"/>
      <c r="D58" s="347" t="s">
        <v>89</v>
      </c>
      <c r="E58" s="347"/>
      <c r="F58" s="347"/>
      <c r="G58" s="347"/>
      <c r="H58" s="347"/>
      <c r="I58" s="91"/>
      <c r="J58" s="347" t="s">
        <v>90</v>
      </c>
      <c r="K58" s="347"/>
      <c r="L58" s="347"/>
      <c r="M58" s="347"/>
      <c r="N58" s="347"/>
      <c r="O58" s="347"/>
      <c r="P58" s="347"/>
      <c r="Q58" s="347"/>
      <c r="R58" s="347"/>
      <c r="S58" s="347"/>
      <c r="T58" s="347"/>
      <c r="U58" s="347"/>
      <c r="V58" s="347"/>
      <c r="W58" s="347"/>
      <c r="X58" s="347"/>
      <c r="Y58" s="347"/>
      <c r="Z58" s="347"/>
      <c r="AA58" s="347"/>
      <c r="AB58" s="347"/>
      <c r="AC58" s="347"/>
      <c r="AD58" s="347"/>
      <c r="AE58" s="347"/>
      <c r="AF58" s="347"/>
      <c r="AG58" s="348">
        <f>'SO-03 - Poplast. pletivo ...'!J30</f>
        <v>0</v>
      </c>
      <c r="AH58" s="349"/>
      <c r="AI58" s="349"/>
      <c r="AJ58" s="349"/>
      <c r="AK58" s="349"/>
      <c r="AL58" s="349"/>
      <c r="AM58" s="349"/>
      <c r="AN58" s="348">
        <f t="shared" si="0"/>
        <v>0</v>
      </c>
      <c r="AO58" s="349"/>
      <c r="AP58" s="349"/>
      <c r="AQ58" s="92" t="s">
        <v>79</v>
      </c>
      <c r="AR58" s="93"/>
      <c r="AS58" s="94">
        <v>0</v>
      </c>
      <c r="AT58" s="95">
        <f t="shared" si="1"/>
        <v>0</v>
      </c>
      <c r="AU58" s="96">
        <f>'SO-03 - Poplast. pletivo ...'!P89</f>
        <v>0</v>
      </c>
      <c r="AV58" s="95">
        <f>'SO-03 - Poplast. pletivo ...'!J33</f>
        <v>0</v>
      </c>
      <c r="AW58" s="95">
        <f>'SO-03 - Poplast. pletivo ...'!J34</f>
        <v>0</v>
      </c>
      <c r="AX58" s="95">
        <f>'SO-03 - Poplast. pletivo ...'!J35</f>
        <v>0</v>
      </c>
      <c r="AY58" s="95">
        <f>'SO-03 - Poplast. pletivo ...'!J36</f>
        <v>0</v>
      </c>
      <c r="AZ58" s="95">
        <f>'SO-03 - Poplast. pletivo ...'!F33</f>
        <v>0</v>
      </c>
      <c r="BA58" s="95">
        <f>'SO-03 - Poplast. pletivo ...'!F34</f>
        <v>0</v>
      </c>
      <c r="BB58" s="95">
        <f>'SO-03 - Poplast. pletivo ...'!F35</f>
        <v>0</v>
      </c>
      <c r="BC58" s="95">
        <f>'SO-03 - Poplast. pletivo ...'!F36</f>
        <v>0</v>
      </c>
      <c r="BD58" s="97">
        <f>'SO-03 - Poplast. pletivo ...'!F37</f>
        <v>0</v>
      </c>
      <c r="BT58" s="98" t="s">
        <v>80</v>
      </c>
      <c r="BV58" s="98" t="s">
        <v>74</v>
      </c>
      <c r="BW58" s="98" t="s">
        <v>91</v>
      </c>
      <c r="BX58" s="98" t="s">
        <v>5</v>
      </c>
      <c r="CL58" s="98" t="s">
        <v>19</v>
      </c>
      <c r="CM58" s="98" t="s">
        <v>82</v>
      </c>
    </row>
    <row r="59" spans="1:91" s="7" customFormat="1" ht="16.5" customHeight="1">
      <c r="A59" s="88" t="s">
        <v>76</v>
      </c>
      <c r="B59" s="89"/>
      <c r="C59" s="90"/>
      <c r="D59" s="347" t="s">
        <v>92</v>
      </c>
      <c r="E59" s="347"/>
      <c r="F59" s="347"/>
      <c r="G59" s="347"/>
      <c r="H59" s="347"/>
      <c r="I59" s="91"/>
      <c r="J59" s="347" t="s">
        <v>93</v>
      </c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48">
        <f>'SO-04 - Oplocení plot. dí...'!J30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92" t="s">
        <v>79</v>
      </c>
      <c r="AR59" s="93"/>
      <c r="AS59" s="94">
        <v>0</v>
      </c>
      <c r="AT59" s="95">
        <f t="shared" si="1"/>
        <v>0</v>
      </c>
      <c r="AU59" s="96">
        <f>'SO-04 - Oplocení plot. dí...'!P87</f>
        <v>0</v>
      </c>
      <c r="AV59" s="95">
        <f>'SO-04 - Oplocení plot. dí...'!J33</f>
        <v>0</v>
      </c>
      <c r="AW59" s="95">
        <f>'SO-04 - Oplocení plot. dí...'!J34</f>
        <v>0</v>
      </c>
      <c r="AX59" s="95">
        <f>'SO-04 - Oplocení plot. dí...'!J35</f>
        <v>0</v>
      </c>
      <c r="AY59" s="95">
        <f>'SO-04 - Oplocení plot. dí...'!J36</f>
        <v>0</v>
      </c>
      <c r="AZ59" s="95">
        <f>'SO-04 - Oplocení plot. dí...'!F33</f>
        <v>0</v>
      </c>
      <c r="BA59" s="95">
        <f>'SO-04 - Oplocení plot. dí...'!F34</f>
        <v>0</v>
      </c>
      <c r="BB59" s="95">
        <f>'SO-04 - Oplocení plot. dí...'!F35</f>
        <v>0</v>
      </c>
      <c r="BC59" s="95">
        <f>'SO-04 - Oplocení plot. dí...'!F36</f>
        <v>0</v>
      </c>
      <c r="BD59" s="97">
        <f>'SO-04 - Oplocení plot. dí...'!F37</f>
        <v>0</v>
      </c>
      <c r="BT59" s="98" t="s">
        <v>80</v>
      </c>
      <c r="BV59" s="98" t="s">
        <v>74</v>
      </c>
      <c r="BW59" s="98" t="s">
        <v>94</v>
      </c>
      <c r="BX59" s="98" t="s">
        <v>5</v>
      </c>
      <c r="CL59" s="98" t="s">
        <v>19</v>
      </c>
      <c r="CM59" s="98" t="s">
        <v>82</v>
      </c>
    </row>
    <row r="60" spans="1:91" s="7" customFormat="1" ht="16.5" customHeight="1">
      <c r="A60" s="88" t="s">
        <v>76</v>
      </c>
      <c r="B60" s="89"/>
      <c r="C60" s="90"/>
      <c r="D60" s="347" t="s">
        <v>95</v>
      </c>
      <c r="E60" s="347"/>
      <c r="F60" s="347"/>
      <c r="G60" s="347"/>
      <c r="H60" s="347"/>
      <c r="I60" s="91"/>
      <c r="J60" s="347" t="s">
        <v>96</v>
      </c>
      <c r="K60" s="347"/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48">
        <f>'SO-05 - Zděný plot babybo...'!J30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2" t="s">
        <v>79</v>
      </c>
      <c r="AR60" s="93"/>
      <c r="AS60" s="94">
        <v>0</v>
      </c>
      <c r="AT60" s="95">
        <f t="shared" si="1"/>
        <v>0</v>
      </c>
      <c r="AU60" s="96">
        <f>'SO-05 - Zděný plot babybo...'!P89</f>
        <v>0</v>
      </c>
      <c r="AV60" s="95">
        <f>'SO-05 - Zděný plot babybo...'!J33</f>
        <v>0</v>
      </c>
      <c r="AW60" s="95">
        <f>'SO-05 - Zděný plot babybo...'!J34</f>
        <v>0</v>
      </c>
      <c r="AX60" s="95">
        <f>'SO-05 - Zděný plot babybo...'!J35</f>
        <v>0</v>
      </c>
      <c r="AY60" s="95">
        <f>'SO-05 - Zděný plot babybo...'!J36</f>
        <v>0</v>
      </c>
      <c r="AZ60" s="95">
        <f>'SO-05 - Zděný plot babybo...'!F33</f>
        <v>0</v>
      </c>
      <c r="BA60" s="95">
        <f>'SO-05 - Zděný plot babybo...'!F34</f>
        <v>0</v>
      </c>
      <c r="BB60" s="95">
        <f>'SO-05 - Zděný plot babybo...'!F35</f>
        <v>0</v>
      </c>
      <c r="BC60" s="95">
        <f>'SO-05 - Zděný plot babybo...'!F36</f>
        <v>0</v>
      </c>
      <c r="BD60" s="97">
        <f>'SO-05 - Zděný plot babybo...'!F37</f>
        <v>0</v>
      </c>
      <c r="BT60" s="98" t="s">
        <v>80</v>
      </c>
      <c r="BV60" s="98" t="s">
        <v>74</v>
      </c>
      <c r="BW60" s="98" t="s">
        <v>97</v>
      </c>
      <c r="BX60" s="98" t="s">
        <v>5</v>
      </c>
      <c r="CL60" s="98" t="s">
        <v>19</v>
      </c>
      <c r="CM60" s="98" t="s">
        <v>82</v>
      </c>
    </row>
    <row r="61" spans="1:91" s="7" customFormat="1" ht="16.5" hidden="1" customHeight="1">
      <c r="A61" s="88" t="s">
        <v>76</v>
      </c>
      <c r="B61" s="89"/>
      <c r="C61" s="90"/>
      <c r="D61" s="347" t="s">
        <v>98</v>
      </c>
      <c r="E61" s="347"/>
      <c r="F61" s="347"/>
      <c r="G61" s="347"/>
      <c r="H61" s="347"/>
      <c r="I61" s="91"/>
      <c r="J61" s="347" t="s">
        <v>93</v>
      </c>
      <c r="K61" s="347"/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347"/>
      <c r="AF61" s="347"/>
      <c r="AG61" s="348">
        <f>'SO-06 - Oplocení plot. dí...'!J30</f>
        <v>0</v>
      </c>
      <c r="AH61" s="349"/>
      <c r="AI61" s="349"/>
      <c r="AJ61" s="349"/>
      <c r="AK61" s="349"/>
      <c r="AL61" s="349"/>
      <c r="AM61" s="349"/>
      <c r="AN61" s="348">
        <f t="shared" si="0"/>
        <v>0</v>
      </c>
      <c r="AO61" s="349"/>
      <c r="AP61" s="349"/>
      <c r="AQ61" s="92" t="s">
        <v>79</v>
      </c>
      <c r="AR61" s="93"/>
      <c r="AS61" s="99">
        <v>0</v>
      </c>
      <c r="AT61" s="100">
        <f t="shared" si="1"/>
        <v>0</v>
      </c>
      <c r="AU61" s="101">
        <f>'SO-06 - Oplocení plot. dí...'!P85</f>
        <v>0</v>
      </c>
      <c r="AV61" s="100">
        <f>'SO-06 - Oplocení plot. dí...'!J33</f>
        <v>0</v>
      </c>
      <c r="AW61" s="100">
        <f>'SO-06 - Oplocení plot. dí...'!J34</f>
        <v>0</v>
      </c>
      <c r="AX61" s="100">
        <f>'SO-06 - Oplocení plot. dí...'!J35</f>
        <v>0</v>
      </c>
      <c r="AY61" s="100">
        <f>'SO-06 - Oplocení plot. dí...'!J36</f>
        <v>0</v>
      </c>
      <c r="AZ61" s="100">
        <f>'SO-06 - Oplocení plot. dí...'!F33</f>
        <v>0</v>
      </c>
      <c r="BA61" s="100">
        <f>'SO-06 - Oplocení plot. dí...'!F34</f>
        <v>0</v>
      </c>
      <c r="BB61" s="100">
        <f>'SO-06 - Oplocení plot. dí...'!F35</f>
        <v>0</v>
      </c>
      <c r="BC61" s="100">
        <f>'SO-06 - Oplocení plot. dí...'!F36</f>
        <v>0</v>
      </c>
      <c r="BD61" s="102">
        <f>'SO-06 - Oplocení plot. dí...'!F37</f>
        <v>0</v>
      </c>
      <c r="BT61" s="98" t="s">
        <v>80</v>
      </c>
      <c r="BV61" s="98" t="s">
        <v>74</v>
      </c>
      <c r="BW61" s="98" t="s">
        <v>99</v>
      </c>
      <c r="BX61" s="98" t="s">
        <v>5</v>
      </c>
      <c r="CL61" s="98" t="s">
        <v>19</v>
      </c>
      <c r="CM61" s="98" t="s">
        <v>82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7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c6M3afHCC2J0+VFHPbbq1R/vkXgoknIAVQycwaCambdfbPXupXzxLeJv3nUXnYFyeIzQ2WhwGiuKg0lnJ8L+zA==" saltValue="l+l+50sQnTW1JE/DqakzxuzRGaQRJ3s5Ogto5ruuCFt+4nudlOqSKSgkDk6BBEDJ+C7vKJxbR8oM7dnOWJfn4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VRN - Vedlejší rozpočtové...'!C2" display="/" xr:uid="{00000000-0004-0000-0000-000000000000}"/>
    <hyperlink ref="A56" location="'SO-01 - Oplocení poplast....'!C2" display="/" xr:uid="{00000000-0004-0000-0000-000001000000}"/>
    <hyperlink ref="A57" location="'SO-02 - Stáv. zděné oploc...'!C2" display="/" xr:uid="{00000000-0004-0000-0000-000002000000}"/>
    <hyperlink ref="A58" location="'SO-03 - Poplast. pletivo ...'!C2" display="/" xr:uid="{00000000-0004-0000-0000-000003000000}"/>
    <hyperlink ref="A59" location="'SO-04 - Oplocení plot. dí...'!C2" display="/" xr:uid="{00000000-0004-0000-0000-000004000000}"/>
    <hyperlink ref="A60" location="'SO-05 - Zděný plot babybo...'!C2" display="/" xr:uid="{00000000-0004-0000-0000-000005000000}"/>
    <hyperlink ref="A61" location="'SO-06 - Oplocení plot. d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81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102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ROUND((SUM(BE83:BE103)),  2)</f>
        <v>0</v>
      </c>
      <c r="G33" s="36"/>
      <c r="H33" s="36"/>
      <c r="I33" s="120">
        <v>0.21</v>
      </c>
      <c r="J33" s="119">
        <f>ROUND(((SUM(BE83:BE103))*I33),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ROUND((SUM(BF83:BF103)),  2)</f>
        <v>0</v>
      </c>
      <c r="G34" s="36"/>
      <c r="H34" s="36"/>
      <c r="I34" s="120">
        <v>0.12</v>
      </c>
      <c r="J34" s="119">
        <f>ROUND(((SUM(BF83:BF103))*I34),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ROUND((SUM(BG83:BG103)),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ROUND((SUM(BH83:BH103)),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ROUND((SUM(BI83:BI103)),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VRN - Vedlejší rozpočtové náklady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102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107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108</v>
      </c>
      <c r="E62" s="145"/>
      <c r="F62" s="145"/>
      <c r="G62" s="145"/>
      <c r="H62" s="145"/>
      <c r="I62" s="145"/>
      <c r="J62" s="146">
        <f>J90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109</v>
      </c>
      <c r="E63" s="145"/>
      <c r="F63" s="145"/>
      <c r="G63" s="145"/>
      <c r="H63" s="145"/>
      <c r="I63" s="145"/>
      <c r="J63" s="146">
        <f>J99</f>
        <v>0</v>
      </c>
      <c r="K63" s="143"/>
      <c r="L63" s="147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7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7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5" customHeight="1">
      <c r="A70" s="36"/>
      <c r="B70" s="37"/>
      <c r="C70" s="25" t="s">
        <v>110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79" t="str">
        <f>E7</f>
        <v>Oplocení areálu KKN Cheb</v>
      </c>
      <c r="F73" s="380"/>
      <c r="G73" s="380"/>
      <c r="H73" s="380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101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32" t="str">
        <f>E9</f>
        <v>VRN - Vedlejší rozpočtové náklady</v>
      </c>
      <c r="F75" s="381"/>
      <c r="G75" s="381"/>
      <c r="H75" s="381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>Cheb</v>
      </c>
      <c r="G77" s="38"/>
      <c r="H77" s="38"/>
      <c r="I77" s="31" t="s">
        <v>23</v>
      </c>
      <c r="J77" s="61">
        <f>IF(J12="","",J12)</f>
        <v>45502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24</v>
      </c>
      <c r="D79" s="38"/>
      <c r="E79" s="38"/>
      <c r="F79" s="29" t="str">
        <f>E15</f>
        <v>Karlovarská krajská nemocnice a.s., Nemocnice Cheb</v>
      </c>
      <c r="G79" s="38"/>
      <c r="H79" s="38"/>
      <c r="I79" s="31" t="s">
        <v>30</v>
      </c>
      <c r="J79" s="34" t="str">
        <f>E21</f>
        <v>PK Beránek &amp; Hradil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>
      <c r="A80" s="36"/>
      <c r="B80" s="37"/>
      <c r="C80" s="31" t="s">
        <v>28</v>
      </c>
      <c r="D80" s="38"/>
      <c r="E80" s="38"/>
      <c r="F80" s="29" t="str">
        <f>IF(E18="","",E18)</f>
        <v>Vyplň údaj</v>
      </c>
      <c r="G80" s="38"/>
      <c r="H80" s="38"/>
      <c r="I80" s="31" t="s">
        <v>33</v>
      </c>
      <c r="J80" s="34" t="str">
        <f>E24</f>
        <v>Jakub Vilingr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2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8"/>
      <c r="B82" s="149"/>
      <c r="C82" s="150" t="s">
        <v>111</v>
      </c>
      <c r="D82" s="151" t="s">
        <v>57</v>
      </c>
      <c r="E82" s="151" t="s">
        <v>53</v>
      </c>
      <c r="F82" s="151" t="s">
        <v>54</v>
      </c>
      <c r="G82" s="151" t="s">
        <v>112</v>
      </c>
      <c r="H82" s="151" t="s">
        <v>113</v>
      </c>
      <c r="I82" s="151" t="s">
        <v>114</v>
      </c>
      <c r="J82" s="151" t="s">
        <v>105</v>
      </c>
      <c r="K82" s="152" t="s">
        <v>115</v>
      </c>
      <c r="L82" s="153"/>
      <c r="M82" s="70" t="s">
        <v>19</v>
      </c>
      <c r="N82" s="71" t="s">
        <v>42</v>
      </c>
      <c r="O82" s="71" t="s">
        <v>116</v>
      </c>
      <c r="P82" s="71" t="s">
        <v>117</v>
      </c>
      <c r="Q82" s="71" t="s">
        <v>118</v>
      </c>
      <c r="R82" s="71" t="s">
        <v>119</v>
      </c>
      <c r="S82" s="71" t="s">
        <v>120</v>
      </c>
      <c r="T82" s="72" t="s">
        <v>121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75" customHeight="1">
      <c r="A83" s="36"/>
      <c r="B83" s="37"/>
      <c r="C83" s="77" t="s">
        <v>122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</f>
        <v>0</v>
      </c>
      <c r="Q83" s="74"/>
      <c r="R83" s="156">
        <f>R84</f>
        <v>0</v>
      </c>
      <c r="S83" s="74"/>
      <c r="T83" s="157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71</v>
      </c>
      <c r="AU83" s="19" t="s">
        <v>106</v>
      </c>
      <c r="BK83" s="158">
        <f>BK84</f>
        <v>0</v>
      </c>
    </row>
    <row r="84" spans="1:65" s="12" customFormat="1" ht="25.9" customHeight="1">
      <c r="B84" s="159"/>
      <c r="C84" s="160"/>
      <c r="D84" s="161" t="s">
        <v>71</v>
      </c>
      <c r="E84" s="162" t="s">
        <v>77</v>
      </c>
      <c r="F84" s="162" t="s">
        <v>78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P85+P90+P99</f>
        <v>0</v>
      </c>
      <c r="Q84" s="167"/>
      <c r="R84" s="168">
        <f>R85+R90+R99</f>
        <v>0</v>
      </c>
      <c r="S84" s="167"/>
      <c r="T84" s="169">
        <f>T85+T90+T99</f>
        <v>0</v>
      </c>
      <c r="AR84" s="170" t="s">
        <v>123</v>
      </c>
      <c r="AT84" s="171" t="s">
        <v>71</v>
      </c>
      <c r="AU84" s="171" t="s">
        <v>72</v>
      </c>
      <c r="AY84" s="170" t="s">
        <v>124</v>
      </c>
      <c r="BK84" s="172">
        <f>BK85+BK90+BK99</f>
        <v>0</v>
      </c>
    </row>
    <row r="85" spans="1:65" s="12" customFormat="1" ht="22.75" customHeight="1">
      <c r="B85" s="159"/>
      <c r="C85" s="160"/>
      <c r="D85" s="161" t="s">
        <v>71</v>
      </c>
      <c r="E85" s="173" t="s">
        <v>125</v>
      </c>
      <c r="F85" s="173" t="s">
        <v>126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SUM(P86:P89)</f>
        <v>0</v>
      </c>
      <c r="Q85" s="167"/>
      <c r="R85" s="168">
        <f>SUM(R86:R89)</f>
        <v>0</v>
      </c>
      <c r="S85" s="167"/>
      <c r="T85" s="169">
        <f>SUM(T86:T89)</f>
        <v>0</v>
      </c>
      <c r="AR85" s="170" t="s">
        <v>123</v>
      </c>
      <c r="AT85" s="171" t="s">
        <v>71</v>
      </c>
      <c r="AU85" s="171" t="s">
        <v>80</v>
      </c>
      <c r="AY85" s="170" t="s">
        <v>124</v>
      </c>
      <c r="BK85" s="172">
        <f>SUM(BK86:BK89)</f>
        <v>0</v>
      </c>
    </row>
    <row r="86" spans="1:65" s="2" customFormat="1" ht="16.5" customHeight="1">
      <c r="A86" s="36"/>
      <c r="B86" s="37"/>
      <c r="C86" s="175" t="s">
        <v>80</v>
      </c>
      <c r="D86" s="175" t="s">
        <v>127</v>
      </c>
      <c r="E86" s="176" t="s">
        <v>128</v>
      </c>
      <c r="F86" s="177" t="s">
        <v>126</v>
      </c>
      <c r="G86" s="178" t="s">
        <v>129</v>
      </c>
      <c r="H86" s="179">
        <v>1</v>
      </c>
      <c r="I86" s="180"/>
      <c r="J86" s="181">
        <f>ROUND(I86*H86,2)</f>
        <v>0</v>
      </c>
      <c r="K86" s="177" t="s">
        <v>130</v>
      </c>
      <c r="L86" s="41"/>
      <c r="M86" s="182" t="s">
        <v>19</v>
      </c>
      <c r="N86" s="183" t="s">
        <v>43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131</v>
      </c>
      <c r="AT86" s="186" t="s">
        <v>127</v>
      </c>
      <c r="AU86" s="186" t="s">
        <v>82</v>
      </c>
      <c r="AY86" s="19" t="s">
        <v>124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80</v>
      </c>
      <c r="BK86" s="187">
        <f>ROUND(I86*H86,2)</f>
        <v>0</v>
      </c>
      <c r="BL86" s="19" t="s">
        <v>131</v>
      </c>
      <c r="BM86" s="186" t="s">
        <v>132</v>
      </c>
    </row>
    <row r="87" spans="1:65" s="2" customFormat="1" ht="10">
      <c r="A87" s="36"/>
      <c r="B87" s="37"/>
      <c r="C87" s="38"/>
      <c r="D87" s="188" t="s">
        <v>133</v>
      </c>
      <c r="E87" s="38"/>
      <c r="F87" s="189" t="s">
        <v>126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133</v>
      </c>
      <c r="AU87" s="19" t="s">
        <v>82</v>
      </c>
    </row>
    <row r="88" spans="1:65" s="2" customFormat="1" ht="10">
      <c r="A88" s="36"/>
      <c r="B88" s="37"/>
      <c r="C88" s="38"/>
      <c r="D88" s="193" t="s">
        <v>134</v>
      </c>
      <c r="E88" s="38"/>
      <c r="F88" s="194" t="s">
        <v>135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134</v>
      </c>
      <c r="AU88" s="19" t="s">
        <v>82</v>
      </c>
    </row>
    <row r="89" spans="1:65" s="2" customFormat="1" ht="135">
      <c r="A89" s="36"/>
      <c r="B89" s="37"/>
      <c r="C89" s="38"/>
      <c r="D89" s="188" t="s">
        <v>136</v>
      </c>
      <c r="E89" s="38"/>
      <c r="F89" s="195" t="s">
        <v>137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136</v>
      </c>
      <c r="AU89" s="19" t="s">
        <v>82</v>
      </c>
    </row>
    <row r="90" spans="1:65" s="12" customFormat="1" ht="22.75" customHeight="1">
      <c r="B90" s="159"/>
      <c r="C90" s="160"/>
      <c r="D90" s="161" t="s">
        <v>71</v>
      </c>
      <c r="E90" s="173" t="s">
        <v>138</v>
      </c>
      <c r="F90" s="173" t="s">
        <v>139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SUM(P91:P98)</f>
        <v>0</v>
      </c>
      <c r="Q90" s="167"/>
      <c r="R90" s="168">
        <f>SUM(R91:R98)</f>
        <v>0</v>
      </c>
      <c r="S90" s="167"/>
      <c r="T90" s="169">
        <f>SUM(T91:T98)</f>
        <v>0</v>
      </c>
      <c r="AR90" s="170" t="s">
        <v>123</v>
      </c>
      <c r="AT90" s="171" t="s">
        <v>71</v>
      </c>
      <c r="AU90" s="171" t="s">
        <v>80</v>
      </c>
      <c r="AY90" s="170" t="s">
        <v>124</v>
      </c>
      <c r="BK90" s="172">
        <f>SUM(BK91:BK98)</f>
        <v>0</v>
      </c>
    </row>
    <row r="91" spans="1:65" s="2" customFormat="1" ht="16.5" customHeight="1">
      <c r="A91" s="36"/>
      <c r="B91" s="37"/>
      <c r="C91" s="175" t="s">
        <v>82</v>
      </c>
      <c r="D91" s="175" t="s">
        <v>127</v>
      </c>
      <c r="E91" s="176" t="s">
        <v>140</v>
      </c>
      <c r="F91" s="177" t="s">
        <v>139</v>
      </c>
      <c r="G91" s="178" t="s">
        <v>129</v>
      </c>
      <c r="H91" s="179">
        <v>1</v>
      </c>
      <c r="I91" s="180"/>
      <c r="J91" s="181">
        <f>ROUND(I91*H91,2)</f>
        <v>0</v>
      </c>
      <c r="K91" s="177" t="s">
        <v>130</v>
      </c>
      <c r="L91" s="41"/>
      <c r="M91" s="182" t="s">
        <v>19</v>
      </c>
      <c r="N91" s="183" t="s">
        <v>43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131</v>
      </c>
      <c r="AT91" s="186" t="s">
        <v>127</v>
      </c>
      <c r="AU91" s="186" t="s">
        <v>82</v>
      </c>
      <c r="AY91" s="19" t="s">
        <v>124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80</v>
      </c>
      <c r="BK91" s="187">
        <f>ROUND(I91*H91,2)</f>
        <v>0</v>
      </c>
      <c r="BL91" s="19" t="s">
        <v>131</v>
      </c>
      <c r="BM91" s="186" t="s">
        <v>141</v>
      </c>
    </row>
    <row r="92" spans="1:65" s="2" customFormat="1" ht="10">
      <c r="A92" s="36"/>
      <c r="B92" s="37"/>
      <c r="C92" s="38"/>
      <c r="D92" s="188" t="s">
        <v>133</v>
      </c>
      <c r="E92" s="38"/>
      <c r="F92" s="189" t="s">
        <v>139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133</v>
      </c>
      <c r="AU92" s="19" t="s">
        <v>82</v>
      </c>
    </row>
    <row r="93" spans="1:65" s="2" customFormat="1" ht="10">
      <c r="A93" s="36"/>
      <c r="B93" s="37"/>
      <c r="C93" s="38"/>
      <c r="D93" s="193" t="s">
        <v>134</v>
      </c>
      <c r="E93" s="38"/>
      <c r="F93" s="194" t="s">
        <v>142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134</v>
      </c>
      <c r="AU93" s="19" t="s">
        <v>82</v>
      </c>
    </row>
    <row r="94" spans="1:65" s="2" customFormat="1" ht="135">
      <c r="A94" s="36"/>
      <c r="B94" s="37"/>
      <c r="C94" s="38"/>
      <c r="D94" s="188" t="s">
        <v>136</v>
      </c>
      <c r="E94" s="38"/>
      <c r="F94" s="195" t="s">
        <v>143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136</v>
      </c>
      <c r="AU94" s="19" t="s">
        <v>82</v>
      </c>
    </row>
    <row r="95" spans="1:65" s="2" customFormat="1" ht="16.5" customHeight="1">
      <c r="A95" s="36"/>
      <c r="B95" s="37"/>
      <c r="C95" s="175" t="s">
        <v>144</v>
      </c>
      <c r="D95" s="175" t="s">
        <v>127</v>
      </c>
      <c r="E95" s="176" t="s">
        <v>145</v>
      </c>
      <c r="F95" s="177" t="s">
        <v>146</v>
      </c>
      <c r="G95" s="178" t="s">
        <v>147</v>
      </c>
      <c r="H95" s="179">
        <v>1</v>
      </c>
      <c r="I95" s="180"/>
      <c r="J95" s="181">
        <f>ROUND(I95*H95,2)</f>
        <v>0</v>
      </c>
      <c r="K95" s="177" t="s">
        <v>130</v>
      </c>
      <c r="L95" s="41"/>
      <c r="M95" s="182" t="s">
        <v>19</v>
      </c>
      <c r="N95" s="183" t="s">
        <v>43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131</v>
      </c>
      <c r="AT95" s="186" t="s">
        <v>127</v>
      </c>
      <c r="AU95" s="186" t="s">
        <v>82</v>
      </c>
      <c r="AY95" s="19" t="s">
        <v>124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80</v>
      </c>
      <c r="BK95" s="187">
        <f>ROUND(I95*H95,2)</f>
        <v>0</v>
      </c>
      <c r="BL95" s="19" t="s">
        <v>131</v>
      </c>
      <c r="BM95" s="186" t="s">
        <v>148</v>
      </c>
    </row>
    <row r="96" spans="1:65" s="2" customFormat="1" ht="10">
      <c r="A96" s="36"/>
      <c r="B96" s="37"/>
      <c r="C96" s="38"/>
      <c r="D96" s="188" t="s">
        <v>133</v>
      </c>
      <c r="E96" s="38"/>
      <c r="F96" s="189" t="s">
        <v>146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133</v>
      </c>
      <c r="AU96" s="19" t="s">
        <v>82</v>
      </c>
    </row>
    <row r="97" spans="1:65" s="2" customFormat="1" ht="10">
      <c r="A97" s="36"/>
      <c r="B97" s="37"/>
      <c r="C97" s="38"/>
      <c r="D97" s="193" t="s">
        <v>134</v>
      </c>
      <c r="E97" s="38"/>
      <c r="F97" s="194" t="s">
        <v>149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134</v>
      </c>
      <c r="AU97" s="19" t="s">
        <v>82</v>
      </c>
    </row>
    <row r="98" spans="1:65" s="13" customFormat="1" ht="10">
      <c r="B98" s="196"/>
      <c r="C98" s="197"/>
      <c r="D98" s="188" t="s">
        <v>150</v>
      </c>
      <c r="E98" s="198" t="s">
        <v>19</v>
      </c>
      <c r="F98" s="199" t="s">
        <v>151</v>
      </c>
      <c r="G98" s="197"/>
      <c r="H98" s="200">
        <v>1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150</v>
      </c>
      <c r="AU98" s="206" t="s">
        <v>82</v>
      </c>
      <c r="AV98" s="13" t="s">
        <v>82</v>
      </c>
      <c r="AW98" s="13" t="s">
        <v>32</v>
      </c>
      <c r="AX98" s="13" t="s">
        <v>80</v>
      </c>
      <c r="AY98" s="206" t="s">
        <v>124</v>
      </c>
    </row>
    <row r="99" spans="1:65" s="12" customFormat="1" ht="22.75" customHeight="1">
      <c r="B99" s="159"/>
      <c r="C99" s="160"/>
      <c r="D99" s="161" t="s">
        <v>71</v>
      </c>
      <c r="E99" s="173" t="s">
        <v>152</v>
      </c>
      <c r="F99" s="173" t="s">
        <v>153</v>
      </c>
      <c r="G99" s="160"/>
      <c r="H99" s="160"/>
      <c r="I99" s="163"/>
      <c r="J99" s="174">
        <f>BK99</f>
        <v>0</v>
      </c>
      <c r="K99" s="160"/>
      <c r="L99" s="165"/>
      <c r="M99" s="166"/>
      <c r="N99" s="167"/>
      <c r="O99" s="167"/>
      <c r="P99" s="168">
        <f>SUM(P100:P103)</f>
        <v>0</v>
      </c>
      <c r="Q99" s="167"/>
      <c r="R99" s="168">
        <f>SUM(R100:R103)</f>
        <v>0</v>
      </c>
      <c r="S99" s="167"/>
      <c r="T99" s="169">
        <f>SUM(T100:T103)</f>
        <v>0</v>
      </c>
      <c r="AR99" s="170" t="s">
        <v>123</v>
      </c>
      <c r="AT99" s="171" t="s">
        <v>71</v>
      </c>
      <c r="AU99" s="171" t="s">
        <v>80</v>
      </c>
      <c r="AY99" s="170" t="s">
        <v>124</v>
      </c>
      <c r="BK99" s="172">
        <f>SUM(BK100:BK103)</f>
        <v>0</v>
      </c>
    </row>
    <row r="100" spans="1:65" s="2" customFormat="1" ht="16.5" customHeight="1">
      <c r="A100" s="36"/>
      <c r="B100" s="37"/>
      <c r="C100" s="175" t="s">
        <v>154</v>
      </c>
      <c r="D100" s="175" t="s">
        <v>127</v>
      </c>
      <c r="E100" s="176" t="s">
        <v>155</v>
      </c>
      <c r="F100" s="177" t="s">
        <v>153</v>
      </c>
      <c r="G100" s="178" t="s">
        <v>129</v>
      </c>
      <c r="H100" s="179">
        <v>1</v>
      </c>
      <c r="I100" s="180"/>
      <c r="J100" s="181">
        <f>ROUND(I100*H100,2)</f>
        <v>0</v>
      </c>
      <c r="K100" s="177" t="s">
        <v>130</v>
      </c>
      <c r="L100" s="41"/>
      <c r="M100" s="182" t="s">
        <v>19</v>
      </c>
      <c r="N100" s="183" t="s">
        <v>43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131</v>
      </c>
      <c r="AT100" s="186" t="s">
        <v>127</v>
      </c>
      <c r="AU100" s="186" t="s">
        <v>82</v>
      </c>
      <c r="AY100" s="19" t="s">
        <v>124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80</v>
      </c>
      <c r="BK100" s="187">
        <f>ROUND(I100*H100,2)</f>
        <v>0</v>
      </c>
      <c r="BL100" s="19" t="s">
        <v>131</v>
      </c>
      <c r="BM100" s="186" t="s">
        <v>156</v>
      </c>
    </row>
    <row r="101" spans="1:65" s="2" customFormat="1" ht="10">
      <c r="A101" s="36"/>
      <c r="B101" s="37"/>
      <c r="C101" s="38"/>
      <c r="D101" s="188" t="s">
        <v>133</v>
      </c>
      <c r="E101" s="38"/>
      <c r="F101" s="189" t="s">
        <v>153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133</v>
      </c>
      <c r="AU101" s="19" t="s">
        <v>82</v>
      </c>
    </row>
    <row r="102" spans="1:65" s="2" customFormat="1" ht="10">
      <c r="A102" s="36"/>
      <c r="B102" s="37"/>
      <c r="C102" s="38"/>
      <c r="D102" s="193" t="s">
        <v>134</v>
      </c>
      <c r="E102" s="38"/>
      <c r="F102" s="194" t="s">
        <v>157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134</v>
      </c>
      <c r="AU102" s="19" t="s">
        <v>82</v>
      </c>
    </row>
    <row r="103" spans="1:65" s="2" customFormat="1" ht="126">
      <c r="A103" s="36"/>
      <c r="B103" s="37"/>
      <c r="C103" s="38"/>
      <c r="D103" s="188" t="s">
        <v>136</v>
      </c>
      <c r="E103" s="38"/>
      <c r="F103" s="195" t="s">
        <v>158</v>
      </c>
      <c r="G103" s="38"/>
      <c r="H103" s="38"/>
      <c r="I103" s="190"/>
      <c r="J103" s="38"/>
      <c r="K103" s="38"/>
      <c r="L103" s="41"/>
      <c r="M103" s="207"/>
      <c r="N103" s="208"/>
      <c r="O103" s="209"/>
      <c r="P103" s="209"/>
      <c r="Q103" s="209"/>
      <c r="R103" s="209"/>
      <c r="S103" s="209"/>
      <c r="T103" s="210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136</v>
      </c>
      <c r="AU103" s="19" t="s">
        <v>82</v>
      </c>
    </row>
    <row r="104" spans="1:65" s="2" customFormat="1" ht="7" customHeight="1">
      <c r="A104" s="36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1"/>
      <c r="M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</sheetData>
  <sheetProtection algorithmName="SHA-512" hashValue="Hiy0a1MVZx9Dj+BATEBV1hM29dhTffUDqgO6eIX3vjZV7jntsWjA8Mrs9GPm4bGN7FPnrq6KN/kQkAdnymIVOg==" saltValue="bLpOYnvSWtia3lpuvgRSfb0DNGqfhUQZZSlkY6wxjAd2LI+M1qCn1ihSDcTWEd/xMR1t20baPfNX3EWIzonnuA==" spinCount="100000" sheet="1" objects="1" scenarios="1" formatColumns="0" formatRows="0" autoFilter="0"/>
  <autoFilter ref="C82:K103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3" r:id="rId2" xr:uid="{00000000-0004-0000-0100-000001000000}"/>
    <hyperlink ref="F97" r:id="rId3" xr:uid="{00000000-0004-0000-0100-000002000000}"/>
    <hyperlink ref="F102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4"/>
  <sheetViews>
    <sheetView showGridLines="0" workbookViewId="0">
      <selection activeCell="J12" sqref="J12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85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159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ROUND((SUM(BE86:BE283)),  2)</f>
        <v>0</v>
      </c>
      <c r="G33" s="36"/>
      <c r="H33" s="36"/>
      <c r="I33" s="120">
        <v>0.21</v>
      </c>
      <c r="J33" s="119">
        <f>ROUND(((SUM(BE86:BE283))*I33),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ROUND((SUM(BF86:BF283)),  2)</f>
        <v>0</v>
      </c>
      <c r="G34" s="36"/>
      <c r="H34" s="36"/>
      <c r="I34" s="120">
        <v>0.12</v>
      </c>
      <c r="J34" s="119">
        <f>ROUND(((SUM(BF86:BF283))*I34),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ROUND((SUM(BG86:BG283)),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ROUND((SUM(BH86:BH283)),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ROUND((SUM(BI86:BI283)),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SO-01 - Oplocení poplast. pletivo + podhrab desky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161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162</v>
      </c>
      <c r="E62" s="145"/>
      <c r="F62" s="145"/>
      <c r="G62" s="145"/>
      <c r="H62" s="145"/>
      <c r="I62" s="145"/>
      <c r="J62" s="146">
        <f>J171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J242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164</v>
      </c>
      <c r="E64" s="145"/>
      <c r="F64" s="145"/>
      <c r="G64" s="145"/>
      <c r="H64" s="145"/>
      <c r="I64" s="145"/>
      <c r="J64" s="146">
        <f>J256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165</v>
      </c>
      <c r="E65" s="145"/>
      <c r="F65" s="145"/>
      <c r="G65" s="145"/>
      <c r="H65" s="145"/>
      <c r="I65" s="145"/>
      <c r="J65" s="146">
        <f>J270</f>
        <v>0</v>
      </c>
      <c r="K65" s="143"/>
      <c r="L65" s="147"/>
    </row>
    <row r="66" spans="1:31" s="9" customFormat="1" ht="25" customHeight="1">
      <c r="B66" s="136"/>
      <c r="C66" s="137"/>
      <c r="D66" s="138" t="s">
        <v>166</v>
      </c>
      <c r="E66" s="139"/>
      <c r="F66" s="139"/>
      <c r="G66" s="139"/>
      <c r="H66" s="139"/>
      <c r="I66" s="139"/>
      <c r="J66" s="140">
        <f>J277</f>
        <v>0</v>
      </c>
      <c r="K66" s="137"/>
      <c r="L66" s="141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7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7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5" customHeight="1">
      <c r="A73" s="36"/>
      <c r="B73" s="37"/>
      <c r="C73" s="25" t="s">
        <v>110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79" t="str">
        <f>E7</f>
        <v>Oplocení areálu KKN Cheb</v>
      </c>
      <c r="F76" s="380"/>
      <c r="G76" s="380"/>
      <c r="H76" s="380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101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32" t="str">
        <f>E9</f>
        <v>SO-01 - Oplocení poplast. pletivo + podhrab desky</v>
      </c>
      <c r="F78" s="381"/>
      <c r="G78" s="381"/>
      <c r="H78" s="381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7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Cheb</v>
      </c>
      <c r="G80" s="38"/>
      <c r="H80" s="38"/>
      <c r="I80" s="31" t="s">
        <v>23</v>
      </c>
      <c r="J80" s="61">
        <f>IF(J12="","",J12)</f>
        <v>45502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24</v>
      </c>
      <c r="D82" s="38"/>
      <c r="E82" s="38"/>
      <c r="F82" s="29" t="str">
        <f>E15</f>
        <v>Karlovarská krajská nemocnice a.s., Nemocnice Cheb</v>
      </c>
      <c r="G82" s="38"/>
      <c r="H82" s="38"/>
      <c r="I82" s="31" t="s">
        <v>30</v>
      </c>
      <c r="J82" s="34" t="str">
        <f>E21</f>
        <v>PK Beránek &amp; Hradil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1" t="s">
        <v>28</v>
      </c>
      <c r="D83" s="38"/>
      <c r="E83" s="38"/>
      <c r="F83" s="29" t="str">
        <f>IF(E18="","",E18)</f>
        <v>Vyplň údaj</v>
      </c>
      <c r="G83" s="38"/>
      <c r="H83" s="38"/>
      <c r="I83" s="31" t="s">
        <v>33</v>
      </c>
      <c r="J83" s="34" t="str">
        <f>E24</f>
        <v>Jakub Vilingr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2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111</v>
      </c>
      <c r="D85" s="151" t="s">
        <v>57</v>
      </c>
      <c r="E85" s="151" t="s">
        <v>53</v>
      </c>
      <c r="F85" s="151" t="s">
        <v>54</v>
      </c>
      <c r="G85" s="151" t="s">
        <v>112</v>
      </c>
      <c r="H85" s="151" t="s">
        <v>113</v>
      </c>
      <c r="I85" s="151" t="s">
        <v>114</v>
      </c>
      <c r="J85" s="151" t="s">
        <v>105</v>
      </c>
      <c r="K85" s="152" t="s">
        <v>115</v>
      </c>
      <c r="L85" s="153"/>
      <c r="M85" s="70" t="s">
        <v>19</v>
      </c>
      <c r="N85" s="71" t="s">
        <v>42</v>
      </c>
      <c r="O85" s="71" t="s">
        <v>116</v>
      </c>
      <c r="P85" s="71" t="s">
        <v>117</v>
      </c>
      <c r="Q85" s="71" t="s">
        <v>118</v>
      </c>
      <c r="R85" s="71" t="s">
        <v>119</v>
      </c>
      <c r="S85" s="71" t="s">
        <v>120</v>
      </c>
      <c r="T85" s="72" t="s">
        <v>121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75" customHeight="1">
      <c r="A86" s="36"/>
      <c r="B86" s="37"/>
      <c r="C86" s="77" t="s">
        <v>122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P87+P277</f>
        <v>0</v>
      </c>
      <c r="Q86" s="74"/>
      <c r="R86" s="156">
        <f>R87+R277</f>
        <v>33.514102149999999</v>
      </c>
      <c r="S86" s="74"/>
      <c r="T86" s="157">
        <f>T87+T277</f>
        <v>12.584792999999999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71</v>
      </c>
      <c r="AU86" s="19" t="s">
        <v>106</v>
      </c>
      <c r="BK86" s="158">
        <f>BK87+BK277</f>
        <v>0</v>
      </c>
    </row>
    <row r="87" spans="1:65" s="12" customFormat="1" ht="25.9" customHeight="1">
      <c r="B87" s="159"/>
      <c r="C87" s="160"/>
      <c r="D87" s="161" t="s">
        <v>71</v>
      </c>
      <c r="E87" s="162" t="s">
        <v>167</v>
      </c>
      <c r="F87" s="162" t="s">
        <v>168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P88+P171+P242+P256+P270</f>
        <v>0</v>
      </c>
      <c r="Q87" s="167"/>
      <c r="R87" s="168">
        <f>R88+R171+R242+R256+R270</f>
        <v>33.514102149999999</v>
      </c>
      <c r="S87" s="167"/>
      <c r="T87" s="169">
        <f>T88+T171+T242+T256+T270</f>
        <v>12.584792999999999</v>
      </c>
      <c r="AR87" s="170" t="s">
        <v>80</v>
      </c>
      <c r="AT87" s="171" t="s">
        <v>71</v>
      </c>
      <c r="AU87" s="171" t="s">
        <v>72</v>
      </c>
      <c r="AY87" s="170" t="s">
        <v>124</v>
      </c>
      <c r="BK87" s="172">
        <f>BK88+BK171+BK242+BK256+BK270</f>
        <v>0</v>
      </c>
    </row>
    <row r="88" spans="1:65" s="12" customFormat="1" ht="22.75" customHeight="1">
      <c r="B88" s="159"/>
      <c r="C88" s="160"/>
      <c r="D88" s="161" t="s">
        <v>71</v>
      </c>
      <c r="E88" s="173" t="s">
        <v>80</v>
      </c>
      <c r="F88" s="173" t="s">
        <v>169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SUM(P89:P170)</f>
        <v>0</v>
      </c>
      <c r="Q88" s="167"/>
      <c r="R88" s="168">
        <f>SUM(R89:R170)</f>
        <v>0</v>
      </c>
      <c r="S88" s="167"/>
      <c r="T88" s="169">
        <f>SUM(T89:T170)</f>
        <v>0</v>
      </c>
      <c r="AR88" s="170" t="s">
        <v>80</v>
      </c>
      <c r="AT88" s="171" t="s">
        <v>71</v>
      </c>
      <c r="AU88" s="171" t="s">
        <v>80</v>
      </c>
      <c r="AY88" s="170" t="s">
        <v>124</v>
      </c>
      <c r="BK88" s="172">
        <f>SUM(BK89:BK170)</f>
        <v>0</v>
      </c>
    </row>
    <row r="89" spans="1:65" s="2" customFormat="1" ht="24.15" customHeight="1">
      <c r="A89" s="36"/>
      <c r="B89" s="37"/>
      <c r="C89" s="175" t="s">
        <v>80</v>
      </c>
      <c r="D89" s="175" t="s">
        <v>127</v>
      </c>
      <c r="E89" s="176" t="s">
        <v>170</v>
      </c>
      <c r="F89" s="177" t="s">
        <v>171</v>
      </c>
      <c r="G89" s="178" t="s">
        <v>172</v>
      </c>
      <c r="H89" s="179">
        <v>110.4</v>
      </c>
      <c r="I89" s="180"/>
      <c r="J89" s="181">
        <f>ROUND(I89*H89,2)</f>
        <v>0</v>
      </c>
      <c r="K89" s="177" t="s">
        <v>130</v>
      </c>
      <c r="L89" s="41"/>
      <c r="M89" s="182" t="s">
        <v>19</v>
      </c>
      <c r="N89" s="183" t="s">
        <v>43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154</v>
      </c>
      <c r="AT89" s="186" t="s">
        <v>127</v>
      </c>
      <c r="AU89" s="186" t="s">
        <v>82</v>
      </c>
      <c r="AY89" s="19" t="s">
        <v>124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80</v>
      </c>
      <c r="BK89" s="187">
        <f>ROUND(I89*H89,2)</f>
        <v>0</v>
      </c>
      <c r="BL89" s="19" t="s">
        <v>154</v>
      </c>
      <c r="BM89" s="186" t="s">
        <v>173</v>
      </c>
    </row>
    <row r="90" spans="1:65" s="2" customFormat="1" ht="10">
      <c r="A90" s="36"/>
      <c r="B90" s="37"/>
      <c r="C90" s="38"/>
      <c r="D90" s="188" t="s">
        <v>133</v>
      </c>
      <c r="E90" s="38"/>
      <c r="F90" s="189" t="s">
        <v>174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133</v>
      </c>
      <c r="AU90" s="19" t="s">
        <v>82</v>
      </c>
    </row>
    <row r="91" spans="1:65" s="2" customFormat="1" ht="10">
      <c r="A91" s="36"/>
      <c r="B91" s="37"/>
      <c r="C91" s="38"/>
      <c r="D91" s="193" t="s">
        <v>134</v>
      </c>
      <c r="E91" s="38"/>
      <c r="F91" s="194" t="s">
        <v>175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134</v>
      </c>
      <c r="AU91" s="19" t="s">
        <v>82</v>
      </c>
    </row>
    <row r="92" spans="1:65" s="14" customFormat="1" ht="10">
      <c r="B92" s="211"/>
      <c r="C92" s="212"/>
      <c r="D92" s="188" t="s">
        <v>150</v>
      </c>
      <c r="E92" s="213" t="s">
        <v>19</v>
      </c>
      <c r="F92" s="214" t="s">
        <v>176</v>
      </c>
      <c r="G92" s="212"/>
      <c r="H92" s="213" t="s">
        <v>19</v>
      </c>
      <c r="I92" s="215"/>
      <c r="J92" s="212"/>
      <c r="K92" s="212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150</v>
      </c>
      <c r="AU92" s="220" t="s">
        <v>82</v>
      </c>
      <c r="AV92" s="14" t="s">
        <v>80</v>
      </c>
      <c r="AW92" s="14" t="s">
        <v>32</v>
      </c>
      <c r="AX92" s="14" t="s">
        <v>72</v>
      </c>
      <c r="AY92" s="220" t="s">
        <v>124</v>
      </c>
    </row>
    <row r="93" spans="1:65" s="14" customFormat="1" ht="10">
      <c r="B93" s="211"/>
      <c r="C93" s="212"/>
      <c r="D93" s="188" t="s">
        <v>150</v>
      </c>
      <c r="E93" s="213" t="s">
        <v>19</v>
      </c>
      <c r="F93" s="214" t="s">
        <v>177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4" t="s">
        <v>80</v>
      </c>
      <c r="AW93" s="14" t="s">
        <v>32</v>
      </c>
      <c r="AX93" s="14" t="s">
        <v>72</v>
      </c>
      <c r="AY93" s="220" t="s">
        <v>124</v>
      </c>
    </row>
    <row r="94" spans="1:65" s="14" customFormat="1" ht="10">
      <c r="B94" s="211"/>
      <c r="C94" s="212"/>
      <c r="D94" s="188" t="s">
        <v>150</v>
      </c>
      <c r="E94" s="213" t="s">
        <v>19</v>
      </c>
      <c r="F94" s="214" t="s">
        <v>178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150</v>
      </c>
      <c r="AU94" s="220" t="s">
        <v>82</v>
      </c>
      <c r="AV94" s="14" t="s">
        <v>80</v>
      </c>
      <c r="AW94" s="14" t="s">
        <v>32</v>
      </c>
      <c r="AX94" s="14" t="s">
        <v>72</v>
      </c>
      <c r="AY94" s="220" t="s">
        <v>124</v>
      </c>
    </row>
    <row r="95" spans="1:65" s="13" customFormat="1" ht="10">
      <c r="B95" s="196"/>
      <c r="C95" s="197"/>
      <c r="D95" s="188" t="s">
        <v>150</v>
      </c>
      <c r="E95" s="198" t="s">
        <v>19</v>
      </c>
      <c r="F95" s="199" t="s">
        <v>179</v>
      </c>
      <c r="G95" s="197"/>
      <c r="H95" s="200">
        <v>3.2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150</v>
      </c>
      <c r="AU95" s="206" t="s">
        <v>82</v>
      </c>
      <c r="AV95" s="13" t="s">
        <v>82</v>
      </c>
      <c r="AW95" s="13" t="s">
        <v>32</v>
      </c>
      <c r="AX95" s="13" t="s">
        <v>72</v>
      </c>
      <c r="AY95" s="206" t="s">
        <v>124</v>
      </c>
    </row>
    <row r="96" spans="1:65" s="13" customFormat="1" ht="10">
      <c r="B96" s="196"/>
      <c r="C96" s="197"/>
      <c r="D96" s="188" t="s">
        <v>150</v>
      </c>
      <c r="E96" s="198" t="s">
        <v>19</v>
      </c>
      <c r="F96" s="199" t="s">
        <v>180</v>
      </c>
      <c r="G96" s="197"/>
      <c r="H96" s="200">
        <v>1.6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150</v>
      </c>
      <c r="AU96" s="206" t="s">
        <v>82</v>
      </c>
      <c r="AV96" s="13" t="s">
        <v>82</v>
      </c>
      <c r="AW96" s="13" t="s">
        <v>32</v>
      </c>
      <c r="AX96" s="13" t="s">
        <v>72</v>
      </c>
      <c r="AY96" s="206" t="s">
        <v>124</v>
      </c>
    </row>
    <row r="97" spans="2:51" s="14" customFormat="1" ht="10">
      <c r="B97" s="211"/>
      <c r="C97" s="212"/>
      <c r="D97" s="188" t="s">
        <v>150</v>
      </c>
      <c r="E97" s="213" t="s">
        <v>19</v>
      </c>
      <c r="F97" s="214" t="s">
        <v>181</v>
      </c>
      <c r="G97" s="212"/>
      <c r="H97" s="213" t="s">
        <v>19</v>
      </c>
      <c r="I97" s="215"/>
      <c r="J97" s="212"/>
      <c r="K97" s="212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150</v>
      </c>
      <c r="AU97" s="220" t="s">
        <v>82</v>
      </c>
      <c r="AV97" s="14" t="s">
        <v>80</v>
      </c>
      <c r="AW97" s="14" t="s">
        <v>32</v>
      </c>
      <c r="AX97" s="14" t="s">
        <v>72</v>
      </c>
      <c r="AY97" s="220" t="s">
        <v>124</v>
      </c>
    </row>
    <row r="98" spans="2:51" s="13" customFormat="1" ht="10">
      <c r="B98" s="196"/>
      <c r="C98" s="197"/>
      <c r="D98" s="188" t="s">
        <v>150</v>
      </c>
      <c r="E98" s="198" t="s">
        <v>19</v>
      </c>
      <c r="F98" s="199" t="s">
        <v>182</v>
      </c>
      <c r="G98" s="197"/>
      <c r="H98" s="200">
        <v>4.8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150</v>
      </c>
      <c r="AU98" s="206" t="s">
        <v>82</v>
      </c>
      <c r="AV98" s="13" t="s">
        <v>82</v>
      </c>
      <c r="AW98" s="13" t="s">
        <v>32</v>
      </c>
      <c r="AX98" s="13" t="s">
        <v>72</v>
      </c>
      <c r="AY98" s="206" t="s">
        <v>124</v>
      </c>
    </row>
    <row r="99" spans="2:51" s="13" customFormat="1" ht="10">
      <c r="B99" s="196"/>
      <c r="C99" s="197"/>
      <c r="D99" s="188" t="s">
        <v>150</v>
      </c>
      <c r="E99" s="198" t="s">
        <v>19</v>
      </c>
      <c r="F99" s="199" t="s">
        <v>180</v>
      </c>
      <c r="G99" s="197"/>
      <c r="H99" s="200">
        <v>1.6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150</v>
      </c>
      <c r="AU99" s="206" t="s">
        <v>82</v>
      </c>
      <c r="AV99" s="13" t="s">
        <v>82</v>
      </c>
      <c r="AW99" s="13" t="s">
        <v>32</v>
      </c>
      <c r="AX99" s="13" t="s">
        <v>72</v>
      </c>
      <c r="AY99" s="206" t="s">
        <v>124</v>
      </c>
    </row>
    <row r="100" spans="2:51" s="14" customFormat="1" ht="10">
      <c r="B100" s="211"/>
      <c r="C100" s="212"/>
      <c r="D100" s="188" t="s">
        <v>150</v>
      </c>
      <c r="E100" s="213" t="s">
        <v>19</v>
      </c>
      <c r="F100" s="214" t="s">
        <v>183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150</v>
      </c>
      <c r="AU100" s="220" t="s">
        <v>82</v>
      </c>
      <c r="AV100" s="14" t="s">
        <v>80</v>
      </c>
      <c r="AW100" s="14" t="s">
        <v>32</v>
      </c>
      <c r="AX100" s="14" t="s">
        <v>72</v>
      </c>
      <c r="AY100" s="220" t="s">
        <v>124</v>
      </c>
    </row>
    <row r="101" spans="2:51" s="13" customFormat="1" ht="10">
      <c r="B101" s="196"/>
      <c r="C101" s="197"/>
      <c r="D101" s="188" t="s">
        <v>150</v>
      </c>
      <c r="E101" s="198" t="s">
        <v>19</v>
      </c>
      <c r="F101" s="199" t="s">
        <v>184</v>
      </c>
      <c r="G101" s="197"/>
      <c r="H101" s="200">
        <v>1.6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150</v>
      </c>
      <c r="AU101" s="206" t="s">
        <v>82</v>
      </c>
      <c r="AV101" s="13" t="s">
        <v>82</v>
      </c>
      <c r="AW101" s="13" t="s">
        <v>32</v>
      </c>
      <c r="AX101" s="13" t="s">
        <v>72</v>
      </c>
      <c r="AY101" s="206" t="s">
        <v>124</v>
      </c>
    </row>
    <row r="102" spans="2:51" s="13" customFormat="1" ht="10">
      <c r="B102" s="196"/>
      <c r="C102" s="197"/>
      <c r="D102" s="188" t="s">
        <v>150</v>
      </c>
      <c r="E102" s="198" t="s">
        <v>19</v>
      </c>
      <c r="F102" s="199" t="s">
        <v>185</v>
      </c>
      <c r="G102" s="197"/>
      <c r="H102" s="200">
        <v>0.8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150</v>
      </c>
      <c r="AU102" s="206" t="s">
        <v>82</v>
      </c>
      <c r="AV102" s="13" t="s">
        <v>82</v>
      </c>
      <c r="AW102" s="13" t="s">
        <v>32</v>
      </c>
      <c r="AX102" s="13" t="s">
        <v>72</v>
      </c>
      <c r="AY102" s="206" t="s">
        <v>124</v>
      </c>
    </row>
    <row r="103" spans="2:51" s="14" customFormat="1" ht="10">
      <c r="B103" s="211"/>
      <c r="C103" s="212"/>
      <c r="D103" s="188" t="s">
        <v>150</v>
      </c>
      <c r="E103" s="213" t="s">
        <v>19</v>
      </c>
      <c r="F103" s="214" t="s">
        <v>186</v>
      </c>
      <c r="G103" s="212"/>
      <c r="H103" s="213" t="s">
        <v>19</v>
      </c>
      <c r="I103" s="215"/>
      <c r="J103" s="212"/>
      <c r="K103" s="212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150</v>
      </c>
      <c r="AU103" s="220" t="s">
        <v>82</v>
      </c>
      <c r="AV103" s="14" t="s">
        <v>80</v>
      </c>
      <c r="AW103" s="14" t="s">
        <v>32</v>
      </c>
      <c r="AX103" s="14" t="s">
        <v>72</v>
      </c>
      <c r="AY103" s="220" t="s">
        <v>124</v>
      </c>
    </row>
    <row r="104" spans="2:51" s="13" customFormat="1" ht="10">
      <c r="B104" s="196"/>
      <c r="C104" s="197"/>
      <c r="D104" s="188" t="s">
        <v>150</v>
      </c>
      <c r="E104" s="198" t="s">
        <v>19</v>
      </c>
      <c r="F104" s="199" t="s">
        <v>179</v>
      </c>
      <c r="G104" s="197"/>
      <c r="H104" s="200">
        <v>3.2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150</v>
      </c>
      <c r="AU104" s="206" t="s">
        <v>82</v>
      </c>
      <c r="AV104" s="13" t="s">
        <v>82</v>
      </c>
      <c r="AW104" s="13" t="s">
        <v>32</v>
      </c>
      <c r="AX104" s="13" t="s">
        <v>72</v>
      </c>
      <c r="AY104" s="206" t="s">
        <v>124</v>
      </c>
    </row>
    <row r="105" spans="2:51" s="13" customFormat="1" ht="10">
      <c r="B105" s="196"/>
      <c r="C105" s="197"/>
      <c r="D105" s="188" t="s">
        <v>150</v>
      </c>
      <c r="E105" s="198" t="s">
        <v>19</v>
      </c>
      <c r="F105" s="199" t="s">
        <v>180</v>
      </c>
      <c r="G105" s="197"/>
      <c r="H105" s="200">
        <v>1.6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150</v>
      </c>
      <c r="AU105" s="206" t="s">
        <v>82</v>
      </c>
      <c r="AV105" s="13" t="s">
        <v>82</v>
      </c>
      <c r="AW105" s="13" t="s">
        <v>32</v>
      </c>
      <c r="AX105" s="13" t="s">
        <v>72</v>
      </c>
      <c r="AY105" s="206" t="s">
        <v>124</v>
      </c>
    </row>
    <row r="106" spans="2:51" s="14" customFormat="1" ht="10">
      <c r="B106" s="211"/>
      <c r="C106" s="212"/>
      <c r="D106" s="188" t="s">
        <v>150</v>
      </c>
      <c r="E106" s="213" t="s">
        <v>19</v>
      </c>
      <c r="F106" s="214" t="s">
        <v>187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150</v>
      </c>
      <c r="AU106" s="220" t="s">
        <v>82</v>
      </c>
      <c r="AV106" s="14" t="s">
        <v>80</v>
      </c>
      <c r="AW106" s="14" t="s">
        <v>32</v>
      </c>
      <c r="AX106" s="14" t="s">
        <v>72</v>
      </c>
      <c r="AY106" s="220" t="s">
        <v>124</v>
      </c>
    </row>
    <row r="107" spans="2:51" s="14" customFormat="1" ht="10">
      <c r="B107" s="211"/>
      <c r="C107" s="212"/>
      <c r="D107" s="188" t="s">
        <v>150</v>
      </c>
      <c r="E107" s="213" t="s">
        <v>19</v>
      </c>
      <c r="F107" s="214" t="s">
        <v>178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4" t="s">
        <v>80</v>
      </c>
      <c r="AW107" s="14" t="s">
        <v>32</v>
      </c>
      <c r="AX107" s="14" t="s">
        <v>72</v>
      </c>
      <c r="AY107" s="220" t="s">
        <v>124</v>
      </c>
    </row>
    <row r="108" spans="2:51" s="13" customFormat="1" ht="10">
      <c r="B108" s="196"/>
      <c r="C108" s="197"/>
      <c r="D108" s="188" t="s">
        <v>150</v>
      </c>
      <c r="E108" s="198" t="s">
        <v>19</v>
      </c>
      <c r="F108" s="199" t="s">
        <v>188</v>
      </c>
      <c r="G108" s="197"/>
      <c r="H108" s="200">
        <v>18.399999999999999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150</v>
      </c>
      <c r="AU108" s="206" t="s">
        <v>82</v>
      </c>
      <c r="AV108" s="13" t="s">
        <v>82</v>
      </c>
      <c r="AW108" s="13" t="s">
        <v>32</v>
      </c>
      <c r="AX108" s="13" t="s">
        <v>72</v>
      </c>
      <c r="AY108" s="206" t="s">
        <v>124</v>
      </c>
    </row>
    <row r="109" spans="2:51" s="14" customFormat="1" ht="10">
      <c r="B109" s="211"/>
      <c r="C109" s="212"/>
      <c r="D109" s="188" t="s">
        <v>150</v>
      </c>
      <c r="E109" s="213" t="s">
        <v>19</v>
      </c>
      <c r="F109" s="214" t="s">
        <v>181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150</v>
      </c>
      <c r="AU109" s="220" t="s">
        <v>82</v>
      </c>
      <c r="AV109" s="14" t="s">
        <v>80</v>
      </c>
      <c r="AW109" s="14" t="s">
        <v>32</v>
      </c>
      <c r="AX109" s="14" t="s">
        <v>72</v>
      </c>
      <c r="AY109" s="220" t="s">
        <v>124</v>
      </c>
    </row>
    <row r="110" spans="2:51" s="13" customFormat="1" ht="10">
      <c r="B110" s="196"/>
      <c r="C110" s="197"/>
      <c r="D110" s="188" t="s">
        <v>150</v>
      </c>
      <c r="E110" s="198" t="s">
        <v>19</v>
      </c>
      <c r="F110" s="199" t="s">
        <v>189</v>
      </c>
      <c r="G110" s="197"/>
      <c r="H110" s="200">
        <v>33.6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150</v>
      </c>
      <c r="AU110" s="206" t="s">
        <v>82</v>
      </c>
      <c r="AV110" s="13" t="s">
        <v>82</v>
      </c>
      <c r="AW110" s="13" t="s">
        <v>32</v>
      </c>
      <c r="AX110" s="13" t="s">
        <v>72</v>
      </c>
      <c r="AY110" s="206" t="s">
        <v>124</v>
      </c>
    </row>
    <row r="111" spans="2:51" s="14" customFormat="1" ht="10">
      <c r="B111" s="211"/>
      <c r="C111" s="212"/>
      <c r="D111" s="188" t="s">
        <v>150</v>
      </c>
      <c r="E111" s="213" t="s">
        <v>19</v>
      </c>
      <c r="F111" s="214" t="s">
        <v>183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150</v>
      </c>
      <c r="AU111" s="220" t="s">
        <v>82</v>
      </c>
      <c r="AV111" s="14" t="s">
        <v>80</v>
      </c>
      <c r="AW111" s="14" t="s">
        <v>32</v>
      </c>
      <c r="AX111" s="14" t="s">
        <v>72</v>
      </c>
      <c r="AY111" s="220" t="s">
        <v>124</v>
      </c>
    </row>
    <row r="112" spans="2:51" s="13" customFormat="1" ht="10">
      <c r="B112" s="196"/>
      <c r="C112" s="197"/>
      <c r="D112" s="188" t="s">
        <v>150</v>
      </c>
      <c r="E112" s="198" t="s">
        <v>19</v>
      </c>
      <c r="F112" s="199" t="s">
        <v>190</v>
      </c>
      <c r="G112" s="197"/>
      <c r="H112" s="200">
        <v>15.2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150</v>
      </c>
      <c r="AU112" s="206" t="s">
        <v>82</v>
      </c>
      <c r="AV112" s="13" t="s">
        <v>82</v>
      </c>
      <c r="AW112" s="13" t="s">
        <v>32</v>
      </c>
      <c r="AX112" s="13" t="s">
        <v>72</v>
      </c>
      <c r="AY112" s="206" t="s">
        <v>124</v>
      </c>
    </row>
    <row r="113" spans="1:65" s="14" customFormat="1" ht="10">
      <c r="B113" s="211"/>
      <c r="C113" s="212"/>
      <c r="D113" s="188" t="s">
        <v>150</v>
      </c>
      <c r="E113" s="213" t="s">
        <v>19</v>
      </c>
      <c r="F113" s="214" t="s">
        <v>186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150</v>
      </c>
      <c r="AU113" s="220" t="s">
        <v>82</v>
      </c>
      <c r="AV113" s="14" t="s">
        <v>80</v>
      </c>
      <c r="AW113" s="14" t="s">
        <v>32</v>
      </c>
      <c r="AX113" s="14" t="s">
        <v>72</v>
      </c>
      <c r="AY113" s="220" t="s">
        <v>124</v>
      </c>
    </row>
    <row r="114" spans="1:65" s="13" customFormat="1" ht="10">
      <c r="B114" s="196"/>
      <c r="C114" s="197"/>
      <c r="D114" s="188" t="s">
        <v>150</v>
      </c>
      <c r="E114" s="198" t="s">
        <v>19</v>
      </c>
      <c r="F114" s="199" t="s">
        <v>191</v>
      </c>
      <c r="G114" s="197"/>
      <c r="H114" s="200">
        <v>24.8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150</v>
      </c>
      <c r="AU114" s="206" t="s">
        <v>82</v>
      </c>
      <c r="AV114" s="13" t="s">
        <v>82</v>
      </c>
      <c r="AW114" s="13" t="s">
        <v>32</v>
      </c>
      <c r="AX114" s="13" t="s">
        <v>72</v>
      </c>
      <c r="AY114" s="206" t="s">
        <v>124</v>
      </c>
    </row>
    <row r="115" spans="1:65" s="15" customFormat="1" ht="10">
      <c r="B115" s="221"/>
      <c r="C115" s="222"/>
      <c r="D115" s="188" t="s">
        <v>150</v>
      </c>
      <c r="E115" s="223" t="s">
        <v>19</v>
      </c>
      <c r="F115" s="224" t="s">
        <v>192</v>
      </c>
      <c r="G115" s="222"/>
      <c r="H115" s="225">
        <v>110.4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150</v>
      </c>
      <c r="AU115" s="231" t="s">
        <v>82</v>
      </c>
      <c r="AV115" s="15" t="s">
        <v>154</v>
      </c>
      <c r="AW115" s="15" t="s">
        <v>32</v>
      </c>
      <c r="AX115" s="15" t="s">
        <v>80</v>
      </c>
      <c r="AY115" s="231" t="s">
        <v>124</v>
      </c>
    </row>
    <row r="116" spans="1:65" s="2" customFormat="1" ht="37.75" customHeight="1">
      <c r="A116" s="36"/>
      <c r="B116" s="37"/>
      <c r="C116" s="175" t="s">
        <v>82</v>
      </c>
      <c r="D116" s="175" t="s">
        <v>127</v>
      </c>
      <c r="E116" s="176" t="s">
        <v>193</v>
      </c>
      <c r="F116" s="177" t="s">
        <v>194</v>
      </c>
      <c r="G116" s="178" t="s">
        <v>195</v>
      </c>
      <c r="H116" s="179">
        <v>7.8</v>
      </c>
      <c r="I116" s="180"/>
      <c r="J116" s="181">
        <f>ROUND(I116*H116,2)</f>
        <v>0</v>
      </c>
      <c r="K116" s="177" t="s">
        <v>130</v>
      </c>
      <c r="L116" s="41"/>
      <c r="M116" s="182" t="s">
        <v>19</v>
      </c>
      <c r="N116" s="183" t="s">
        <v>43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154</v>
      </c>
      <c r="AT116" s="186" t="s">
        <v>127</v>
      </c>
      <c r="AU116" s="186" t="s">
        <v>82</v>
      </c>
      <c r="AY116" s="19" t="s">
        <v>124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80</v>
      </c>
      <c r="BK116" s="187">
        <f>ROUND(I116*H116,2)</f>
        <v>0</v>
      </c>
      <c r="BL116" s="19" t="s">
        <v>154</v>
      </c>
      <c r="BM116" s="186" t="s">
        <v>196</v>
      </c>
    </row>
    <row r="117" spans="1:65" s="2" customFormat="1" ht="36">
      <c r="A117" s="36"/>
      <c r="B117" s="37"/>
      <c r="C117" s="38"/>
      <c r="D117" s="188" t="s">
        <v>133</v>
      </c>
      <c r="E117" s="38"/>
      <c r="F117" s="189" t="s">
        <v>197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133</v>
      </c>
      <c r="AU117" s="19" t="s">
        <v>82</v>
      </c>
    </row>
    <row r="118" spans="1:65" s="2" customFormat="1" ht="10">
      <c r="A118" s="36"/>
      <c r="B118" s="37"/>
      <c r="C118" s="38"/>
      <c r="D118" s="193" t="s">
        <v>134</v>
      </c>
      <c r="E118" s="38"/>
      <c r="F118" s="194" t="s">
        <v>198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134</v>
      </c>
      <c r="AU118" s="19" t="s">
        <v>82</v>
      </c>
    </row>
    <row r="119" spans="1:65" s="14" customFormat="1" ht="10">
      <c r="B119" s="211"/>
      <c r="C119" s="212"/>
      <c r="D119" s="188" t="s">
        <v>150</v>
      </c>
      <c r="E119" s="213" t="s">
        <v>19</v>
      </c>
      <c r="F119" s="214" t="s">
        <v>176</v>
      </c>
      <c r="G119" s="212"/>
      <c r="H119" s="213" t="s">
        <v>19</v>
      </c>
      <c r="I119" s="215"/>
      <c r="J119" s="212"/>
      <c r="K119" s="212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150</v>
      </c>
      <c r="AU119" s="220" t="s">
        <v>82</v>
      </c>
      <c r="AV119" s="14" t="s">
        <v>80</v>
      </c>
      <c r="AW119" s="14" t="s">
        <v>32</v>
      </c>
      <c r="AX119" s="14" t="s">
        <v>72</v>
      </c>
      <c r="AY119" s="220" t="s">
        <v>124</v>
      </c>
    </row>
    <row r="120" spans="1:65" s="14" customFormat="1" ht="10">
      <c r="B120" s="211"/>
      <c r="C120" s="212"/>
      <c r="D120" s="188" t="s">
        <v>150</v>
      </c>
      <c r="E120" s="213" t="s">
        <v>19</v>
      </c>
      <c r="F120" s="214" t="s">
        <v>177</v>
      </c>
      <c r="G120" s="212"/>
      <c r="H120" s="213" t="s">
        <v>19</v>
      </c>
      <c r="I120" s="215"/>
      <c r="J120" s="212"/>
      <c r="K120" s="212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150</v>
      </c>
      <c r="AU120" s="220" t="s">
        <v>82</v>
      </c>
      <c r="AV120" s="14" t="s">
        <v>80</v>
      </c>
      <c r="AW120" s="14" t="s">
        <v>32</v>
      </c>
      <c r="AX120" s="14" t="s">
        <v>72</v>
      </c>
      <c r="AY120" s="220" t="s">
        <v>124</v>
      </c>
    </row>
    <row r="121" spans="1:65" s="14" customFormat="1" ht="10">
      <c r="B121" s="211"/>
      <c r="C121" s="212"/>
      <c r="D121" s="188" t="s">
        <v>150</v>
      </c>
      <c r="E121" s="213" t="s">
        <v>19</v>
      </c>
      <c r="F121" s="214" t="s">
        <v>178</v>
      </c>
      <c r="G121" s="212"/>
      <c r="H121" s="213" t="s">
        <v>19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150</v>
      </c>
      <c r="AU121" s="220" t="s">
        <v>82</v>
      </c>
      <c r="AV121" s="14" t="s">
        <v>80</v>
      </c>
      <c r="AW121" s="14" t="s">
        <v>32</v>
      </c>
      <c r="AX121" s="14" t="s">
        <v>72</v>
      </c>
      <c r="AY121" s="220" t="s">
        <v>124</v>
      </c>
    </row>
    <row r="122" spans="1:65" s="13" customFormat="1" ht="10">
      <c r="B122" s="196"/>
      <c r="C122" s="197"/>
      <c r="D122" s="188" t="s">
        <v>150</v>
      </c>
      <c r="E122" s="198" t="s">
        <v>19</v>
      </c>
      <c r="F122" s="199" t="s">
        <v>199</v>
      </c>
      <c r="G122" s="197"/>
      <c r="H122" s="200">
        <v>0.22600000000000001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150</v>
      </c>
      <c r="AU122" s="206" t="s">
        <v>82</v>
      </c>
      <c r="AV122" s="13" t="s">
        <v>82</v>
      </c>
      <c r="AW122" s="13" t="s">
        <v>32</v>
      </c>
      <c r="AX122" s="13" t="s">
        <v>72</v>
      </c>
      <c r="AY122" s="206" t="s">
        <v>124</v>
      </c>
    </row>
    <row r="123" spans="1:65" s="13" customFormat="1" ht="10">
      <c r="B123" s="196"/>
      <c r="C123" s="197"/>
      <c r="D123" s="188" t="s">
        <v>150</v>
      </c>
      <c r="E123" s="198" t="s">
        <v>19</v>
      </c>
      <c r="F123" s="199" t="s">
        <v>200</v>
      </c>
      <c r="G123" s="197"/>
      <c r="H123" s="200">
        <v>0.113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150</v>
      </c>
      <c r="AU123" s="206" t="s">
        <v>82</v>
      </c>
      <c r="AV123" s="13" t="s">
        <v>82</v>
      </c>
      <c r="AW123" s="13" t="s">
        <v>32</v>
      </c>
      <c r="AX123" s="13" t="s">
        <v>72</v>
      </c>
      <c r="AY123" s="206" t="s">
        <v>124</v>
      </c>
    </row>
    <row r="124" spans="1:65" s="14" customFormat="1" ht="10">
      <c r="B124" s="211"/>
      <c r="C124" s="212"/>
      <c r="D124" s="188" t="s">
        <v>150</v>
      </c>
      <c r="E124" s="213" t="s">
        <v>19</v>
      </c>
      <c r="F124" s="214" t="s">
        <v>181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150</v>
      </c>
      <c r="AU124" s="220" t="s">
        <v>82</v>
      </c>
      <c r="AV124" s="14" t="s">
        <v>80</v>
      </c>
      <c r="AW124" s="14" t="s">
        <v>32</v>
      </c>
      <c r="AX124" s="14" t="s">
        <v>72</v>
      </c>
      <c r="AY124" s="220" t="s">
        <v>124</v>
      </c>
    </row>
    <row r="125" spans="1:65" s="13" customFormat="1" ht="10">
      <c r="B125" s="196"/>
      <c r="C125" s="197"/>
      <c r="D125" s="188" t="s">
        <v>150</v>
      </c>
      <c r="E125" s="198" t="s">
        <v>19</v>
      </c>
      <c r="F125" s="199" t="s">
        <v>201</v>
      </c>
      <c r="G125" s="197"/>
      <c r="H125" s="200">
        <v>0.33900000000000002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150</v>
      </c>
      <c r="AU125" s="206" t="s">
        <v>82</v>
      </c>
      <c r="AV125" s="13" t="s">
        <v>82</v>
      </c>
      <c r="AW125" s="13" t="s">
        <v>32</v>
      </c>
      <c r="AX125" s="13" t="s">
        <v>72</v>
      </c>
      <c r="AY125" s="206" t="s">
        <v>124</v>
      </c>
    </row>
    <row r="126" spans="1:65" s="13" customFormat="1" ht="10">
      <c r="B126" s="196"/>
      <c r="C126" s="197"/>
      <c r="D126" s="188" t="s">
        <v>150</v>
      </c>
      <c r="E126" s="198" t="s">
        <v>19</v>
      </c>
      <c r="F126" s="199" t="s">
        <v>200</v>
      </c>
      <c r="G126" s="197"/>
      <c r="H126" s="200">
        <v>0.113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150</v>
      </c>
      <c r="AU126" s="206" t="s">
        <v>82</v>
      </c>
      <c r="AV126" s="13" t="s">
        <v>82</v>
      </c>
      <c r="AW126" s="13" t="s">
        <v>32</v>
      </c>
      <c r="AX126" s="13" t="s">
        <v>72</v>
      </c>
      <c r="AY126" s="206" t="s">
        <v>124</v>
      </c>
    </row>
    <row r="127" spans="1:65" s="14" customFormat="1" ht="10">
      <c r="B127" s="211"/>
      <c r="C127" s="212"/>
      <c r="D127" s="188" t="s">
        <v>150</v>
      </c>
      <c r="E127" s="213" t="s">
        <v>19</v>
      </c>
      <c r="F127" s="214" t="s">
        <v>183</v>
      </c>
      <c r="G127" s="212"/>
      <c r="H127" s="213" t="s">
        <v>19</v>
      </c>
      <c r="I127" s="215"/>
      <c r="J127" s="212"/>
      <c r="K127" s="212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150</v>
      </c>
      <c r="AU127" s="220" t="s">
        <v>82</v>
      </c>
      <c r="AV127" s="14" t="s">
        <v>80</v>
      </c>
      <c r="AW127" s="14" t="s">
        <v>32</v>
      </c>
      <c r="AX127" s="14" t="s">
        <v>72</v>
      </c>
      <c r="AY127" s="220" t="s">
        <v>124</v>
      </c>
    </row>
    <row r="128" spans="1:65" s="13" customFormat="1" ht="10">
      <c r="B128" s="196"/>
      <c r="C128" s="197"/>
      <c r="D128" s="188" t="s">
        <v>150</v>
      </c>
      <c r="E128" s="198" t="s">
        <v>19</v>
      </c>
      <c r="F128" s="199" t="s">
        <v>202</v>
      </c>
      <c r="G128" s="197"/>
      <c r="H128" s="200">
        <v>0.113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150</v>
      </c>
      <c r="AU128" s="206" t="s">
        <v>82</v>
      </c>
      <c r="AV128" s="13" t="s">
        <v>82</v>
      </c>
      <c r="AW128" s="13" t="s">
        <v>32</v>
      </c>
      <c r="AX128" s="13" t="s">
        <v>72</v>
      </c>
      <c r="AY128" s="206" t="s">
        <v>124</v>
      </c>
    </row>
    <row r="129" spans="1:65" s="13" customFormat="1" ht="10">
      <c r="B129" s="196"/>
      <c r="C129" s="197"/>
      <c r="D129" s="188" t="s">
        <v>150</v>
      </c>
      <c r="E129" s="198" t="s">
        <v>19</v>
      </c>
      <c r="F129" s="199" t="s">
        <v>203</v>
      </c>
      <c r="G129" s="197"/>
      <c r="H129" s="200">
        <v>5.7000000000000002E-2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150</v>
      </c>
      <c r="AU129" s="206" t="s">
        <v>82</v>
      </c>
      <c r="AV129" s="13" t="s">
        <v>82</v>
      </c>
      <c r="AW129" s="13" t="s">
        <v>32</v>
      </c>
      <c r="AX129" s="13" t="s">
        <v>72</v>
      </c>
      <c r="AY129" s="206" t="s">
        <v>124</v>
      </c>
    </row>
    <row r="130" spans="1:65" s="14" customFormat="1" ht="10">
      <c r="B130" s="211"/>
      <c r="C130" s="212"/>
      <c r="D130" s="188" t="s">
        <v>150</v>
      </c>
      <c r="E130" s="213" t="s">
        <v>19</v>
      </c>
      <c r="F130" s="214" t="s">
        <v>186</v>
      </c>
      <c r="G130" s="212"/>
      <c r="H130" s="213" t="s">
        <v>19</v>
      </c>
      <c r="I130" s="215"/>
      <c r="J130" s="212"/>
      <c r="K130" s="212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150</v>
      </c>
      <c r="AU130" s="220" t="s">
        <v>82</v>
      </c>
      <c r="AV130" s="14" t="s">
        <v>80</v>
      </c>
      <c r="AW130" s="14" t="s">
        <v>32</v>
      </c>
      <c r="AX130" s="14" t="s">
        <v>72</v>
      </c>
      <c r="AY130" s="220" t="s">
        <v>124</v>
      </c>
    </row>
    <row r="131" spans="1:65" s="13" customFormat="1" ht="10">
      <c r="B131" s="196"/>
      <c r="C131" s="197"/>
      <c r="D131" s="188" t="s">
        <v>150</v>
      </c>
      <c r="E131" s="198" t="s">
        <v>19</v>
      </c>
      <c r="F131" s="199" t="s">
        <v>199</v>
      </c>
      <c r="G131" s="197"/>
      <c r="H131" s="200">
        <v>0.22600000000000001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150</v>
      </c>
      <c r="AU131" s="206" t="s">
        <v>82</v>
      </c>
      <c r="AV131" s="13" t="s">
        <v>82</v>
      </c>
      <c r="AW131" s="13" t="s">
        <v>32</v>
      </c>
      <c r="AX131" s="13" t="s">
        <v>72</v>
      </c>
      <c r="AY131" s="206" t="s">
        <v>124</v>
      </c>
    </row>
    <row r="132" spans="1:65" s="13" customFormat="1" ht="10">
      <c r="B132" s="196"/>
      <c r="C132" s="197"/>
      <c r="D132" s="188" t="s">
        <v>150</v>
      </c>
      <c r="E132" s="198" t="s">
        <v>19</v>
      </c>
      <c r="F132" s="199" t="s">
        <v>200</v>
      </c>
      <c r="G132" s="197"/>
      <c r="H132" s="200">
        <v>0.113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150</v>
      </c>
      <c r="AU132" s="206" t="s">
        <v>82</v>
      </c>
      <c r="AV132" s="13" t="s">
        <v>82</v>
      </c>
      <c r="AW132" s="13" t="s">
        <v>32</v>
      </c>
      <c r="AX132" s="13" t="s">
        <v>72</v>
      </c>
      <c r="AY132" s="206" t="s">
        <v>124</v>
      </c>
    </row>
    <row r="133" spans="1:65" s="14" customFormat="1" ht="10">
      <c r="B133" s="211"/>
      <c r="C133" s="212"/>
      <c r="D133" s="188" t="s">
        <v>150</v>
      </c>
      <c r="E133" s="213" t="s">
        <v>19</v>
      </c>
      <c r="F133" s="214" t="s">
        <v>187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4" t="s">
        <v>80</v>
      </c>
      <c r="AW133" s="14" t="s">
        <v>32</v>
      </c>
      <c r="AX133" s="14" t="s">
        <v>72</v>
      </c>
      <c r="AY133" s="220" t="s">
        <v>124</v>
      </c>
    </row>
    <row r="134" spans="1:65" s="14" customFormat="1" ht="10">
      <c r="B134" s="211"/>
      <c r="C134" s="212"/>
      <c r="D134" s="188" t="s">
        <v>150</v>
      </c>
      <c r="E134" s="213" t="s">
        <v>19</v>
      </c>
      <c r="F134" s="214" t="s">
        <v>178</v>
      </c>
      <c r="G134" s="212"/>
      <c r="H134" s="213" t="s">
        <v>19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150</v>
      </c>
      <c r="AU134" s="220" t="s">
        <v>82</v>
      </c>
      <c r="AV134" s="14" t="s">
        <v>80</v>
      </c>
      <c r="AW134" s="14" t="s">
        <v>32</v>
      </c>
      <c r="AX134" s="14" t="s">
        <v>72</v>
      </c>
      <c r="AY134" s="220" t="s">
        <v>124</v>
      </c>
    </row>
    <row r="135" spans="1:65" s="13" customFormat="1" ht="10">
      <c r="B135" s="196"/>
      <c r="C135" s="197"/>
      <c r="D135" s="188" t="s">
        <v>150</v>
      </c>
      <c r="E135" s="198" t="s">
        <v>19</v>
      </c>
      <c r="F135" s="199" t="s">
        <v>204</v>
      </c>
      <c r="G135" s="197"/>
      <c r="H135" s="200">
        <v>1.3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150</v>
      </c>
      <c r="AU135" s="206" t="s">
        <v>82</v>
      </c>
      <c r="AV135" s="13" t="s">
        <v>82</v>
      </c>
      <c r="AW135" s="13" t="s">
        <v>32</v>
      </c>
      <c r="AX135" s="13" t="s">
        <v>72</v>
      </c>
      <c r="AY135" s="206" t="s">
        <v>124</v>
      </c>
    </row>
    <row r="136" spans="1:65" s="14" customFormat="1" ht="10">
      <c r="B136" s="211"/>
      <c r="C136" s="212"/>
      <c r="D136" s="188" t="s">
        <v>150</v>
      </c>
      <c r="E136" s="213" t="s">
        <v>19</v>
      </c>
      <c r="F136" s="214" t="s">
        <v>181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150</v>
      </c>
      <c r="AU136" s="220" t="s">
        <v>82</v>
      </c>
      <c r="AV136" s="14" t="s">
        <v>80</v>
      </c>
      <c r="AW136" s="14" t="s">
        <v>32</v>
      </c>
      <c r="AX136" s="14" t="s">
        <v>72</v>
      </c>
      <c r="AY136" s="220" t="s">
        <v>124</v>
      </c>
    </row>
    <row r="137" spans="1:65" s="13" customFormat="1" ht="10">
      <c r="B137" s="196"/>
      <c r="C137" s="197"/>
      <c r="D137" s="188" t="s">
        <v>150</v>
      </c>
      <c r="E137" s="198" t="s">
        <v>19</v>
      </c>
      <c r="F137" s="199" t="s">
        <v>205</v>
      </c>
      <c r="G137" s="197"/>
      <c r="H137" s="200">
        <v>2.3740000000000001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150</v>
      </c>
      <c r="AU137" s="206" t="s">
        <v>82</v>
      </c>
      <c r="AV137" s="13" t="s">
        <v>82</v>
      </c>
      <c r="AW137" s="13" t="s">
        <v>32</v>
      </c>
      <c r="AX137" s="13" t="s">
        <v>72</v>
      </c>
      <c r="AY137" s="206" t="s">
        <v>124</v>
      </c>
    </row>
    <row r="138" spans="1:65" s="14" customFormat="1" ht="10">
      <c r="B138" s="211"/>
      <c r="C138" s="212"/>
      <c r="D138" s="188" t="s">
        <v>150</v>
      </c>
      <c r="E138" s="213" t="s">
        <v>19</v>
      </c>
      <c r="F138" s="214" t="s">
        <v>183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150</v>
      </c>
      <c r="AU138" s="220" t="s">
        <v>82</v>
      </c>
      <c r="AV138" s="14" t="s">
        <v>80</v>
      </c>
      <c r="AW138" s="14" t="s">
        <v>32</v>
      </c>
      <c r="AX138" s="14" t="s">
        <v>72</v>
      </c>
      <c r="AY138" s="220" t="s">
        <v>124</v>
      </c>
    </row>
    <row r="139" spans="1:65" s="13" customFormat="1" ht="10">
      <c r="B139" s="196"/>
      <c r="C139" s="197"/>
      <c r="D139" s="188" t="s">
        <v>150</v>
      </c>
      <c r="E139" s="198" t="s">
        <v>19</v>
      </c>
      <c r="F139" s="199" t="s">
        <v>206</v>
      </c>
      <c r="G139" s="197"/>
      <c r="H139" s="200">
        <v>1.0740000000000001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150</v>
      </c>
      <c r="AU139" s="206" t="s">
        <v>82</v>
      </c>
      <c r="AV139" s="13" t="s">
        <v>82</v>
      </c>
      <c r="AW139" s="13" t="s">
        <v>32</v>
      </c>
      <c r="AX139" s="13" t="s">
        <v>72</v>
      </c>
      <c r="AY139" s="206" t="s">
        <v>124</v>
      </c>
    </row>
    <row r="140" spans="1:65" s="14" customFormat="1" ht="10">
      <c r="B140" s="211"/>
      <c r="C140" s="212"/>
      <c r="D140" s="188" t="s">
        <v>150</v>
      </c>
      <c r="E140" s="213" t="s">
        <v>19</v>
      </c>
      <c r="F140" s="214" t="s">
        <v>186</v>
      </c>
      <c r="G140" s="212"/>
      <c r="H140" s="213" t="s">
        <v>19</v>
      </c>
      <c r="I140" s="215"/>
      <c r="J140" s="212"/>
      <c r="K140" s="212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150</v>
      </c>
      <c r="AU140" s="220" t="s">
        <v>82</v>
      </c>
      <c r="AV140" s="14" t="s">
        <v>80</v>
      </c>
      <c r="AW140" s="14" t="s">
        <v>32</v>
      </c>
      <c r="AX140" s="14" t="s">
        <v>72</v>
      </c>
      <c r="AY140" s="220" t="s">
        <v>124</v>
      </c>
    </row>
    <row r="141" spans="1:65" s="13" customFormat="1" ht="10">
      <c r="B141" s="196"/>
      <c r="C141" s="197"/>
      <c r="D141" s="188" t="s">
        <v>150</v>
      </c>
      <c r="E141" s="198" t="s">
        <v>19</v>
      </c>
      <c r="F141" s="199" t="s">
        <v>207</v>
      </c>
      <c r="G141" s="197"/>
      <c r="H141" s="200">
        <v>1.752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150</v>
      </c>
      <c r="AU141" s="206" t="s">
        <v>82</v>
      </c>
      <c r="AV141" s="13" t="s">
        <v>82</v>
      </c>
      <c r="AW141" s="13" t="s">
        <v>32</v>
      </c>
      <c r="AX141" s="13" t="s">
        <v>72</v>
      </c>
      <c r="AY141" s="206" t="s">
        <v>124</v>
      </c>
    </row>
    <row r="142" spans="1:65" s="15" customFormat="1" ht="10">
      <c r="B142" s="221"/>
      <c r="C142" s="222"/>
      <c r="D142" s="188" t="s">
        <v>150</v>
      </c>
      <c r="E142" s="223" t="s">
        <v>19</v>
      </c>
      <c r="F142" s="224" t="s">
        <v>192</v>
      </c>
      <c r="G142" s="222"/>
      <c r="H142" s="225">
        <v>7.8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150</v>
      </c>
      <c r="AU142" s="231" t="s">
        <v>82</v>
      </c>
      <c r="AV142" s="15" t="s">
        <v>154</v>
      </c>
      <c r="AW142" s="15" t="s">
        <v>32</v>
      </c>
      <c r="AX142" s="15" t="s">
        <v>80</v>
      </c>
      <c r="AY142" s="231" t="s">
        <v>124</v>
      </c>
    </row>
    <row r="143" spans="1:65" s="2" customFormat="1" ht="33" customHeight="1">
      <c r="A143" s="36"/>
      <c r="B143" s="37"/>
      <c r="C143" s="175" t="s">
        <v>144</v>
      </c>
      <c r="D143" s="175" t="s">
        <v>127</v>
      </c>
      <c r="E143" s="176" t="s">
        <v>208</v>
      </c>
      <c r="F143" s="177" t="s">
        <v>209</v>
      </c>
      <c r="G143" s="178" t="s">
        <v>210</v>
      </c>
      <c r="H143" s="179">
        <v>14.04</v>
      </c>
      <c r="I143" s="180"/>
      <c r="J143" s="181">
        <f>ROUND(I143*H143,2)</f>
        <v>0</v>
      </c>
      <c r="K143" s="177" t="s">
        <v>130</v>
      </c>
      <c r="L143" s="41"/>
      <c r="M143" s="182" t="s">
        <v>19</v>
      </c>
      <c r="N143" s="183" t="s">
        <v>43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154</v>
      </c>
      <c r="AT143" s="186" t="s">
        <v>127</v>
      </c>
      <c r="AU143" s="186" t="s">
        <v>82</v>
      </c>
      <c r="AY143" s="19" t="s">
        <v>124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80</v>
      </c>
      <c r="BK143" s="187">
        <f>ROUND(I143*H143,2)</f>
        <v>0</v>
      </c>
      <c r="BL143" s="19" t="s">
        <v>154</v>
      </c>
      <c r="BM143" s="186" t="s">
        <v>211</v>
      </c>
    </row>
    <row r="144" spans="1:65" s="2" customFormat="1" ht="27">
      <c r="A144" s="36"/>
      <c r="B144" s="37"/>
      <c r="C144" s="38"/>
      <c r="D144" s="188" t="s">
        <v>133</v>
      </c>
      <c r="E144" s="38"/>
      <c r="F144" s="189" t="s">
        <v>212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133</v>
      </c>
      <c r="AU144" s="19" t="s">
        <v>82</v>
      </c>
    </row>
    <row r="145" spans="1:51" s="2" customFormat="1" ht="10">
      <c r="A145" s="36"/>
      <c r="B145" s="37"/>
      <c r="C145" s="38"/>
      <c r="D145" s="193" t="s">
        <v>134</v>
      </c>
      <c r="E145" s="38"/>
      <c r="F145" s="194" t="s">
        <v>213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134</v>
      </c>
      <c r="AU145" s="19" t="s">
        <v>82</v>
      </c>
    </row>
    <row r="146" spans="1:51" s="14" customFormat="1" ht="10">
      <c r="B146" s="211"/>
      <c r="C146" s="212"/>
      <c r="D146" s="188" t="s">
        <v>150</v>
      </c>
      <c r="E146" s="213" t="s">
        <v>19</v>
      </c>
      <c r="F146" s="214" t="s">
        <v>176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150</v>
      </c>
      <c r="AU146" s="220" t="s">
        <v>82</v>
      </c>
      <c r="AV146" s="14" t="s">
        <v>80</v>
      </c>
      <c r="AW146" s="14" t="s">
        <v>32</v>
      </c>
      <c r="AX146" s="14" t="s">
        <v>72</v>
      </c>
      <c r="AY146" s="220" t="s">
        <v>124</v>
      </c>
    </row>
    <row r="147" spans="1:51" s="14" customFormat="1" ht="10">
      <c r="B147" s="211"/>
      <c r="C147" s="212"/>
      <c r="D147" s="188" t="s">
        <v>150</v>
      </c>
      <c r="E147" s="213" t="s">
        <v>19</v>
      </c>
      <c r="F147" s="214" t="s">
        <v>177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150</v>
      </c>
      <c r="AU147" s="220" t="s">
        <v>82</v>
      </c>
      <c r="AV147" s="14" t="s">
        <v>80</v>
      </c>
      <c r="AW147" s="14" t="s">
        <v>32</v>
      </c>
      <c r="AX147" s="14" t="s">
        <v>72</v>
      </c>
      <c r="AY147" s="220" t="s">
        <v>124</v>
      </c>
    </row>
    <row r="148" spans="1:51" s="14" customFormat="1" ht="10">
      <c r="B148" s="211"/>
      <c r="C148" s="212"/>
      <c r="D148" s="188" t="s">
        <v>150</v>
      </c>
      <c r="E148" s="213" t="s">
        <v>19</v>
      </c>
      <c r="F148" s="214" t="s">
        <v>178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4" t="s">
        <v>80</v>
      </c>
      <c r="AW148" s="14" t="s">
        <v>32</v>
      </c>
      <c r="AX148" s="14" t="s">
        <v>72</v>
      </c>
      <c r="AY148" s="220" t="s">
        <v>124</v>
      </c>
    </row>
    <row r="149" spans="1:51" s="13" customFormat="1" ht="10">
      <c r="B149" s="196"/>
      <c r="C149" s="197"/>
      <c r="D149" s="188" t="s">
        <v>150</v>
      </c>
      <c r="E149" s="198" t="s">
        <v>19</v>
      </c>
      <c r="F149" s="199" t="s">
        <v>199</v>
      </c>
      <c r="G149" s="197"/>
      <c r="H149" s="200">
        <v>0.22600000000000001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150</v>
      </c>
      <c r="AU149" s="206" t="s">
        <v>82</v>
      </c>
      <c r="AV149" s="13" t="s">
        <v>82</v>
      </c>
      <c r="AW149" s="13" t="s">
        <v>32</v>
      </c>
      <c r="AX149" s="13" t="s">
        <v>72</v>
      </c>
      <c r="AY149" s="206" t="s">
        <v>124</v>
      </c>
    </row>
    <row r="150" spans="1:51" s="13" customFormat="1" ht="10">
      <c r="B150" s="196"/>
      <c r="C150" s="197"/>
      <c r="D150" s="188" t="s">
        <v>150</v>
      </c>
      <c r="E150" s="198" t="s">
        <v>19</v>
      </c>
      <c r="F150" s="199" t="s">
        <v>200</v>
      </c>
      <c r="G150" s="197"/>
      <c r="H150" s="200">
        <v>0.113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150</v>
      </c>
      <c r="AU150" s="206" t="s">
        <v>82</v>
      </c>
      <c r="AV150" s="13" t="s">
        <v>82</v>
      </c>
      <c r="AW150" s="13" t="s">
        <v>32</v>
      </c>
      <c r="AX150" s="13" t="s">
        <v>72</v>
      </c>
      <c r="AY150" s="206" t="s">
        <v>124</v>
      </c>
    </row>
    <row r="151" spans="1:51" s="14" customFormat="1" ht="10">
      <c r="B151" s="211"/>
      <c r="C151" s="212"/>
      <c r="D151" s="188" t="s">
        <v>150</v>
      </c>
      <c r="E151" s="213" t="s">
        <v>19</v>
      </c>
      <c r="F151" s="214" t="s">
        <v>181</v>
      </c>
      <c r="G151" s="212"/>
      <c r="H151" s="213" t="s">
        <v>19</v>
      </c>
      <c r="I151" s="215"/>
      <c r="J151" s="212"/>
      <c r="K151" s="212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150</v>
      </c>
      <c r="AU151" s="220" t="s">
        <v>82</v>
      </c>
      <c r="AV151" s="14" t="s">
        <v>80</v>
      </c>
      <c r="AW151" s="14" t="s">
        <v>32</v>
      </c>
      <c r="AX151" s="14" t="s">
        <v>72</v>
      </c>
      <c r="AY151" s="220" t="s">
        <v>124</v>
      </c>
    </row>
    <row r="152" spans="1:51" s="13" customFormat="1" ht="10">
      <c r="B152" s="196"/>
      <c r="C152" s="197"/>
      <c r="D152" s="188" t="s">
        <v>150</v>
      </c>
      <c r="E152" s="198" t="s">
        <v>19</v>
      </c>
      <c r="F152" s="199" t="s">
        <v>201</v>
      </c>
      <c r="G152" s="197"/>
      <c r="H152" s="200">
        <v>0.33900000000000002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150</v>
      </c>
      <c r="AU152" s="206" t="s">
        <v>82</v>
      </c>
      <c r="AV152" s="13" t="s">
        <v>82</v>
      </c>
      <c r="AW152" s="13" t="s">
        <v>32</v>
      </c>
      <c r="AX152" s="13" t="s">
        <v>72</v>
      </c>
      <c r="AY152" s="206" t="s">
        <v>124</v>
      </c>
    </row>
    <row r="153" spans="1:51" s="13" customFormat="1" ht="10">
      <c r="B153" s="196"/>
      <c r="C153" s="197"/>
      <c r="D153" s="188" t="s">
        <v>150</v>
      </c>
      <c r="E153" s="198" t="s">
        <v>19</v>
      </c>
      <c r="F153" s="199" t="s">
        <v>200</v>
      </c>
      <c r="G153" s="197"/>
      <c r="H153" s="200">
        <v>0.113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150</v>
      </c>
      <c r="AU153" s="206" t="s">
        <v>82</v>
      </c>
      <c r="AV153" s="13" t="s">
        <v>82</v>
      </c>
      <c r="AW153" s="13" t="s">
        <v>32</v>
      </c>
      <c r="AX153" s="13" t="s">
        <v>72</v>
      </c>
      <c r="AY153" s="206" t="s">
        <v>124</v>
      </c>
    </row>
    <row r="154" spans="1:51" s="14" customFormat="1" ht="10">
      <c r="B154" s="211"/>
      <c r="C154" s="212"/>
      <c r="D154" s="188" t="s">
        <v>150</v>
      </c>
      <c r="E154" s="213" t="s">
        <v>19</v>
      </c>
      <c r="F154" s="214" t="s">
        <v>183</v>
      </c>
      <c r="G154" s="212"/>
      <c r="H154" s="213" t="s">
        <v>19</v>
      </c>
      <c r="I154" s="215"/>
      <c r="J154" s="212"/>
      <c r="K154" s="212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150</v>
      </c>
      <c r="AU154" s="220" t="s">
        <v>82</v>
      </c>
      <c r="AV154" s="14" t="s">
        <v>80</v>
      </c>
      <c r="AW154" s="14" t="s">
        <v>32</v>
      </c>
      <c r="AX154" s="14" t="s">
        <v>72</v>
      </c>
      <c r="AY154" s="220" t="s">
        <v>124</v>
      </c>
    </row>
    <row r="155" spans="1:51" s="13" customFormat="1" ht="10">
      <c r="B155" s="196"/>
      <c r="C155" s="197"/>
      <c r="D155" s="188" t="s">
        <v>150</v>
      </c>
      <c r="E155" s="198" t="s">
        <v>19</v>
      </c>
      <c r="F155" s="199" t="s">
        <v>202</v>
      </c>
      <c r="G155" s="197"/>
      <c r="H155" s="200">
        <v>0.113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150</v>
      </c>
      <c r="AU155" s="206" t="s">
        <v>82</v>
      </c>
      <c r="AV155" s="13" t="s">
        <v>82</v>
      </c>
      <c r="AW155" s="13" t="s">
        <v>32</v>
      </c>
      <c r="AX155" s="13" t="s">
        <v>72</v>
      </c>
      <c r="AY155" s="206" t="s">
        <v>124</v>
      </c>
    </row>
    <row r="156" spans="1:51" s="13" customFormat="1" ht="10">
      <c r="B156" s="196"/>
      <c r="C156" s="197"/>
      <c r="D156" s="188" t="s">
        <v>150</v>
      </c>
      <c r="E156" s="198" t="s">
        <v>19</v>
      </c>
      <c r="F156" s="199" t="s">
        <v>203</v>
      </c>
      <c r="G156" s="197"/>
      <c r="H156" s="200">
        <v>5.7000000000000002E-2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150</v>
      </c>
      <c r="AU156" s="206" t="s">
        <v>82</v>
      </c>
      <c r="AV156" s="13" t="s">
        <v>82</v>
      </c>
      <c r="AW156" s="13" t="s">
        <v>32</v>
      </c>
      <c r="AX156" s="13" t="s">
        <v>72</v>
      </c>
      <c r="AY156" s="206" t="s">
        <v>124</v>
      </c>
    </row>
    <row r="157" spans="1:51" s="14" customFormat="1" ht="10">
      <c r="B157" s="211"/>
      <c r="C157" s="212"/>
      <c r="D157" s="188" t="s">
        <v>150</v>
      </c>
      <c r="E157" s="213" t="s">
        <v>19</v>
      </c>
      <c r="F157" s="214" t="s">
        <v>186</v>
      </c>
      <c r="G157" s="212"/>
      <c r="H157" s="213" t="s">
        <v>19</v>
      </c>
      <c r="I157" s="215"/>
      <c r="J157" s="212"/>
      <c r="K157" s="212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150</v>
      </c>
      <c r="AU157" s="220" t="s">
        <v>82</v>
      </c>
      <c r="AV157" s="14" t="s">
        <v>80</v>
      </c>
      <c r="AW157" s="14" t="s">
        <v>32</v>
      </c>
      <c r="AX157" s="14" t="s">
        <v>72</v>
      </c>
      <c r="AY157" s="220" t="s">
        <v>124</v>
      </c>
    </row>
    <row r="158" spans="1:51" s="13" customFormat="1" ht="10">
      <c r="B158" s="196"/>
      <c r="C158" s="197"/>
      <c r="D158" s="188" t="s">
        <v>150</v>
      </c>
      <c r="E158" s="198" t="s">
        <v>19</v>
      </c>
      <c r="F158" s="199" t="s">
        <v>199</v>
      </c>
      <c r="G158" s="197"/>
      <c r="H158" s="200">
        <v>0.22600000000000001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150</v>
      </c>
      <c r="AU158" s="206" t="s">
        <v>82</v>
      </c>
      <c r="AV158" s="13" t="s">
        <v>82</v>
      </c>
      <c r="AW158" s="13" t="s">
        <v>32</v>
      </c>
      <c r="AX158" s="13" t="s">
        <v>72</v>
      </c>
      <c r="AY158" s="206" t="s">
        <v>124</v>
      </c>
    </row>
    <row r="159" spans="1:51" s="13" customFormat="1" ht="10">
      <c r="B159" s="196"/>
      <c r="C159" s="197"/>
      <c r="D159" s="188" t="s">
        <v>150</v>
      </c>
      <c r="E159" s="198" t="s">
        <v>19</v>
      </c>
      <c r="F159" s="199" t="s">
        <v>200</v>
      </c>
      <c r="G159" s="197"/>
      <c r="H159" s="200">
        <v>0.113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150</v>
      </c>
      <c r="AU159" s="206" t="s">
        <v>82</v>
      </c>
      <c r="AV159" s="13" t="s">
        <v>82</v>
      </c>
      <c r="AW159" s="13" t="s">
        <v>32</v>
      </c>
      <c r="AX159" s="13" t="s">
        <v>72</v>
      </c>
      <c r="AY159" s="206" t="s">
        <v>124</v>
      </c>
    </row>
    <row r="160" spans="1:51" s="14" customFormat="1" ht="10">
      <c r="B160" s="211"/>
      <c r="C160" s="212"/>
      <c r="D160" s="188" t="s">
        <v>150</v>
      </c>
      <c r="E160" s="213" t="s">
        <v>19</v>
      </c>
      <c r="F160" s="214" t="s">
        <v>187</v>
      </c>
      <c r="G160" s="212"/>
      <c r="H160" s="213" t="s">
        <v>19</v>
      </c>
      <c r="I160" s="215"/>
      <c r="J160" s="212"/>
      <c r="K160" s="212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150</v>
      </c>
      <c r="AU160" s="220" t="s">
        <v>82</v>
      </c>
      <c r="AV160" s="14" t="s">
        <v>80</v>
      </c>
      <c r="AW160" s="14" t="s">
        <v>32</v>
      </c>
      <c r="AX160" s="14" t="s">
        <v>72</v>
      </c>
      <c r="AY160" s="220" t="s">
        <v>124</v>
      </c>
    </row>
    <row r="161" spans="1:65" s="14" customFormat="1" ht="10">
      <c r="B161" s="211"/>
      <c r="C161" s="212"/>
      <c r="D161" s="188" t="s">
        <v>150</v>
      </c>
      <c r="E161" s="213" t="s">
        <v>19</v>
      </c>
      <c r="F161" s="214" t="s">
        <v>178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150</v>
      </c>
      <c r="AU161" s="220" t="s">
        <v>82</v>
      </c>
      <c r="AV161" s="14" t="s">
        <v>80</v>
      </c>
      <c r="AW161" s="14" t="s">
        <v>32</v>
      </c>
      <c r="AX161" s="14" t="s">
        <v>72</v>
      </c>
      <c r="AY161" s="220" t="s">
        <v>124</v>
      </c>
    </row>
    <row r="162" spans="1:65" s="13" customFormat="1" ht="10">
      <c r="B162" s="196"/>
      <c r="C162" s="197"/>
      <c r="D162" s="188" t="s">
        <v>150</v>
      </c>
      <c r="E162" s="198" t="s">
        <v>19</v>
      </c>
      <c r="F162" s="199" t="s">
        <v>204</v>
      </c>
      <c r="G162" s="197"/>
      <c r="H162" s="200">
        <v>1.3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150</v>
      </c>
      <c r="AU162" s="206" t="s">
        <v>82</v>
      </c>
      <c r="AV162" s="13" t="s">
        <v>82</v>
      </c>
      <c r="AW162" s="13" t="s">
        <v>32</v>
      </c>
      <c r="AX162" s="13" t="s">
        <v>72</v>
      </c>
      <c r="AY162" s="206" t="s">
        <v>124</v>
      </c>
    </row>
    <row r="163" spans="1:65" s="14" customFormat="1" ht="10">
      <c r="B163" s="211"/>
      <c r="C163" s="212"/>
      <c r="D163" s="188" t="s">
        <v>150</v>
      </c>
      <c r="E163" s="213" t="s">
        <v>19</v>
      </c>
      <c r="F163" s="214" t="s">
        <v>181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150</v>
      </c>
      <c r="AU163" s="220" t="s">
        <v>82</v>
      </c>
      <c r="AV163" s="14" t="s">
        <v>80</v>
      </c>
      <c r="AW163" s="14" t="s">
        <v>32</v>
      </c>
      <c r="AX163" s="14" t="s">
        <v>72</v>
      </c>
      <c r="AY163" s="220" t="s">
        <v>124</v>
      </c>
    </row>
    <row r="164" spans="1:65" s="13" customFormat="1" ht="10">
      <c r="B164" s="196"/>
      <c r="C164" s="197"/>
      <c r="D164" s="188" t="s">
        <v>150</v>
      </c>
      <c r="E164" s="198" t="s">
        <v>19</v>
      </c>
      <c r="F164" s="199" t="s">
        <v>205</v>
      </c>
      <c r="G164" s="197"/>
      <c r="H164" s="200">
        <v>2.3740000000000001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150</v>
      </c>
      <c r="AU164" s="206" t="s">
        <v>82</v>
      </c>
      <c r="AV164" s="13" t="s">
        <v>82</v>
      </c>
      <c r="AW164" s="13" t="s">
        <v>32</v>
      </c>
      <c r="AX164" s="13" t="s">
        <v>72</v>
      </c>
      <c r="AY164" s="206" t="s">
        <v>124</v>
      </c>
    </row>
    <row r="165" spans="1:65" s="14" customFormat="1" ht="10">
      <c r="B165" s="211"/>
      <c r="C165" s="212"/>
      <c r="D165" s="188" t="s">
        <v>150</v>
      </c>
      <c r="E165" s="213" t="s">
        <v>19</v>
      </c>
      <c r="F165" s="214" t="s">
        <v>183</v>
      </c>
      <c r="G165" s="212"/>
      <c r="H165" s="213" t="s">
        <v>19</v>
      </c>
      <c r="I165" s="215"/>
      <c r="J165" s="212"/>
      <c r="K165" s="212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150</v>
      </c>
      <c r="AU165" s="220" t="s">
        <v>82</v>
      </c>
      <c r="AV165" s="14" t="s">
        <v>80</v>
      </c>
      <c r="AW165" s="14" t="s">
        <v>32</v>
      </c>
      <c r="AX165" s="14" t="s">
        <v>72</v>
      </c>
      <c r="AY165" s="220" t="s">
        <v>124</v>
      </c>
    </row>
    <row r="166" spans="1:65" s="13" customFormat="1" ht="10">
      <c r="B166" s="196"/>
      <c r="C166" s="197"/>
      <c r="D166" s="188" t="s">
        <v>150</v>
      </c>
      <c r="E166" s="198" t="s">
        <v>19</v>
      </c>
      <c r="F166" s="199" t="s">
        <v>206</v>
      </c>
      <c r="G166" s="197"/>
      <c r="H166" s="200">
        <v>1.0740000000000001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150</v>
      </c>
      <c r="AU166" s="206" t="s">
        <v>82</v>
      </c>
      <c r="AV166" s="13" t="s">
        <v>82</v>
      </c>
      <c r="AW166" s="13" t="s">
        <v>32</v>
      </c>
      <c r="AX166" s="13" t="s">
        <v>72</v>
      </c>
      <c r="AY166" s="206" t="s">
        <v>124</v>
      </c>
    </row>
    <row r="167" spans="1:65" s="14" customFormat="1" ht="10">
      <c r="B167" s="211"/>
      <c r="C167" s="212"/>
      <c r="D167" s="188" t="s">
        <v>150</v>
      </c>
      <c r="E167" s="213" t="s">
        <v>19</v>
      </c>
      <c r="F167" s="214" t="s">
        <v>186</v>
      </c>
      <c r="G167" s="212"/>
      <c r="H167" s="213" t="s">
        <v>19</v>
      </c>
      <c r="I167" s="215"/>
      <c r="J167" s="212"/>
      <c r="K167" s="212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150</v>
      </c>
      <c r="AU167" s="220" t="s">
        <v>82</v>
      </c>
      <c r="AV167" s="14" t="s">
        <v>80</v>
      </c>
      <c r="AW167" s="14" t="s">
        <v>32</v>
      </c>
      <c r="AX167" s="14" t="s">
        <v>72</v>
      </c>
      <c r="AY167" s="220" t="s">
        <v>124</v>
      </c>
    </row>
    <row r="168" spans="1:65" s="13" customFormat="1" ht="10">
      <c r="B168" s="196"/>
      <c r="C168" s="197"/>
      <c r="D168" s="188" t="s">
        <v>150</v>
      </c>
      <c r="E168" s="198" t="s">
        <v>19</v>
      </c>
      <c r="F168" s="199" t="s">
        <v>207</v>
      </c>
      <c r="G168" s="197"/>
      <c r="H168" s="200">
        <v>1.752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150</v>
      </c>
      <c r="AU168" s="206" t="s">
        <v>82</v>
      </c>
      <c r="AV168" s="13" t="s">
        <v>82</v>
      </c>
      <c r="AW168" s="13" t="s">
        <v>32</v>
      </c>
      <c r="AX168" s="13" t="s">
        <v>72</v>
      </c>
      <c r="AY168" s="206" t="s">
        <v>124</v>
      </c>
    </row>
    <row r="169" spans="1:65" s="15" customFormat="1" ht="10">
      <c r="B169" s="221"/>
      <c r="C169" s="222"/>
      <c r="D169" s="188" t="s">
        <v>150</v>
      </c>
      <c r="E169" s="223" t="s">
        <v>19</v>
      </c>
      <c r="F169" s="224" t="s">
        <v>192</v>
      </c>
      <c r="G169" s="222"/>
      <c r="H169" s="225">
        <v>7.8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150</v>
      </c>
      <c r="AU169" s="231" t="s">
        <v>82</v>
      </c>
      <c r="AV169" s="15" t="s">
        <v>154</v>
      </c>
      <c r="AW169" s="15" t="s">
        <v>32</v>
      </c>
      <c r="AX169" s="15" t="s">
        <v>80</v>
      </c>
      <c r="AY169" s="231" t="s">
        <v>124</v>
      </c>
    </row>
    <row r="170" spans="1:65" s="13" customFormat="1" ht="10">
      <c r="B170" s="196"/>
      <c r="C170" s="197"/>
      <c r="D170" s="188" t="s">
        <v>150</v>
      </c>
      <c r="E170" s="197"/>
      <c r="F170" s="199" t="s">
        <v>214</v>
      </c>
      <c r="G170" s="197"/>
      <c r="H170" s="200">
        <v>14.04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150</v>
      </c>
      <c r="AU170" s="206" t="s">
        <v>82</v>
      </c>
      <c r="AV170" s="13" t="s">
        <v>82</v>
      </c>
      <c r="AW170" s="13" t="s">
        <v>4</v>
      </c>
      <c r="AX170" s="13" t="s">
        <v>80</v>
      </c>
      <c r="AY170" s="206" t="s">
        <v>124</v>
      </c>
    </row>
    <row r="171" spans="1:65" s="12" customFormat="1" ht="22.75" customHeight="1">
      <c r="B171" s="159"/>
      <c r="C171" s="160"/>
      <c r="D171" s="161" t="s">
        <v>71</v>
      </c>
      <c r="E171" s="173" t="s">
        <v>144</v>
      </c>
      <c r="F171" s="173" t="s">
        <v>215</v>
      </c>
      <c r="G171" s="160"/>
      <c r="H171" s="160"/>
      <c r="I171" s="163"/>
      <c r="J171" s="174">
        <f>BK171</f>
        <v>0</v>
      </c>
      <c r="K171" s="160"/>
      <c r="L171" s="165"/>
      <c r="M171" s="166"/>
      <c r="N171" s="167"/>
      <c r="O171" s="167"/>
      <c r="P171" s="168">
        <f>SUM(P172:P241)</f>
        <v>0</v>
      </c>
      <c r="Q171" s="167"/>
      <c r="R171" s="168">
        <f>SUM(R172:R241)</f>
        <v>33.514102149999999</v>
      </c>
      <c r="S171" s="167"/>
      <c r="T171" s="169">
        <f>SUM(T172:T241)</f>
        <v>0</v>
      </c>
      <c r="AR171" s="170" t="s">
        <v>80</v>
      </c>
      <c r="AT171" s="171" t="s">
        <v>71</v>
      </c>
      <c r="AU171" s="171" t="s">
        <v>80</v>
      </c>
      <c r="AY171" s="170" t="s">
        <v>124</v>
      </c>
      <c r="BK171" s="172">
        <f>SUM(BK172:BK241)</f>
        <v>0</v>
      </c>
    </row>
    <row r="172" spans="1:65" s="2" customFormat="1" ht="24.15" customHeight="1">
      <c r="A172" s="36"/>
      <c r="B172" s="37"/>
      <c r="C172" s="175" t="s">
        <v>154</v>
      </c>
      <c r="D172" s="175" t="s">
        <v>127</v>
      </c>
      <c r="E172" s="176" t="s">
        <v>216</v>
      </c>
      <c r="F172" s="177" t="s">
        <v>217</v>
      </c>
      <c r="G172" s="178" t="s">
        <v>218</v>
      </c>
      <c r="H172" s="179">
        <v>23</v>
      </c>
      <c r="I172" s="180"/>
      <c r="J172" s="181">
        <f>ROUND(I172*H172,2)</f>
        <v>0</v>
      </c>
      <c r="K172" s="177" t="s">
        <v>130</v>
      </c>
      <c r="L172" s="41"/>
      <c r="M172" s="182" t="s">
        <v>19</v>
      </c>
      <c r="N172" s="183" t="s">
        <v>43</v>
      </c>
      <c r="O172" s="66"/>
      <c r="P172" s="184">
        <f>O172*H172</f>
        <v>0</v>
      </c>
      <c r="Q172" s="184">
        <v>0.17488999999999999</v>
      </c>
      <c r="R172" s="184">
        <f>Q172*H172</f>
        <v>4.0224700000000002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154</v>
      </c>
      <c r="AT172" s="186" t="s">
        <v>127</v>
      </c>
      <c r="AU172" s="186" t="s">
        <v>82</v>
      </c>
      <c r="AY172" s="19" t="s">
        <v>124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80</v>
      </c>
      <c r="BK172" s="187">
        <f>ROUND(I172*H172,2)</f>
        <v>0</v>
      </c>
      <c r="BL172" s="19" t="s">
        <v>154</v>
      </c>
      <c r="BM172" s="186" t="s">
        <v>219</v>
      </c>
    </row>
    <row r="173" spans="1:65" s="2" customFormat="1" ht="27">
      <c r="A173" s="36"/>
      <c r="B173" s="37"/>
      <c r="C173" s="38"/>
      <c r="D173" s="188" t="s">
        <v>133</v>
      </c>
      <c r="E173" s="38"/>
      <c r="F173" s="189" t="s">
        <v>220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133</v>
      </c>
      <c r="AU173" s="19" t="s">
        <v>82</v>
      </c>
    </row>
    <row r="174" spans="1:65" s="2" customFormat="1" ht="10">
      <c r="A174" s="36"/>
      <c r="B174" s="37"/>
      <c r="C174" s="38"/>
      <c r="D174" s="193" t="s">
        <v>134</v>
      </c>
      <c r="E174" s="38"/>
      <c r="F174" s="194" t="s">
        <v>221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134</v>
      </c>
      <c r="AU174" s="19" t="s">
        <v>82</v>
      </c>
    </row>
    <row r="175" spans="1:65" s="14" customFormat="1" ht="10">
      <c r="B175" s="211"/>
      <c r="C175" s="212"/>
      <c r="D175" s="188" t="s">
        <v>150</v>
      </c>
      <c r="E175" s="213" t="s">
        <v>19</v>
      </c>
      <c r="F175" s="214" t="s">
        <v>176</v>
      </c>
      <c r="G175" s="212"/>
      <c r="H175" s="213" t="s">
        <v>19</v>
      </c>
      <c r="I175" s="215"/>
      <c r="J175" s="212"/>
      <c r="K175" s="212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150</v>
      </c>
      <c r="AU175" s="220" t="s">
        <v>82</v>
      </c>
      <c r="AV175" s="14" t="s">
        <v>80</v>
      </c>
      <c r="AW175" s="14" t="s">
        <v>32</v>
      </c>
      <c r="AX175" s="14" t="s">
        <v>72</v>
      </c>
      <c r="AY175" s="220" t="s">
        <v>124</v>
      </c>
    </row>
    <row r="176" spans="1:65" s="14" customFormat="1" ht="10">
      <c r="B176" s="211"/>
      <c r="C176" s="212"/>
      <c r="D176" s="188" t="s">
        <v>150</v>
      </c>
      <c r="E176" s="213" t="s">
        <v>19</v>
      </c>
      <c r="F176" s="214" t="s">
        <v>178</v>
      </c>
      <c r="G176" s="212"/>
      <c r="H176" s="213" t="s">
        <v>19</v>
      </c>
      <c r="I176" s="215"/>
      <c r="J176" s="212"/>
      <c r="K176" s="212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150</v>
      </c>
      <c r="AU176" s="220" t="s">
        <v>82</v>
      </c>
      <c r="AV176" s="14" t="s">
        <v>80</v>
      </c>
      <c r="AW176" s="14" t="s">
        <v>32</v>
      </c>
      <c r="AX176" s="14" t="s">
        <v>72</v>
      </c>
      <c r="AY176" s="220" t="s">
        <v>124</v>
      </c>
    </row>
    <row r="177" spans="1:65" s="13" customFormat="1" ht="10">
      <c r="B177" s="196"/>
      <c r="C177" s="197"/>
      <c r="D177" s="188" t="s">
        <v>150</v>
      </c>
      <c r="E177" s="198" t="s">
        <v>19</v>
      </c>
      <c r="F177" s="199" t="s">
        <v>222</v>
      </c>
      <c r="G177" s="197"/>
      <c r="H177" s="200">
        <v>4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150</v>
      </c>
      <c r="AU177" s="206" t="s">
        <v>82</v>
      </c>
      <c r="AV177" s="13" t="s">
        <v>82</v>
      </c>
      <c r="AW177" s="13" t="s">
        <v>32</v>
      </c>
      <c r="AX177" s="13" t="s">
        <v>72</v>
      </c>
      <c r="AY177" s="206" t="s">
        <v>124</v>
      </c>
    </row>
    <row r="178" spans="1:65" s="13" customFormat="1" ht="10">
      <c r="B178" s="196"/>
      <c r="C178" s="197"/>
      <c r="D178" s="188" t="s">
        <v>150</v>
      </c>
      <c r="E178" s="198" t="s">
        <v>19</v>
      </c>
      <c r="F178" s="199" t="s">
        <v>223</v>
      </c>
      <c r="G178" s="197"/>
      <c r="H178" s="200">
        <v>2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150</v>
      </c>
      <c r="AU178" s="206" t="s">
        <v>82</v>
      </c>
      <c r="AV178" s="13" t="s">
        <v>82</v>
      </c>
      <c r="AW178" s="13" t="s">
        <v>32</v>
      </c>
      <c r="AX178" s="13" t="s">
        <v>72</v>
      </c>
      <c r="AY178" s="206" t="s">
        <v>124</v>
      </c>
    </row>
    <row r="179" spans="1:65" s="14" customFormat="1" ht="10">
      <c r="B179" s="211"/>
      <c r="C179" s="212"/>
      <c r="D179" s="188" t="s">
        <v>150</v>
      </c>
      <c r="E179" s="213" t="s">
        <v>19</v>
      </c>
      <c r="F179" s="214" t="s">
        <v>181</v>
      </c>
      <c r="G179" s="212"/>
      <c r="H179" s="213" t="s">
        <v>19</v>
      </c>
      <c r="I179" s="215"/>
      <c r="J179" s="212"/>
      <c r="K179" s="212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150</v>
      </c>
      <c r="AU179" s="220" t="s">
        <v>82</v>
      </c>
      <c r="AV179" s="14" t="s">
        <v>80</v>
      </c>
      <c r="AW179" s="14" t="s">
        <v>32</v>
      </c>
      <c r="AX179" s="14" t="s">
        <v>72</v>
      </c>
      <c r="AY179" s="220" t="s">
        <v>124</v>
      </c>
    </row>
    <row r="180" spans="1:65" s="13" customFormat="1" ht="10">
      <c r="B180" s="196"/>
      <c r="C180" s="197"/>
      <c r="D180" s="188" t="s">
        <v>150</v>
      </c>
      <c r="E180" s="198" t="s">
        <v>19</v>
      </c>
      <c r="F180" s="199" t="s">
        <v>224</v>
      </c>
      <c r="G180" s="197"/>
      <c r="H180" s="200">
        <v>6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150</v>
      </c>
      <c r="AU180" s="206" t="s">
        <v>82</v>
      </c>
      <c r="AV180" s="13" t="s">
        <v>82</v>
      </c>
      <c r="AW180" s="13" t="s">
        <v>32</v>
      </c>
      <c r="AX180" s="13" t="s">
        <v>72</v>
      </c>
      <c r="AY180" s="206" t="s">
        <v>124</v>
      </c>
    </row>
    <row r="181" spans="1:65" s="13" customFormat="1" ht="10">
      <c r="B181" s="196"/>
      <c r="C181" s="197"/>
      <c r="D181" s="188" t="s">
        <v>150</v>
      </c>
      <c r="E181" s="198" t="s">
        <v>19</v>
      </c>
      <c r="F181" s="199" t="s">
        <v>223</v>
      </c>
      <c r="G181" s="197"/>
      <c r="H181" s="200">
        <v>2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150</v>
      </c>
      <c r="AU181" s="206" t="s">
        <v>82</v>
      </c>
      <c r="AV181" s="13" t="s">
        <v>82</v>
      </c>
      <c r="AW181" s="13" t="s">
        <v>32</v>
      </c>
      <c r="AX181" s="13" t="s">
        <v>72</v>
      </c>
      <c r="AY181" s="206" t="s">
        <v>124</v>
      </c>
    </row>
    <row r="182" spans="1:65" s="14" customFormat="1" ht="10">
      <c r="B182" s="211"/>
      <c r="C182" s="212"/>
      <c r="D182" s="188" t="s">
        <v>150</v>
      </c>
      <c r="E182" s="213" t="s">
        <v>19</v>
      </c>
      <c r="F182" s="214" t="s">
        <v>183</v>
      </c>
      <c r="G182" s="212"/>
      <c r="H182" s="213" t="s">
        <v>19</v>
      </c>
      <c r="I182" s="215"/>
      <c r="J182" s="212"/>
      <c r="K182" s="212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150</v>
      </c>
      <c r="AU182" s="220" t="s">
        <v>82</v>
      </c>
      <c r="AV182" s="14" t="s">
        <v>80</v>
      </c>
      <c r="AW182" s="14" t="s">
        <v>32</v>
      </c>
      <c r="AX182" s="14" t="s">
        <v>72</v>
      </c>
      <c r="AY182" s="220" t="s">
        <v>124</v>
      </c>
    </row>
    <row r="183" spans="1:65" s="13" customFormat="1" ht="10">
      <c r="B183" s="196"/>
      <c r="C183" s="197"/>
      <c r="D183" s="188" t="s">
        <v>150</v>
      </c>
      <c r="E183" s="198" t="s">
        <v>19</v>
      </c>
      <c r="F183" s="199" t="s">
        <v>225</v>
      </c>
      <c r="G183" s="197"/>
      <c r="H183" s="200">
        <v>2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150</v>
      </c>
      <c r="AU183" s="206" t="s">
        <v>82</v>
      </c>
      <c r="AV183" s="13" t="s">
        <v>82</v>
      </c>
      <c r="AW183" s="13" t="s">
        <v>32</v>
      </c>
      <c r="AX183" s="13" t="s">
        <v>72</v>
      </c>
      <c r="AY183" s="206" t="s">
        <v>124</v>
      </c>
    </row>
    <row r="184" spans="1:65" s="13" customFormat="1" ht="10">
      <c r="B184" s="196"/>
      <c r="C184" s="197"/>
      <c r="D184" s="188" t="s">
        <v>150</v>
      </c>
      <c r="E184" s="198" t="s">
        <v>19</v>
      </c>
      <c r="F184" s="199" t="s">
        <v>226</v>
      </c>
      <c r="G184" s="197"/>
      <c r="H184" s="200">
        <v>1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150</v>
      </c>
      <c r="AU184" s="206" t="s">
        <v>82</v>
      </c>
      <c r="AV184" s="13" t="s">
        <v>82</v>
      </c>
      <c r="AW184" s="13" t="s">
        <v>32</v>
      </c>
      <c r="AX184" s="13" t="s">
        <v>72</v>
      </c>
      <c r="AY184" s="206" t="s">
        <v>124</v>
      </c>
    </row>
    <row r="185" spans="1:65" s="14" customFormat="1" ht="10">
      <c r="B185" s="211"/>
      <c r="C185" s="212"/>
      <c r="D185" s="188" t="s">
        <v>150</v>
      </c>
      <c r="E185" s="213" t="s">
        <v>19</v>
      </c>
      <c r="F185" s="214" t="s">
        <v>186</v>
      </c>
      <c r="G185" s="212"/>
      <c r="H185" s="213" t="s">
        <v>19</v>
      </c>
      <c r="I185" s="215"/>
      <c r="J185" s="212"/>
      <c r="K185" s="212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150</v>
      </c>
      <c r="AU185" s="220" t="s">
        <v>82</v>
      </c>
      <c r="AV185" s="14" t="s">
        <v>80</v>
      </c>
      <c r="AW185" s="14" t="s">
        <v>32</v>
      </c>
      <c r="AX185" s="14" t="s">
        <v>72</v>
      </c>
      <c r="AY185" s="220" t="s">
        <v>124</v>
      </c>
    </row>
    <row r="186" spans="1:65" s="13" customFormat="1" ht="10">
      <c r="B186" s="196"/>
      <c r="C186" s="197"/>
      <c r="D186" s="188" t="s">
        <v>150</v>
      </c>
      <c r="E186" s="198" t="s">
        <v>19</v>
      </c>
      <c r="F186" s="199" t="s">
        <v>222</v>
      </c>
      <c r="G186" s="197"/>
      <c r="H186" s="200">
        <v>4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150</v>
      </c>
      <c r="AU186" s="206" t="s">
        <v>82</v>
      </c>
      <c r="AV186" s="13" t="s">
        <v>82</v>
      </c>
      <c r="AW186" s="13" t="s">
        <v>32</v>
      </c>
      <c r="AX186" s="13" t="s">
        <v>72</v>
      </c>
      <c r="AY186" s="206" t="s">
        <v>124</v>
      </c>
    </row>
    <row r="187" spans="1:65" s="13" customFormat="1" ht="10">
      <c r="B187" s="196"/>
      <c r="C187" s="197"/>
      <c r="D187" s="188" t="s">
        <v>150</v>
      </c>
      <c r="E187" s="198" t="s">
        <v>19</v>
      </c>
      <c r="F187" s="199" t="s">
        <v>223</v>
      </c>
      <c r="G187" s="197"/>
      <c r="H187" s="200">
        <v>2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150</v>
      </c>
      <c r="AU187" s="206" t="s">
        <v>82</v>
      </c>
      <c r="AV187" s="13" t="s">
        <v>82</v>
      </c>
      <c r="AW187" s="13" t="s">
        <v>32</v>
      </c>
      <c r="AX187" s="13" t="s">
        <v>72</v>
      </c>
      <c r="AY187" s="206" t="s">
        <v>124</v>
      </c>
    </row>
    <row r="188" spans="1:65" s="15" customFormat="1" ht="10">
      <c r="B188" s="221"/>
      <c r="C188" s="222"/>
      <c r="D188" s="188" t="s">
        <v>150</v>
      </c>
      <c r="E188" s="223" t="s">
        <v>19</v>
      </c>
      <c r="F188" s="224" t="s">
        <v>192</v>
      </c>
      <c r="G188" s="222"/>
      <c r="H188" s="225">
        <v>23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150</v>
      </c>
      <c r="AU188" s="231" t="s">
        <v>82</v>
      </c>
      <c r="AV188" s="15" t="s">
        <v>154</v>
      </c>
      <c r="AW188" s="15" t="s">
        <v>32</v>
      </c>
      <c r="AX188" s="15" t="s">
        <v>80</v>
      </c>
      <c r="AY188" s="231" t="s">
        <v>124</v>
      </c>
    </row>
    <row r="189" spans="1:65" s="2" customFormat="1" ht="16.5" customHeight="1">
      <c r="A189" s="36"/>
      <c r="B189" s="37"/>
      <c r="C189" s="232" t="s">
        <v>123</v>
      </c>
      <c r="D189" s="232" t="s">
        <v>227</v>
      </c>
      <c r="E189" s="233" t="s">
        <v>228</v>
      </c>
      <c r="F189" s="234" t="s">
        <v>229</v>
      </c>
      <c r="G189" s="235" t="s">
        <v>218</v>
      </c>
      <c r="H189" s="236">
        <v>23</v>
      </c>
      <c r="I189" s="237"/>
      <c r="J189" s="238">
        <f>ROUND(I189*H189,2)</f>
        <v>0</v>
      </c>
      <c r="K189" s="234" t="s">
        <v>130</v>
      </c>
      <c r="L189" s="239"/>
      <c r="M189" s="240" t="s">
        <v>19</v>
      </c>
      <c r="N189" s="241" t="s">
        <v>43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230</v>
      </c>
      <c r="AT189" s="186" t="s">
        <v>227</v>
      </c>
      <c r="AU189" s="186" t="s">
        <v>82</v>
      </c>
      <c r="AY189" s="19" t="s">
        <v>124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80</v>
      </c>
      <c r="BK189" s="187">
        <f>ROUND(I189*H189,2)</f>
        <v>0</v>
      </c>
      <c r="BL189" s="19" t="s">
        <v>154</v>
      </c>
      <c r="BM189" s="186" t="s">
        <v>231</v>
      </c>
    </row>
    <row r="190" spans="1:65" s="2" customFormat="1" ht="10">
      <c r="A190" s="36"/>
      <c r="B190" s="37"/>
      <c r="C190" s="38"/>
      <c r="D190" s="188" t="s">
        <v>133</v>
      </c>
      <c r="E190" s="38"/>
      <c r="F190" s="189" t="s">
        <v>229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133</v>
      </c>
      <c r="AU190" s="19" t="s">
        <v>82</v>
      </c>
    </row>
    <row r="191" spans="1:65" s="2" customFormat="1" ht="24.15" customHeight="1">
      <c r="A191" s="36"/>
      <c r="B191" s="37"/>
      <c r="C191" s="175" t="s">
        <v>232</v>
      </c>
      <c r="D191" s="175" t="s">
        <v>127</v>
      </c>
      <c r="E191" s="176" t="s">
        <v>233</v>
      </c>
      <c r="F191" s="177" t="s">
        <v>234</v>
      </c>
      <c r="G191" s="178" t="s">
        <v>218</v>
      </c>
      <c r="H191" s="179">
        <v>115</v>
      </c>
      <c r="I191" s="180"/>
      <c r="J191" s="181">
        <f>ROUND(I191*H191,2)</f>
        <v>0</v>
      </c>
      <c r="K191" s="177" t="s">
        <v>130</v>
      </c>
      <c r="L191" s="41"/>
      <c r="M191" s="182" t="s">
        <v>19</v>
      </c>
      <c r="N191" s="183" t="s">
        <v>43</v>
      </c>
      <c r="O191" s="66"/>
      <c r="P191" s="184">
        <f>O191*H191</f>
        <v>0</v>
      </c>
      <c r="Q191" s="184">
        <v>0.17488999999999999</v>
      </c>
      <c r="R191" s="184">
        <f>Q191*H191</f>
        <v>20.112349999999999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154</v>
      </c>
      <c r="AT191" s="186" t="s">
        <v>127</v>
      </c>
      <c r="AU191" s="186" t="s">
        <v>82</v>
      </c>
      <c r="AY191" s="19" t="s">
        <v>124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80</v>
      </c>
      <c r="BK191" s="187">
        <f>ROUND(I191*H191,2)</f>
        <v>0</v>
      </c>
      <c r="BL191" s="19" t="s">
        <v>154</v>
      </c>
      <c r="BM191" s="186" t="s">
        <v>235</v>
      </c>
    </row>
    <row r="192" spans="1:65" s="2" customFormat="1" ht="27">
      <c r="A192" s="36"/>
      <c r="B192" s="37"/>
      <c r="C192" s="38"/>
      <c r="D192" s="188" t="s">
        <v>133</v>
      </c>
      <c r="E192" s="38"/>
      <c r="F192" s="189" t="s">
        <v>236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133</v>
      </c>
      <c r="AU192" s="19" t="s">
        <v>82</v>
      </c>
    </row>
    <row r="193" spans="1:65" s="2" customFormat="1" ht="10">
      <c r="A193" s="36"/>
      <c r="B193" s="37"/>
      <c r="C193" s="38"/>
      <c r="D193" s="193" t="s">
        <v>134</v>
      </c>
      <c r="E193" s="38"/>
      <c r="F193" s="194" t="s">
        <v>237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134</v>
      </c>
      <c r="AU193" s="19" t="s">
        <v>82</v>
      </c>
    </row>
    <row r="194" spans="1:65" s="14" customFormat="1" ht="10">
      <c r="B194" s="211"/>
      <c r="C194" s="212"/>
      <c r="D194" s="188" t="s">
        <v>150</v>
      </c>
      <c r="E194" s="213" t="s">
        <v>19</v>
      </c>
      <c r="F194" s="214" t="s">
        <v>176</v>
      </c>
      <c r="G194" s="212"/>
      <c r="H194" s="213" t="s">
        <v>19</v>
      </c>
      <c r="I194" s="215"/>
      <c r="J194" s="212"/>
      <c r="K194" s="212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150</v>
      </c>
      <c r="AU194" s="220" t="s">
        <v>82</v>
      </c>
      <c r="AV194" s="14" t="s">
        <v>80</v>
      </c>
      <c r="AW194" s="14" t="s">
        <v>32</v>
      </c>
      <c r="AX194" s="14" t="s">
        <v>72</v>
      </c>
      <c r="AY194" s="220" t="s">
        <v>124</v>
      </c>
    </row>
    <row r="195" spans="1:65" s="14" customFormat="1" ht="10">
      <c r="B195" s="211"/>
      <c r="C195" s="212"/>
      <c r="D195" s="188" t="s">
        <v>150</v>
      </c>
      <c r="E195" s="213" t="s">
        <v>19</v>
      </c>
      <c r="F195" s="214" t="s">
        <v>178</v>
      </c>
      <c r="G195" s="212"/>
      <c r="H195" s="213" t="s">
        <v>19</v>
      </c>
      <c r="I195" s="215"/>
      <c r="J195" s="212"/>
      <c r="K195" s="212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150</v>
      </c>
      <c r="AU195" s="220" t="s">
        <v>82</v>
      </c>
      <c r="AV195" s="14" t="s">
        <v>80</v>
      </c>
      <c r="AW195" s="14" t="s">
        <v>32</v>
      </c>
      <c r="AX195" s="14" t="s">
        <v>72</v>
      </c>
      <c r="AY195" s="220" t="s">
        <v>124</v>
      </c>
    </row>
    <row r="196" spans="1:65" s="13" customFormat="1" ht="10">
      <c r="B196" s="196"/>
      <c r="C196" s="197"/>
      <c r="D196" s="188" t="s">
        <v>150</v>
      </c>
      <c r="E196" s="198" t="s">
        <v>19</v>
      </c>
      <c r="F196" s="199" t="s">
        <v>238</v>
      </c>
      <c r="G196" s="197"/>
      <c r="H196" s="200">
        <v>23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150</v>
      </c>
      <c r="AU196" s="206" t="s">
        <v>82</v>
      </c>
      <c r="AV196" s="13" t="s">
        <v>82</v>
      </c>
      <c r="AW196" s="13" t="s">
        <v>32</v>
      </c>
      <c r="AX196" s="13" t="s">
        <v>72</v>
      </c>
      <c r="AY196" s="206" t="s">
        <v>124</v>
      </c>
    </row>
    <row r="197" spans="1:65" s="14" customFormat="1" ht="10">
      <c r="B197" s="211"/>
      <c r="C197" s="212"/>
      <c r="D197" s="188" t="s">
        <v>150</v>
      </c>
      <c r="E197" s="213" t="s">
        <v>19</v>
      </c>
      <c r="F197" s="214" t="s">
        <v>181</v>
      </c>
      <c r="G197" s="212"/>
      <c r="H197" s="213" t="s">
        <v>19</v>
      </c>
      <c r="I197" s="215"/>
      <c r="J197" s="212"/>
      <c r="K197" s="212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150</v>
      </c>
      <c r="AU197" s="220" t="s">
        <v>82</v>
      </c>
      <c r="AV197" s="14" t="s">
        <v>80</v>
      </c>
      <c r="AW197" s="14" t="s">
        <v>32</v>
      </c>
      <c r="AX197" s="14" t="s">
        <v>72</v>
      </c>
      <c r="AY197" s="220" t="s">
        <v>124</v>
      </c>
    </row>
    <row r="198" spans="1:65" s="13" customFormat="1" ht="10">
      <c r="B198" s="196"/>
      <c r="C198" s="197"/>
      <c r="D198" s="188" t="s">
        <v>150</v>
      </c>
      <c r="E198" s="198" t="s">
        <v>19</v>
      </c>
      <c r="F198" s="199" t="s">
        <v>239</v>
      </c>
      <c r="G198" s="197"/>
      <c r="H198" s="200">
        <v>42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150</v>
      </c>
      <c r="AU198" s="206" t="s">
        <v>82</v>
      </c>
      <c r="AV198" s="13" t="s">
        <v>82</v>
      </c>
      <c r="AW198" s="13" t="s">
        <v>32</v>
      </c>
      <c r="AX198" s="13" t="s">
        <v>72</v>
      </c>
      <c r="AY198" s="206" t="s">
        <v>124</v>
      </c>
    </row>
    <row r="199" spans="1:65" s="14" customFormat="1" ht="10">
      <c r="B199" s="211"/>
      <c r="C199" s="212"/>
      <c r="D199" s="188" t="s">
        <v>150</v>
      </c>
      <c r="E199" s="213" t="s">
        <v>19</v>
      </c>
      <c r="F199" s="214" t="s">
        <v>183</v>
      </c>
      <c r="G199" s="212"/>
      <c r="H199" s="213" t="s">
        <v>19</v>
      </c>
      <c r="I199" s="215"/>
      <c r="J199" s="212"/>
      <c r="K199" s="212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150</v>
      </c>
      <c r="AU199" s="220" t="s">
        <v>82</v>
      </c>
      <c r="AV199" s="14" t="s">
        <v>80</v>
      </c>
      <c r="AW199" s="14" t="s">
        <v>32</v>
      </c>
      <c r="AX199" s="14" t="s">
        <v>72</v>
      </c>
      <c r="AY199" s="220" t="s">
        <v>124</v>
      </c>
    </row>
    <row r="200" spans="1:65" s="13" customFormat="1" ht="10">
      <c r="B200" s="196"/>
      <c r="C200" s="197"/>
      <c r="D200" s="188" t="s">
        <v>150</v>
      </c>
      <c r="E200" s="198" t="s">
        <v>19</v>
      </c>
      <c r="F200" s="199" t="s">
        <v>240</v>
      </c>
      <c r="G200" s="197"/>
      <c r="H200" s="200">
        <v>19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150</v>
      </c>
      <c r="AU200" s="206" t="s">
        <v>82</v>
      </c>
      <c r="AV200" s="13" t="s">
        <v>82</v>
      </c>
      <c r="AW200" s="13" t="s">
        <v>32</v>
      </c>
      <c r="AX200" s="13" t="s">
        <v>72</v>
      </c>
      <c r="AY200" s="206" t="s">
        <v>124</v>
      </c>
    </row>
    <row r="201" spans="1:65" s="14" customFormat="1" ht="10">
      <c r="B201" s="211"/>
      <c r="C201" s="212"/>
      <c r="D201" s="188" t="s">
        <v>150</v>
      </c>
      <c r="E201" s="213" t="s">
        <v>19</v>
      </c>
      <c r="F201" s="214" t="s">
        <v>186</v>
      </c>
      <c r="G201" s="212"/>
      <c r="H201" s="213" t="s">
        <v>19</v>
      </c>
      <c r="I201" s="215"/>
      <c r="J201" s="212"/>
      <c r="K201" s="212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150</v>
      </c>
      <c r="AU201" s="220" t="s">
        <v>82</v>
      </c>
      <c r="AV201" s="14" t="s">
        <v>80</v>
      </c>
      <c r="AW201" s="14" t="s">
        <v>32</v>
      </c>
      <c r="AX201" s="14" t="s">
        <v>72</v>
      </c>
      <c r="AY201" s="220" t="s">
        <v>124</v>
      </c>
    </row>
    <row r="202" spans="1:65" s="13" customFormat="1" ht="10">
      <c r="B202" s="196"/>
      <c r="C202" s="197"/>
      <c r="D202" s="188" t="s">
        <v>150</v>
      </c>
      <c r="E202" s="198" t="s">
        <v>19</v>
      </c>
      <c r="F202" s="199" t="s">
        <v>241</v>
      </c>
      <c r="G202" s="197"/>
      <c r="H202" s="200">
        <v>31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150</v>
      </c>
      <c r="AU202" s="206" t="s">
        <v>82</v>
      </c>
      <c r="AV202" s="13" t="s">
        <v>82</v>
      </c>
      <c r="AW202" s="13" t="s">
        <v>32</v>
      </c>
      <c r="AX202" s="13" t="s">
        <v>72</v>
      </c>
      <c r="AY202" s="206" t="s">
        <v>124</v>
      </c>
    </row>
    <row r="203" spans="1:65" s="15" customFormat="1" ht="10">
      <c r="B203" s="221"/>
      <c r="C203" s="222"/>
      <c r="D203" s="188" t="s">
        <v>150</v>
      </c>
      <c r="E203" s="223" t="s">
        <v>19</v>
      </c>
      <c r="F203" s="224" t="s">
        <v>192</v>
      </c>
      <c r="G203" s="222"/>
      <c r="H203" s="225">
        <v>115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150</v>
      </c>
      <c r="AU203" s="231" t="s">
        <v>82</v>
      </c>
      <c r="AV203" s="15" t="s">
        <v>154</v>
      </c>
      <c r="AW203" s="15" t="s">
        <v>32</v>
      </c>
      <c r="AX203" s="15" t="s">
        <v>80</v>
      </c>
      <c r="AY203" s="231" t="s">
        <v>124</v>
      </c>
    </row>
    <row r="204" spans="1:65" s="2" customFormat="1" ht="37.75" customHeight="1">
      <c r="A204" s="36"/>
      <c r="B204" s="37"/>
      <c r="C204" s="232" t="s">
        <v>242</v>
      </c>
      <c r="D204" s="232" t="s">
        <v>227</v>
      </c>
      <c r="E204" s="233" t="s">
        <v>243</v>
      </c>
      <c r="F204" s="234" t="s">
        <v>244</v>
      </c>
      <c r="G204" s="235" t="s">
        <v>218</v>
      </c>
      <c r="H204" s="236">
        <v>115</v>
      </c>
      <c r="I204" s="237"/>
      <c r="J204" s="238">
        <f>ROUND(I204*H204,2)</f>
        <v>0</v>
      </c>
      <c r="K204" s="234" t="s">
        <v>130</v>
      </c>
      <c r="L204" s="239"/>
      <c r="M204" s="240" t="s">
        <v>19</v>
      </c>
      <c r="N204" s="241" t="s">
        <v>43</v>
      </c>
      <c r="O204" s="66"/>
      <c r="P204" s="184">
        <f>O204*H204</f>
        <v>0</v>
      </c>
      <c r="Q204" s="184">
        <v>5.7000000000000002E-3</v>
      </c>
      <c r="R204" s="184">
        <f>Q204*H204</f>
        <v>0.65549999999999997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230</v>
      </c>
      <c r="AT204" s="186" t="s">
        <v>227</v>
      </c>
      <c r="AU204" s="186" t="s">
        <v>82</v>
      </c>
      <c r="AY204" s="19" t="s">
        <v>124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80</v>
      </c>
      <c r="BK204" s="187">
        <f>ROUND(I204*H204,2)</f>
        <v>0</v>
      </c>
      <c r="BL204" s="19" t="s">
        <v>154</v>
      </c>
      <c r="BM204" s="186" t="s">
        <v>245</v>
      </c>
    </row>
    <row r="205" spans="1:65" s="2" customFormat="1" ht="18">
      <c r="A205" s="36"/>
      <c r="B205" s="37"/>
      <c r="C205" s="38"/>
      <c r="D205" s="188" t="s">
        <v>133</v>
      </c>
      <c r="E205" s="38"/>
      <c r="F205" s="189" t="s">
        <v>244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133</v>
      </c>
      <c r="AU205" s="19" t="s">
        <v>82</v>
      </c>
    </row>
    <row r="206" spans="1:65" s="2" customFormat="1" ht="24.15" customHeight="1">
      <c r="A206" s="36"/>
      <c r="B206" s="37"/>
      <c r="C206" s="175" t="s">
        <v>230</v>
      </c>
      <c r="D206" s="175" t="s">
        <v>127</v>
      </c>
      <c r="E206" s="176" t="s">
        <v>246</v>
      </c>
      <c r="F206" s="177" t="s">
        <v>247</v>
      </c>
      <c r="G206" s="178" t="s">
        <v>218</v>
      </c>
      <c r="H206" s="179">
        <v>111</v>
      </c>
      <c r="I206" s="180"/>
      <c r="J206" s="181">
        <f>ROUND(I206*H206,2)</f>
        <v>0</v>
      </c>
      <c r="K206" s="177" t="s">
        <v>130</v>
      </c>
      <c r="L206" s="41"/>
      <c r="M206" s="182" t="s">
        <v>19</v>
      </c>
      <c r="N206" s="183" t="s">
        <v>43</v>
      </c>
      <c r="O206" s="66"/>
      <c r="P206" s="184">
        <f>O206*H206</f>
        <v>0</v>
      </c>
      <c r="Q206" s="184">
        <v>1.1999999999999999E-3</v>
      </c>
      <c r="R206" s="184">
        <f>Q206*H206</f>
        <v>0.13319999999999999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154</v>
      </c>
      <c r="AT206" s="186" t="s">
        <v>127</v>
      </c>
      <c r="AU206" s="186" t="s">
        <v>82</v>
      </c>
      <c r="AY206" s="19" t="s">
        <v>124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80</v>
      </c>
      <c r="BK206" s="187">
        <f>ROUND(I206*H206,2)</f>
        <v>0</v>
      </c>
      <c r="BL206" s="19" t="s">
        <v>154</v>
      </c>
      <c r="BM206" s="186" t="s">
        <v>248</v>
      </c>
    </row>
    <row r="207" spans="1:65" s="2" customFormat="1" ht="18">
      <c r="A207" s="36"/>
      <c r="B207" s="37"/>
      <c r="C207" s="38"/>
      <c r="D207" s="188" t="s">
        <v>133</v>
      </c>
      <c r="E207" s="38"/>
      <c r="F207" s="189" t="s">
        <v>249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133</v>
      </c>
      <c r="AU207" s="19" t="s">
        <v>82</v>
      </c>
    </row>
    <row r="208" spans="1:65" s="2" customFormat="1" ht="10">
      <c r="A208" s="36"/>
      <c r="B208" s="37"/>
      <c r="C208" s="38"/>
      <c r="D208" s="193" t="s">
        <v>134</v>
      </c>
      <c r="E208" s="38"/>
      <c r="F208" s="194" t="s">
        <v>250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134</v>
      </c>
      <c r="AU208" s="19" t="s">
        <v>82</v>
      </c>
    </row>
    <row r="209" spans="1:65" s="14" customFormat="1" ht="10">
      <c r="B209" s="211"/>
      <c r="C209" s="212"/>
      <c r="D209" s="188" t="s">
        <v>150</v>
      </c>
      <c r="E209" s="213" t="s">
        <v>19</v>
      </c>
      <c r="F209" s="214" t="s">
        <v>176</v>
      </c>
      <c r="G209" s="212"/>
      <c r="H209" s="213" t="s">
        <v>19</v>
      </c>
      <c r="I209" s="215"/>
      <c r="J209" s="212"/>
      <c r="K209" s="212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150</v>
      </c>
      <c r="AU209" s="220" t="s">
        <v>82</v>
      </c>
      <c r="AV209" s="14" t="s">
        <v>80</v>
      </c>
      <c r="AW209" s="14" t="s">
        <v>32</v>
      </c>
      <c r="AX209" s="14" t="s">
        <v>72</v>
      </c>
      <c r="AY209" s="220" t="s">
        <v>124</v>
      </c>
    </row>
    <row r="210" spans="1:65" s="14" customFormat="1" ht="10">
      <c r="B210" s="211"/>
      <c r="C210" s="212"/>
      <c r="D210" s="188" t="s">
        <v>150</v>
      </c>
      <c r="E210" s="213" t="s">
        <v>19</v>
      </c>
      <c r="F210" s="214" t="s">
        <v>178</v>
      </c>
      <c r="G210" s="212"/>
      <c r="H210" s="213" t="s">
        <v>19</v>
      </c>
      <c r="I210" s="215"/>
      <c r="J210" s="212"/>
      <c r="K210" s="212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150</v>
      </c>
      <c r="AU210" s="220" t="s">
        <v>82</v>
      </c>
      <c r="AV210" s="14" t="s">
        <v>80</v>
      </c>
      <c r="AW210" s="14" t="s">
        <v>32</v>
      </c>
      <c r="AX210" s="14" t="s">
        <v>72</v>
      </c>
      <c r="AY210" s="220" t="s">
        <v>124</v>
      </c>
    </row>
    <row r="211" spans="1:65" s="13" customFormat="1" ht="10">
      <c r="B211" s="196"/>
      <c r="C211" s="197"/>
      <c r="D211" s="188" t="s">
        <v>150</v>
      </c>
      <c r="E211" s="198" t="s">
        <v>19</v>
      </c>
      <c r="F211" s="199" t="s">
        <v>251</v>
      </c>
      <c r="G211" s="197"/>
      <c r="H211" s="200">
        <v>22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150</v>
      </c>
      <c r="AU211" s="206" t="s">
        <v>82</v>
      </c>
      <c r="AV211" s="13" t="s">
        <v>82</v>
      </c>
      <c r="AW211" s="13" t="s">
        <v>32</v>
      </c>
      <c r="AX211" s="13" t="s">
        <v>72</v>
      </c>
      <c r="AY211" s="206" t="s">
        <v>124</v>
      </c>
    </row>
    <row r="212" spans="1:65" s="14" customFormat="1" ht="10">
      <c r="B212" s="211"/>
      <c r="C212" s="212"/>
      <c r="D212" s="188" t="s">
        <v>150</v>
      </c>
      <c r="E212" s="213" t="s">
        <v>19</v>
      </c>
      <c r="F212" s="214" t="s">
        <v>181</v>
      </c>
      <c r="G212" s="212"/>
      <c r="H212" s="213" t="s">
        <v>19</v>
      </c>
      <c r="I212" s="215"/>
      <c r="J212" s="212"/>
      <c r="K212" s="212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150</v>
      </c>
      <c r="AU212" s="220" t="s">
        <v>82</v>
      </c>
      <c r="AV212" s="14" t="s">
        <v>80</v>
      </c>
      <c r="AW212" s="14" t="s">
        <v>32</v>
      </c>
      <c r="AX212" s="14" t="s">
        <v>72</v>
      </c>
      <c r="AY212" s="220" t="s">
        <v>124</v>
      </c>
    </row>
    <row r="213" spans="1:65" s="13" customFormat="1" ht="10">
      <c r="B213" s="196"/>
      <c r="C213" s="197"/>
      <c r="D213" s="188" t="s">
        <v>150</v>
      </c>
      <c r="E213" s="198" t="s">
        <v>19</v>
      </c>
      <c r="F213" s="199" t="s">
        <v>252</v>
      </c>
      <c r="G213" s="197"/>
      <c r="H213" s="200">
        <v>41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150</v>
      </c>
      <c r="AU213" s="206" t="s">
        <v>82</v>
      </c>
      <c r="AV213" s="13" t="s">
        <v>82</v>
      </c>
      <c r="AW213" s="13" t="s">
        <v>32</v>
      </c>
      <c r="AX213" s="13" t="s">
        <v>72</v>
      </c>
      <c r="AY213" s="206" t="s">
        <v>124</v>
      </c>
    </row>
    <row r="214" spans="1:65" s="14" customFormat="1" ht="10">
      <c r="B214" s="211"/>
      <c r="C214" s="212"/>
      <c r="D214" s="188" t="s">
        <v>150</v>
      </c>
      <c r="E214" s="213" t="s">
        <v>19</v>
      </c>
      <c r="F214" s="214" t="s">
        <v>183</v>
      </c>
      <c r="G214" s="212"/>
      <c r="H214" s="213" t="s">
        <v>19</v>
      </c>
      <c r="I214" s="215"/>
      <c r="J214" s="212"/>
      <c r="K214" s="212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150</v>
      </c>
      <c r="AU214" s="220" t="s">
        <v>82</v>
      </c>
      <c r="AV214" s="14" t="s">
        <v>80</v>
      </c>
      <c r="AW214" s="14" t="s">
        <v>32</v>
      </c>
      <c r="AX214" s="14" t="s">
        <v>72</v>
      </c>
      <c r="AY214" s="220" t="s">
        <v>124</v>
      </c>
    </row>
    <row r="215" spans="1:65" s="13" customFormat="1" ht="10">
      <c r="B215" s="196"/>
      <c r="C215" s="197"/>
      <c r="D215" s="188" t="s">
        <v>150</v>
      </c>
      <c r="E215" s="198" t="s">
        <v>19</v>
      </c>
      <c r="F215" s="199" t="s">
        <v>253</v>
      </c>
      <c r="G215" s="197"/>
      <c r="H215" s="200">
        <v>18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150</v>
      </c>
      <c r="AU215" s="206" t="s">
        <v>82</v>
      </c>
      <c r="AV215" s="13" t="s">
        <v>82</v>
      </c>
      <c r="AW215" s="13" t="s">
        <v>32</v>
      </c>
      <c r="AX215" s="13" t="s">
        <v>72</v>
      </c>
      <c r="AY215" s="206" t="s">
        <v>124</v>
      </c>
    </row>
    <row r="216" spans="1:65" s="14" customFormat="1" ht="10">
      <c r="B216" s="211"/>
      <c r="C216" s="212"/>
      <c r="D216" s="188" t="s">
        <v>150</v>
      </c>
      <c r="E216" s="213" t="s">
        <v>19</v>
      </c>
      <c r="F216" s="214" t="s">
        <v>186</v>
      </c>
      <c r="G216" s="212"/>
      <c r="H216" s="213" t="s">
        <v>19</v>
      </c>
      <c r="I216" s="215"/>
      <c r="J216" s="212"/>
      <c r="K216" s="212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150</v>
      </c>
      <c r="AU216" s="220" t="s">
        <v>82</v>
      </c>
      <c r="AV216" s="14" t="s">
        <v>80</v>
      </c>
      <c r="AW216" s="14" t="s">
        <v>32</v>
      </c>
      <c r="AX216" s="14" t="s">
        <v>72</v>
      </c>
      <c r="AY216" s="220" t="s">
        <v>124</v>
      </c>
    </row>
    <row r="217" spans="1:65" s="13" customFormat="1" ht="10">
      <c r="B217" s="196"/>
      <c r="C217" s="197"/>
      <c r="D217" s="188" t="s">
        <v>150</v>
      </c>
      <c r="E217" s="198" t="s">
        <v>19</v>
      </c>
      <c r="F217" s="199" t="s">
        <v>254</v>
      </c>
      <c r="G217" s="197"/>
      <c r="H217" s="200">
        <v>30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150</v>
      </c>
      <c r="AU217" s="206" t="s">
        <v>82</v>
      </c>
      <c r="AV217" s="13" t="s">
        <v>82</v>
      </c>
      <c r="AW217" s="13" t="s">
        <v>32</v>
      </c>
      <c r="AX217" s="13" t="s">
        <v>72</v>
      </c>
      <c r="AY217" s="206" t="s">
        <v>124</v>
      </c>
    </row>
    <row r="218" spans="1:65" s="15" customFormat="1" ht="10">
      <c r="B218" s="221"/>
      <c r="C218" s="222"/>
      <c r="D218" s="188" t="s">
        <v>150</v>
      </c>
      <c r="E218" s="223" t="s">
        <v>19</v>
      </c>
      <c r="F218" s="224" t="s">
        <v>192</v>
      </c>
      <c r="G218" s="222"/>
      <c r="H218" s="225">
        <v>111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150</v>
      </c>
      <c r="AU218" s="231" t="s">
        <v>82</v>
      </c>
      <c r="AV218" s="15" t="s">
        <v>154</v>
      </c>
      <c r="AW218" s="15" t="s">
        <v>32</v>
      </c>
      <c r="AX218" s="15" t="s">
        <v>80</v>
      </c>
      <c r="AY218" s="231" t="s">
        <v>124</v>
      </c>
    </row>
    <row r="219" spans="1:65" s="2" customFormat="1" ht="33" customHeight="1">
      <c r="A219" s="36"/>
      <c r="B219" s="37"/>
      <c r="C219" s="232" t="s">
        <v>255</v>
      </c>
      <c r="D219" s="232" t="s">
        <v>227</v>
      </c>
      <c r="E219" s="233" t="s">
        <v>256</v>
      </c>
      <c r="F219" s="234" t="s">
        <v>257</v>
      </c>
      <c r="G219" s="235" t="s">
        <v>218</v>
      </c>
      <c r="H219" s="236">
        <v>111</v>
      </c>
      <c r="I219" s="237"/>
      <c r="J219" s="238">
        <f>ROUND(I219*H219,2)</f>
        <v>0</v>
      </c>
      <c r="K219" s="234" t="s">
        <v>130</v>
      </c>
      <c r="L219" s="239"/>
      <c r="M219" s="240" t="s">
        <v>19</v>
      </c>
      <c r="N219" s="241" t="s">
        <v>43</v>
      </c>
      <c r="O219" s="66"/>
      <c r="P219" s="184">
        <f>O219*H219</f>
        <v>0</v>
      </c>
      <c r="Q219" s="184">
        <v>2.8E-3</v>
      </c>
      <c r="R219" s="184">
        <f>Q219*H219</f>
        <v>0.31080000000000002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230</v>
      </c>
      <c r="AT219" s="186" t="s">
        <v>227</v>
      </c>
      <c r="AU219" s="186" t="s">
        <v>82</v>
      </c>
      <c r="AY219" s="19" t="s">
        <v>124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80</v>
      </c>
      <c r="BK219" s="187">
        <f>ROUND(I219*H219,2)</f>
        <v>0</v>
      </c>
      <c r="BL219" s="19" t="s">
        <v>154</v>
      </c>
      <c r="BM219" s="186" t="s">
        <v>258</v>
      </c>
    </row>
    <row r="220" spans="1:65" s="2" customFormat="1" ht="18">
      <c r="A220" s="36"/>
      <c r="B220" s="37"/>
      <c r="C220" s="38"/>
      <c r="D220" s="188" t="s">
        <v>133</v>
      </c>
      <c r="E220" s="38"/>
      <c r="F220" s="189" t="s">
        <v>257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133</v>
      </c>
      <c r="AU220" s="19" t="s">
        <v>82</v>
      </c>
    </row>
    <row r="221" spans="1:65" s="2" customFormat="1" ht="37.75" customHeight="1">
      <c r="A221" s="36"/>
      <c r="B221" s="37"/>
      <c r="C221" s="232" t="s">
        <v>259</v>
      </c>
      <c r="D221" s="232" t="s">
        <v>227</v>
      </c>
      <c r="E221" s="233" t="s">
        <v>260</v>
      </c>
      <c r="F221" s="234" t="s">
        <v>261</v>
      </c>
      <c r="G221" s="235" t="s">
        <v>218</v>
      </c>
      <c r="H221" s="236">
        <v>111</v>
      </c>
      <c r="I221" s="237"/>
      <c r="J221" s="238">
        <f>ROUND(I221*H221,2)</f>
        <v>0</v>
      </c>
      <c r="K221" s="234" t="s">
        <v>130</v>
      </c>
      <c r="L221" s="239"/>
      <c r="M221" s="240" t="s">
        <v>19</v>
      </c>
      <c r="N221" s="241" t="s">
        <v>43</v>
      </c>
      <c r="O221" s="66"/>
      <c r="P221" s="184">
        <f>O221*H221</f>
        <v>0</v>
      </c>
      <c r="Q221" s="184">
        <v>7.0000000000000007E-2</v>
      </c>
      <c r="R221" s="184">
        <f>Q221*H221</f>
        <v>7.7700000000000005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230</v>
      </c>
      <c r="AT221" s="186" t="s">
        <v>227</v>
      </c>
      <c r="AU221" s="186" t="s">
        <v>82</v>
      </c>
      <c r="AY221" s="19" t="s">
        <v>124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80</v>
      </c>
      <c r="BK221" s="187">
        <f>ROUND(I221*H221,2)</f>
        <v>0</v>
      </c>
      <c r="BL221" s="19" t="s">
        <v>154</v>
      </c>
      <c r="BM221" s="186" t="s">
        <v>262</v>
      </c>
    </row>
    <row r="222" spans="1:65" s="2" customFormat="1" ht="18">
      <c r="A222" s="36"/>
      <c r="B222" s="37"/>
      <c r="C222" s="38"/>
      <c r="D222" s="188" t="s">
        <v>133</v>
      </c>
      <c r="E222" s="38"/>
      <c r="F222" s="189" t="s">
        <v>261</v>
      </c>
      <c r="G222" s="38"/>
      <c r="H222" s="38"/>
      <c r="I222" s="190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133</v>
      </c>
      <c r="AU222" s="19" t="s">
        <v>82</v>
      </c>
    </row>
    <row r="223" spans="1:65" s="2" customFormat="1" ht="24.15" customHeight="1">
      <c r="A223" s="36"/>
      <c r="B223" s="37"/>
      <c r="C223" s="175" t="s">
        <v>263</v>
      </c>
      <c r="D223" s="175" t="s">
        <v>127</v>
      </c>
      <c r="E223" s="176" t="s">
        <v>264</v>
      </c>
      <c r="F223" s="177" t="s">
        <v>265</v>
      </c>
      <c r="G223" s="178" t="s">
        <v>172</v>
      </c>
      <c r="H223" s="179">
        <v>277.81</v>
      </c>
      <c r="I223" s="180"/>
      <c r="J223" s="181">
        <f>ROUND(I223*H223,2)</f>
        <v>0</v>
      </c>
      <c r="K223" s="177" t="s">
        <v>130</v>
      </c>
      <c r="L223" s="41"/>
      <c r="M223" s="182" t="s">
        <v>19</v>
      </c>
      <c r="N223" s="183" t="s">
        <v>43</v>
      </c>
      <c r="O223" s="66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154</v>
      </c>
      <c r="AT223" s="186" t="s">
        <v>127</v>
      </c>
      <c r="AU223" s="186" t="s">
        <v>82</v>
      </c>
      <c r="AY223" s="19" t="s">
        <v>124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80</v>
      </c>
      <c r="BK223" s="187">
        <f>ROUND(I223*H223,2)</f>
        <v>0</v>
      </c>
      <c r="BL223" s="19" t="s">
        <v>154</v>
      </c>
      <c r="BM223" s="186" t="s">
        <v>266</v>
      </c>
    </row>
    <row r="224" spans="1:65" s="2" customFormat="1" ht="18">
      <c r="A224" s="36"/>
      <c r="B224" s="37"/>
      <c r="C224" s="38"/>
      <c r="D224" s="188" t="s">
        <v>133</v>
      </c>
      <c r="E224" s="38"/>
      <c r="F224" s="189" t="s">
        <v>267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133</v>
      </c>
      <c r="AU224" s="19" t="s">
        <v>82</v>
      </c>
    </row>
    <row r="225" spans="1:65" s="2" customFormat="1" ht="10">
      <c r="A225" s="36"/>
      <c r="B225" s="37"/>
      <c r="C225" s="38"/>
      <c r="D225" s="193" t="s">
        <v>134</v>
      </c>
      <c r="E225" s="38"/>
      <c r="F225" s="194" t="s">
        <v>268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134</v>
      </c>
      <c r="AU225" s="19" t="s">
        <v>82</v>
      </c>
    </row>
    <row r="226" spans="1:65" s="14" customFormat="1" ht="10">
      <c r="B226" s="211"/>
      <c r="C226" s="212"/>
      <c r="D226" s="188" t="s">
        <v>150</v>
      </c>
      <c r="E226" s="213" t="s">
        <v>19</v>
      </c>
      <c r="F226" s="214" t="s">
        <v>269</v>
      </c>
      <c r="G226" s="212"/>
      <c r="H226" s="213" t="s">
        <v>19</v>
      </c>
      <c r="I226" s="215"/>
      <c r="J226" s="212"/>
      <c r="K226" s="212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150</v>
      </c>
      <c r="AU226" s="220" t="s">
        <v>82</v>
      </c>
      <c r="AV226" s="14" t="s">
        <v>80</v>
      </c>
      <c r="AW226" s="14" t="s">
        <v>32</v>
      </c>
      <c r="AX226" s="14" t="s">
        <v>72</v>
      </c>
      <c r="AY226" s="220" t="s">
        <v>124</v>
      </c>
    </row>
    <row r="227" spans="1:65" s="14" customFormat="1" ht="10">
      <c r="B227" s="211"/>
      <c r="C227" s="212"/>
      <c r="D227" s="188" t="s">
        <v>150</v>
      </c>
      <c r="E227" s="213" t="s">
        <v>19</v>
      </c>
      <c r="F227" s="214" t="s">
        <v>178</v>
      </c>
      <c r="G227" s="212"/>
      <c r="H227" s="213" t="s">
        <v>19</v>
      </c>
      <c r="I227" s="215"/>
      <c r="J227" s="212"/>
      <c r="K227" s="212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150</v>
      </c>
      <c r="AU227" s="220" t="s">
        <v>82</v>
      </c>
      <c r="AV227" s="14" t="s">
        <v>80</v>
      </c>
      <c r="AW227" s="14" t="s">
        <v>32</v>
      </c>
      <c r="AX227" s="14" t="s">
        <v>72</v>
      </c>
      <c r="AY227" s="220" t="s">
        <v>124</v>
      </c>
    </row>
    <row r="228" spans="1:65" s="13" customFormat="1" ht="10">
      <c r="B228" s="196"/>
      <c r="C228" s="197"/>
      <c r="D228" s="188" t="s">
        <v>150</v>
      </c>
      <c r="E228" s="198" t="s">
        <v>19</v>
      </c>
      <c r="F228" s="199" t="s">
        <v>270</v>
      </c>
      <c r="G228" s="197"/>
      <c r="H228" s="200">
        <v>56.14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150</v>
      </c>
      <c r="AU228" s="206" t="s">
        <v>82</v>
      </c>
      <c r="AV228" s="13" t="s">
        <v>82</v>
      </c>
      <c r="AW228" s="13" t="s">
        <v>32</v>
      </c>
      <c r="AX228" s="13" t="s">
        <v>72</v>
      </c>
      <c r="AY228" s="206" t="s">
        <v>124</v>
      </c>
    </row>
    <row r="229" spans="1:65" s="14" customFormat="1" ht="10">
      <c r="B229" s="211"/>
      <c r="C229" s="212"/>
      <c r="D229" s="188" t="s">
        <v>150</v>
      </c>
      <c r="E229" s="213" t="s">
        <v>19</v>
      </c>
      <c r="F229" s="214" t="s">
        <v>181</v>
      </c>
      <c r="G229" s="212"/>
      <c r="H229" s="213" t="s">
        <v>19</v>
      </c>
      <c r="I229" s="215"/>
      <c r="J229" s="212"/>
      <c r="K229" s="212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150</v>
      </c>
      <c r="AU229" s="220" t="s">
        <v>82</v>
      </c>
      <c r="AV229" s="14" t="s">
        <v>80</v>
      </c>
      <c r="AW229" s="14" t="s">
        <v>32</v>
      </c>
      <c r="AX229" s="14" t="s">
        <v>72</v>
      </c>
      <c r="AY229" s="220" t="s">
        <v>124</v>
      </c>
    </row>
    <row r="230" spans="1:65" s="13" customFormat="1" ht="10">
      <c r="B230" s="196"/>
      <c r="C230" s="197"/>
      <c r="D230" s="188" t="s">
        <v>150</v>
      </c>
      <c r="E230" s="198" t="s">
        <v>19</v>
      </c>
      <c r="F230" s="199" t="s">
        <v>271</v>
      </c>
      <c r="G230" s="197"/>
      <c r="H230" s="200">
        <v>101.36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150</v>
      </c>
      <c r="AU230" s="206" t="s">
        <v>82</v>
      </c>
      <c r="AV230" s="13" t="s">
        <v>82</v>
      </c>
      <c r="AW230" s="13" t="s">
        <v>32</v>
      </c>
      <c r="AX230" s="13" t="s">
        <v>72</v>
      </c>
      <c r="AY230" s="206" t="s">
        <v>124</v>
      </c>
    </row>
    <row r="231" spans="1:65" s="14" customFormat="1" ht="10">
      <c r="B231" s="211"/>
      <c r="C231" s="212"/>
      <c r="D231" s="188" t="s">
        <v>150</v>
      </c>
      <c r="E231" s="213" t="s">
        <v>19</v>
      </c>
      <c r="F231" s="214" t="s">
        <v>183</v>
      </c>
      <c r="G231" s="212"/>
      <c r="H231" s="213" t="s">
        <v>19</v>
      </c>
      <c r="I231" s="215"/>
      <c r="J231" s="212"/>
      <c r="K231" s="212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150</v>
      </c>
      <c r="AU231" s="220" t="s">
        <v>82</v>
      </c>
      <c r="AV231" s="14" t="s">
        <v>80</v>
      </c>
      <c r="AW231" s="14" t="s">
        <v>32</v>
      </c>
      <c r="AX231" s="14" t="s">
        <v>72</v>
      </c>
      <c r="AY231" s="220" t="s">
        <v>124</v>
      </c>
    </row>
    <row r="232" spans="1:65" s="13" customFormat="1" ht="10">
      <c r="B232" s="196"/>
      <c r="C232" s="197"/>
      <c r="D232" s="188" t="s">
        <v>150</v>
      </c>
      <c r="E232" s="198" t="s">
        <v>19</v>
      </c>
      <c r="F232" s="199" t="s">
        <v>272</v>
      </c>
      <c r="G232" s="197"/>
      <c r="H232" s="200">
        <v>45.2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150</v>
      </c>
      <c r="AU232" s="206" t="s">
        <v>82</v>
      </c>
      <c r="AV232" s="13" t="s">
        <v>82</v>
      </c>
      <c r="AW232" s="13" t="s">
        <v>32</v>
      </c>
      <c r="AX232" s="13" t="s">
        <v>72</v>
      </c>
      <c r="AY232" s="206" t="s">
        <v>124</v>
      </c>
    </row>
    <row r="233" spans="1:65" s="14" customFormat="1" ht="10">
      <c r="B233" s="211"/>
      <c r="C233" s="212"/>
      <c r="D233" s="188" t="s">
        <v>150</v>
      </c>
      <c r="E233" s="213" t="s">
        <v>19</v>
      </c>
      <c r="F233" s="214" t="s">
        <v>186</v>
      </c>
      <c r="G233" s="212"/>
      <c r="H233" s="213" t="s">
        <v>19</v>
      </c>
      <c r="I233" s="215"/>
      <c r="J233" s="212"/>
      <c r="K233" s="212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150</v>
      </c>
      <c r="AU233" s="220" t="s">
        <v>82</v>
      </c>
      <c r="AV233" s="14" t="s">
        <v>80</v>
      </c>
      <c r="AW233" s="14" t="s">
        <v>32</v>
      </c>
      <c r="AX233" s="14" t="s">
        <v>72</v>
      </c>
      <c r="AY233" s="220" t="s">
        <v>124</v>
      </c>
    </row>
    <row r="234" spans="1:65" s="13" customFormat="1" ht="10">
      <c r="B234" s="196"/>
      <c r="C234" s="197"/>
      <c r="D234" s="188" t="s">
        <v>150</v>
      </c>
      <c r="E234" s="198" t="s">
        <v>19</v>
      </c>
      <c r="F234" s="199" t="s">
        <v>273</v>
      </c>
      <c r="G234" s="197"/>
      <c r="H234" s="200">
        <v>75.11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150</v>
      </c>
      <c r="AU234" s="206" t="s">
        <v>82</v>
      </c>
      <c r="AV234" s="13" t="s">
        <v>82</v>
      </c>
      <c r="AW234" s="13" t="s">
        <v>32</v>
      </c>
      <c r="AX234" s="13" t="s">
        <v>72</v>
      </c>
      <c r="AY234" s="206" t="s">
        <v>124</v>
      </c>
    </row>
    <row r="235" spans="1:65" s="15" customFormat="1" ht="10">
      <c r="B235" s="221"/>
      <c r="C235" s="222"/>
      <c r="D235" s="188" t="s">
        <v>150</v>
      </c>
      <c r="E235" s="223" t="s">
        <v>19</v>
      </c>
      <c r="F235" s="224" t="s">
        <v>192</v>
      </c>
      <c r="G235" s="222"/>
      <c r="H235" s="225">
        <v>277.81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150</v>
      </c>
      <c r="AU235" s="231" t="s">
        <v>82</v>
      </c>
      <c r="AV235" s="15" t="s">
        <v>154</v>
      </c>
      <c r="AW235" s="15" t="s">
        <v>32</v>
      </c>
      <c r="AX235" s="15" t="s">
        <v>80</v>
      </c>
      <c r="AY235" s="231" t="s">
        <v>124</v>
      </c>
    </row>
    <row r="236" spans="1:65" s="2" customFormat="1" ht="24.15" customHeight="1">
      <c r="A236" s="36"/>
      <c r="B236" s="37"/>
      <c r="C236" s="232" t="s">
        <v>8</v>
      </c>
      <c r="D236" s="232" t="s">
        <v>227</v>
      </c>
      <c r="E236" s="233" t="s">
        <v>274</v>
      </c>
      <c r="F236" s="234" t="s">
        <v>275</v>
      </c>
      <c r="G236" s="235" t="s">
        <v>172</v>
      </c>
      <c r="H236" s="236">
        <v>291.70100000000002</v>
      </c>
      <c r="I236" s="237"/>
      <c r="J236" s="238">
        <f>ROUND(I236*H236,2)</f>
        <v>0</v>
      </c>
      <c r="K236" s="234" t="s">
        <v>130</v>
      </c>
      <c r="L236" s="239"/>
      <c r="M236" s="240" t="s">
        <v>19</v>
      </c>
      <c r="N236" s="241" t="s">
        <v>43</v>
      </c>
      <c r="O236" s="66"/>
      <c r="P236" s="184">
        <f>O236*H236</f>
        <v>0</v>
      </c>
      <c r="Q236" s="184">
        <v>1.6000000000000001E-3</v>
      </c>
      <c r="R236" s="184">
        <f>Q236*H236</f>
        <v>0.46672160000000007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230</v>
      </c>
      <c r="AT236" s="186" t="s">
        <v>227</v>
      </c>
      <c r="AU236" s="186" t="s">
        <v>82</v>
      </c>
      <c r="AY236" s="19" t="s">
        <v>124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80</v>
      </c>
      <c r="BK236" s="187">
        <f>ROUND(I236*H236,2)</f>
        <v>0</v>
      </c>
      <c r="BL236" s="19" t="s">
        <v>154</v>
      </c>
      <c r="BM236" s="186" t="s">
        <v>276</v>
      </c>
    </row>
    <row r="237" spans="1:65" s="2" customFormat="1" ht="18">
      <c r="A237" s="36"/>
      <c r="B237" s="37"/>
      <c r="C237" s="38"/>
      <c r="D237" s="188" t="s">
        <v>133</v>
      </c>
      <c r="E237" s="38"/>
      <c r="F237" s="189" t="s">
        <v>275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133</v>
      </c>
      <c r="AU237" s="19" t="s">
        <v>82</v>
      </c>
    </row>
    <row r="238" spans="1:65" s="13" customFormat="1" ht="10">
      <c r="B238" s="196"/>
      <c r="C238" s="197"/>
      <c r="D238" s="188" t="s">
        <v>150</v>
      </c>
      <c r="E238" s="197"/>
      <c r="F238" s="199" t="s">
        <v>277</v>
      </c>
      <c r="G238" s="197"/>
      <c r="H238" s="200">
        <v>291.70100000000002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150</v>
      </c>
      <c r="AU238" s="206" t="s">
        <v>82</v>
      </c>
      <c r="AV238" s="13" t="s">
        <v>82</v>
      </c>
      <c r="AW238" s="13" t="s">
        <v>4</v>
      </c>
      <c r="AX238" s="13" t="s">
        <v>80</v>
      </c>
      <c r="AY238" s="206" t="s">
        <v>124</v>
      </c>
    </row>
    <row r="239" spans="1:65" s="2" customFormat="1" ht="16.5" customHeight="1">
      <c r="A239" s="36"/>
      <c r="B239" s="37"/>
      <c r="C239" s="232" t="s">
        <v>278</v>
      </c>
      <c r="D239" s="232" t="s">
        <v>227</v>
      </c>
      <c r="E239" s="233" t="s">
        <v>279</v>
      </c>
      <c r="F239" s="234" t="s">
        <v>280</v>
      </c>
      <c r="G239" s="235" t="s">
        <v>172</v>
      </c>
      <c r="H239" s="236">
        <v>861.21100000000001</v>
      </c>
      <c r="I239" s="237"/>
      <c r="J239" s="238">
        <f>ROUND(I239*H239,2)</f>
        <v>0</v>
      </c>
      <c r="K239" s="234" t="s">
        <v>130</v>
      </c>
      <c r="L239" s="239"/>
      <c r="M239" s="240" t="s">
        <v>19</v>
      </c>
      <c r="N239" s="241" t="s">
        <v>43</v>
      </c>
      <c r="O239" s="66"/>
      <c r="P239" s="184">
        <f>O239*H239</f>
        <v>0</v>
      </c>
      <c r="Q239" s="184">
        <v>5.0000000000000002E-5</v>
      </c>
      <c r="R239" s="184">
        <f>Q239*H239</f>
        <v>4.3060550000000003E-2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230</v>
      </c>
      <c r="AT239" s="186" t="s">
        <v>227</v>
      </c>
      <c r="AU239" s="186" t="s">
        <v>82</v>
      </c>
      <c r="AY239" s="19" t="s">
        <v>124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80</v>
      </c>
      <c r="BK239" s="187">
        <f>ROUND(I239*H239,2)</f>
        <v>0</v>
      </c>
      <c r="BL239" s="19" t="s">
        <v>154</v>
      </c>
      <c r="BM239" s="186" t="s">
        <v>281</v>
      </c>
    </row>
    <row r="240" spans="1:65" s="2" customFormat="1" ht="10">
      <c r="A240" s="36"/>
      <c r="B240" s="37"/>
      <c r="C240" s="38"/>
      <c r="D240" s="188" t="s">
        <v>133</v>
      </c>
      <c r="E240" s="38"/>
      <c r="F240" s="189" t="s">
        <v>280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133</v>
      </c>
      <c r="AU240" s="19" t="s">
        <v>82</v>
      </c>
    </row>
    <row r="241" spans="1:65" s="13" customFormat="1" ht="10">
      <c r="B241" s="196"/>
      <c r="C241" s="197"/>
      <c r="D241" s="188" t="s">
        <v>150</v>
      </c>
      <c r="E241" s="197"/>
      <c r="F241" s="199" t="s">
        <v>282</v>
      </c>
      <c r="G241" s="197"/>
      <c r="H241" s="200">
        <v>861.21100000000001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150</v>
      </c>
      <c r="AU241" s="206" t="s">
        <v>82</v>
      </c>
      <c r="AV241" s="13" t="s">
        <v>82</v>
      </c>
      <c r="AW241" s="13" t="s">
        <v>4</v>
      </c>
      <c r="AX241" s="13" t="s">
        <v>80</v>
      </c>
      <c r="AY241" s="206" t="s">
        <v>124</v>
      </c>
    </row>
    <row r="242" spans="1:65" s="12" customFormat="1" ht="22.75" customHeight="1">
      <c r="B242" s="159"/>
      <c r="C242" s="160"/>
      <c r="D242" s="161" t="s">
        <v>71</v>
      </c>
      <c r="E242" s="173" t="s">
        <v>255</v>
      </c>
      <c r="F242" s="173" t="s">
        <v>283</v>
      </c>
      <c r="G242" s="160"/>
      <c r="H242" s="160"/>
      <c r="I242" s="163"/>
      <c r="J242" s="174">
        <f>BK242</f>
        <v>0</v>
      </c>
      <c r="K242" s="160"/>
      <c r="L242" s="165"/>
      <c r="M242" s="166"/>
      <c r="N242" s="167"/>
      <c r="O242" s="167"/>
      <c r="P242" s="168">
        <f>SUM(P243:P255)</f>
        <v>0</v>
      </c>
      <c r="Q242" s="167"/>
      <c r="R242" s="168">
        <f>SUM(R243:R255)</f>
        <v>0</v>
      </c>
      <c r="S242" s="167"/>
      <c r="T242" s="169">
        <f>SUM(T243:T255)</f>
        <v>12.584792999999999</v>
      </c>
      <c r="AR242" s="170" t="s">
        <v>80</v>
      </c>
      <c r="AT242" s="171" t="s">
        <v>71</v>
      </c>
      <c r="AU242" s="171" t="s">
        <v>80</v>
      </c>
      <c r="AY242" s="170" t="s">
        <v>124</v>
      </c>
      <c r="BK242" s="172">
        <f>SUM(BK243:BK255)</f>
        <v>0</v>
      </c>
    </row>
    <row r="243" spans="1:65" s="2" customFormat="1" ht="24.15" customHeight="1">
      <c r="A243" s="36"/>
      <c r="B243" s="37"/>
      <c r="C243" s="175" t="s">
        <v>284</v>
      </c>
      <c r="D243" s="175" t="s">
        <v>127</v>
      </c>
      <c r="E243" s="176" t="s">
        <v>285</v>
      </c>
      <c r="F243" s="177" t="s">
        <v>286</v>
      </c>
      <c r="G243" s="178" t="s">
        <v>172</v>
      </c>
      <c r="H243" s="179">
        <v>277.81</v>
      </c>
      <c r="I243" s="180"/>
      <c r="J243" s="181">
        <f>ROUND(I243*H243,2)</f>
        <v>0</v>
      </c>
      <c r="K243" s="177" t="s">
        <v>130</v>
      </c>
      <c r="L243" s="41"/>
      <c r="M243" s="182" t="s">
        <v>19</v>
      </c>
      <c r="N243" s="183" t="s">
        <v>43</v>
      </c>
      <c r="O243" s="66"/>
      <c r="P243" s="184">
        <f>O243*H243</f>
        <v>0</v>
      </c>
      <c r="Q243" s="184">
        <v>0</v>
      </c>
      <c r="R243" s="184">
        <f>Q243*H243</f>
        <v>0</v>
      </c>
      <c r="S243" s="184">
        <v>4.53E-2</v>
      </c>
      <c r="T243" s="185">
        <f>S243*H243</f>
        <v>12.584792999999999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154</v>
      </c>
      <c r="AT243" s="186" t="s">
        <v>127</v>
      </c>
      <c r="AU243" s="186" t="s">
        <v>82</v>
      </c>
      <c r="AY243" s="19" t="s">
        <v>124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80</v>
      </c>
      <c r="BK243" s="187">
        <f>ROUND(I243*H243,2)</f>
        <v>0</v>
      </c>
      <c r="BL243" s="19" t="s">
        <v>154</v>
      </c>
      <c r="BM243" s="186" t="s">
        <v>287</v>
      </c>
    </row>
    <row r="244" spans="1:65" s="2" customFormat="1" ht="18">
      <c r="A244" s="36"/>
      <c r="B244" s="37"/>
      <c r="C244" s="38"/>
      <c r="D244" s="188" t="s">
        <v>133</v>
      </c>
      <c r="E244" s="38"/>
      <c r="F244" s="189" t="s">
        <v>288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133</v>
      </c>
      <c r="AU244" s="19" t="s">
        <v>82</v>
      </c>
    </row>
    <row r="245" spans="1:65" s="2" customFormat="1" ht="10">
      <c r="A245" s="36"/>
      <c r="B245" s="37"/>
      <c r="C245" s="38"/>
      <c r="D245" s="193" t="s">
        <v>134</v>
      </c>
      <c r="E245" s="38"/>
      <c r="F245" s="194" t="s">
        <v>289</v>
      </c>
      <c r="G245" s="38"/>
      <c r="H245" s="38"/>
      <c r="I245" s="190"/>
      <c r="J245" s="38"/>
      <c r="K245" s="38"/>
      <c r="L245" s="41"/>
      <c r="M245" s="191"/>
      <c r="N245" s="192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134</v>
      </c>
      <c r="AU245" s="19" t="s">
        <v>82</v>
      </c>
    </row>
    <row r="246" spans="1:65" s="14" customFormat="1" ht="10">
      <c r="B246" s="211"/>
      <c r="C246" s="212"/>
      <c r="D246" s="188" t="s">
        <v>150</v>
      </c>
      <c r="E246" s="213" t="s">
        <v>19</v>
      </c>
      <c r="F246" s="214" t="s">
        <v>290</v>
      </c>
      <c r="G246" s="212"/>
      <c r="H246" s="213" t="s">
        <v>19</v>
      </c>
      <c r="I246" s="215"/>
      <c r="J246" s="212"/>
      <c r="K246" s="212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150</v>
      </c>
      <c r="AU246" s="220" t="s">
        <v>82</v>
      </c>
      <c r="AV246" s="14" t="s">
        <v>80</v>
      </c>
      <c r="AW246" s="14" t="s">
        <v>32</v>
      </c>
      <c r="AX246" s="14" t="s">
        <v>72</v>
      </c>
      <c r="AY246" s="220" t="s">
        <v>124</v>
      </c>
    </row>
    <row r="247" spans="1:65" s="14" customFormat="1" ht="10">
      <c r="B247" s="211"/>
      <c r="C247" s="212"/>
      <c r="D247" s="188" t="s">
        <v>150</v>
      </c>
      <c r="E247" s="213" t="s">
        <v>19</v>
      </c>
      <c r="F247" s="214" t="s">
        <v>178</v>
      </c>
      <c r="G247" s="212"/>
      <c r="H247" s="213" t="s">
        <v>19</v>
      </c>
      <c r="I247" s="215"/>
      <c r="J247" s="212"/>
      <c r="K247" s="212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150</v>
      </c>
      <c r="AU247" s="220" t="s">
        <v>82</v>
      </c>
      <c r="AV247" s="14" t="s">
        <v>80</v>
      </c>
      <c r="AW247" s="14" t="s">
        <v>32</v>
      </c>
      <c r="AX247" s="14" t="s">
        <v>72</v>
      </c>
      <c r="AY247" s="220" t="s">
        <v>124</v>
      </c>
    </row>
    <row r="248" spans="1:65" s="13" customFormat="1" ht="10">
      <c r="B248" s="196"/>
      <c r="C248" s="197"/>
      <c r="D248" s="188" t="s">
        <v>150</v>
      </c>
      <c r="E248" s="198" t="s">
        <v>19</v>
      </c>
      <c r="F248" s="199" t="s">
        <v>270</v>
      </c>
      <c r="G248" s="197"/>
      <c r="H248" s="200">
        <v>56.14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150</v>
      </c>
      <c r="AU248" s="206" t="s">
        <v>82</v>
      </c>
      <c r="AV248" s="13" t="s">
        <v>82</v>
      </c>
      <c r="AW248" s="13" t="s">
        <v>32</v>
      </c>
      <c r="AX248" s="13" t="s">
        <v>72</v>
      </c>
      <c r="AY248" s="206" t="s">
        <v>124</v>
      </c>
    </row>
    <row r="249" spans="1:65" s="14" customFormat="1" ht="10">
      <c r="B249" s="211"/>
      <c r="C249" s="212"/>
      <c r="D249" s="188" t="s">
        <v>150</v>
      </c>
      <c r="E249" s="213" t="s">
        <v>19</v>
      </c>
      <c r="F249" s="214" t="s">
        <v>181</v>
      </c>
      <c r="G249" s="212"/>
      <c r="H249" s="213" t="s">
        <v>19</v>
      </c>
      <c r="I249" s="215"/>
      <c r="J249" s="212"/>
      <c r="K249" s="212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150</v>
      </c>
      <c r="AU249" s="220" t="s">
        <v>82</v>
      </c>
      <c r="AV249" s="14" t="s">
        <v>80</v>
      </c>
      <c r="AW249" s="14" t="s">
        <v>32</v>
      </c>
      <c r="AX249" s="14" t="s">
        <v>72</v>
      </c>
      <c r="AY249" s="220" t="s">
        <v>124</v>
      </c>
    </row>
    <row r="250" spans="1:65" s="13" customFormat="1" ht="10">
      <c r="B250" s="196"/>
      <c r="C250" s="197"/>
      <c r="D250" s="188" t="s">
        <v>150</v>
      </c>
      <c r="E250" s="198" t="s">
        <v>19</v>
      </c>
      <c r="F250" s="199" t="s">
        <v>271</v>
      </c>
      <c r="G250" s="197"/>
      <c r="H250" s="200">
        <v>101.36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150</v>
      </c>
      <c r="AU250" s="206" t="s">
        <v>82</v>
      </c>
      <c r="AV250" s="13" t="s">
        <v>82</v>
      </c>
      <c r="AW250" s="13" t="s">
        <v>32</v>
      </c>
      <c r="AX250" s="13" t="s">
        <v>72</v>
      </c>
      <c r="AY250" s="206" t="s">
        <v>124</v>
      </c>
    </row>
    <row r="251" spans="1:65" s="14" customFormat="1" ht="10">
      <c r="B251" s="211"/>
      <c r="C251" s="212"/>
      <c r="D251" s="188" t="s">
        <v>150</v>
      </c>
      <c r="E251" s="213" t="s">
        <v>19</v>
      </c>
      <c r="F251" s="214" t="s">
        <v>183</v>
      </c>
      <c r="G251" s="212"/>
      <c r="H251" s="213" t="s">
        <v>19</v>
      </c>
      <c r="I251" s="215"/>
      <c r="J251" s="212"/>
      <c r="K251" s="212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150</v>
      </c>
      <c r="AU251" s="220" t="s">
        <v>82</v>
      </c>
      <c r="AV251" s="14" t="s">
        <v>80</v>
      </c>
      <c r="AW251" s="14" t="s">
        <v>32</v>
      </c>
      <c r="AX251" s="14" t="s">
        <v>72</v>
      </c>
      <c r="AY251" s="220" t="s">
        <v>124</v>
      </c>
    </row>
    <row r="252" spans="1:65" s="13" customFormat="1" ht="10">
      <c r="B252" s="196"/>
      <c r="C252" s="197"/>
      <c r="D252" s="188" t="s">
        <v>150</v>
      </c>
      <c r="E252" s="198" t="s">
        <v>19</v>
      </c>
      <c r="F252" s="199" t="s">
        <v>272</v>
      </c>
      <c r="G252" s="197"/>
      <c r="H252" s="200">
        <v>45.2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150</v>
      </c>
      <c r="AU252" s="206" t="s">
        <v>82</v>
      </c>
      <c r="AV252" s="13" t="s">
        <v>82</v>
      </c>
      <c r="AW252" s="13" t="s">
        <v>32</v>
      </c>
      <c r="AX252" s="13" t="s">
        <v>72</v>
      </c>
      <c r="AY252" s="206" t="s">
        <v>124</v>
      </c>
    </row>
    <row r="253" spans="1:65" s="14" customFormat="1" ht="10">
      <c r="B253" s="211"/>
      <c r="C253" s="212"/>
      <c r="D253" s="188" t="s">
        <v>150</v>
      </c>
      <c r="E253" s="213" t="s">
        <v>19</v>
      </c>
      <c r="F253" s="214" t="s">
        <v>186</v>
      </c>
      <c r="G253" s="212"/>
      <c r="H253" s="213" t="s">
        <v>19</v>
      </c>
      <c r="I253" s="215"/>
      <c r="J253" s="212"/>
      <c r="K253" s="212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150</v>
      </c>
      <c r="AU253" s="220" t="s">
        <v>82</v>
      </c>
      <c r="AV253" s="14" t="s">
        <v>80</v>
      </c>
      <c r="AW253" s="14" t="s">
        <v>32</v>
      </c>
      <c r="AX253" s="14" t="s">
        <v>72</v>
      </c>
      <c r="AY253" s="220" t="s">
        <v>124</v>
      </c>
    </row>
    <row r="254" spans="1:65" s="13" customFormat="1" ht="10">
      <c r="B254" s="196"/>
      <c r="C254" s="197"/>
      <c r="D254" s="188" t="s">
        <v>150</v>
      </c>
      <c r="E254" s="198" t="s">
        <v>19</v>
      </c>
      <c r="F254" s="199" t="s">
        <v>273</v>
      </c>
      <c r="G254" s="197"/>
      <c r="H254" s="200">
        <v>75.11</v>
      </c>
      <c r="I254" s="201"/>
      <c r="J254" s="197"/>
      <c r="K254" s="197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150</v>
      </c>
      <c r="AU254" s="206" t="s">
        <v>82</v>
      </c>
      <c r="AV254" s="13" t="s">
        <v>82</v>
      </c>
      <c r="AW254" s="13" t="s">
        <v>32</v>
      </c>
      <c r="AX254" s="13" t="s">
        <v>72</v>
      </c>
      <c r="AY254" s="206" t="s">
        <v>124</v>
      </c>
    </row>
    <row r="255" spans="1:65" s="15" customFormat="1" ht="10">
      <c r="B255" s="221"/>
      <c r="C255" s="222"/>
      <c r="D255" s="188" t="s">
        <v>150</v>
      </c>
      <c r="E255" s="223" t="s">
        <v>19</v>
      </c>
      <c r="F255" s="224" t="s">
        <v>192</v>
      </c>
      <c r="G255" s="222"/>
      <c r="H255" s="225">
        <v>277.81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150</v>
      </c>
      <c r="AU255" s="231" t="s">
        <v>82</v>
      </c>
      <c r="AV255" s="15" t="s">
        <v>154</v>
      </c>
      <c r="AW255" s="15" t="s">
        <v>32</v>
      </c>
      <c r="AX255" s="15" t="s">
        <v>80</v>
      </c>
      <c r="AY255" s="231" t="s">
        <v>124</v>
      </c>
    </row>
    <row r="256" spans="1:65" s="12" customFormat="1" ht="22.75" customHeight="1">
      <c r="B256" s="159"/>
      <c r="C256" s="160"/>
      <c r="D256" s="161" t="s">
        <v>71</v>
      </c>
      <c r="E256" s="173" t="s">
        <v>291</v>
      </c>
      <c r="F256" s="173" t="s">
        <v>292</v>
      </c>
      <c r="G256" s="160"/>
      <c r="H256" s="160"/>
      <c r="I256" s="163"/>
      <c r="J256" s="174">
        <f>BK256</f>
        <v>0</v>
      </c>
      <c r="K256" s="160"/>
      <c r="L256" s="165"/>
      <c r="M256" s="166"/>
      <c r="N256" s="167"/>
      <c r="O256" s="167"/>
      <c r="P256" s="168">
        <f>SUM(P257:P269)</f>
        <v>0</v>
      </c>
      <c r="Q256" s="167"/>
      <c r="R256" s="168">
        <f>SUM(R257:R269)</f>
        <v>0</v>
      </c>
      <c r="S256" s="167"/>
      <c r="T256" s="169">
        <f>SUM(T257:T269)</f>
        <v>0</v>
      </c>
      <c r="AR256" s="170" t="s">
        <v>80</v>
      </c>
      <c r="AT256" s="171" t="s">
        <v>71</v>
      </c>
      <c r="AU256" s="171" t="s">
        <v>80</v>
      </c>
      <c r="AY256" s="170" t="s">
        <v>124</v>
      </c>
      <c r="BK256" s="172">
        <f>SUM(BK257:BK269)</f>
        <v>0</v>
      </c>
    </row>
    <row r="257" spans="1:65" s="2" customFormat="1" ht="44.25" customHeight="1">
      <c r="A257" s="36"/>
      <c r="B257" s="37"/>
      <c r="C257" s="175" t="s">
        <v>293</v>
      </c>
      <c r="D257" s="175" t="s">
        <v>127</v>
      </c>
      <c r="E257" s="176" t="s">
        <v>294</v>
      </c>
      <c r="F257" s="177" t="s">
        <v>295</v>
      </c>
      <c r="G257" s="178" t="s">
        <v>210</v>
      </c>
      <c r="H257" s="179">
        <v>12.585000000000001</v>
      </c>
      <c r="I257" s="180"/>
      <c r="J257" s="181">
        <f>ROUND(I257*H257,2)</f>
        <v>0</v>
      </c>
      <c r="K257" s="177" t="s">
        <v>130</v>
      </c>
      <c r="L257" s="41"/>
      <c r="M257" s="182" t="s">
        <v>19</v>
      </c>
      <c r="N257" s="183" t="s">
        <v>43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154</v>
      </c>
      <c r="AT257" s="186" t="s">
        <v>127</v>
      </c>
      <c r="AU257" s="186" t="s">
        <v>82</v>
      </c>
      <c r="AY257" s="19" t="s">
        <v>124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80</v>
      </c>
      <c r="BK257" s="187">
        <f>ROUND(I257*H257,2)</f>
        <v>0</v>
      </c>
      <c r="BL257" s="19" t="s">
        <v>154</v>
      </c>
      <c r="BM257" s="186" t="s">
        <v>296</v>
      </c>
    </row>
    <row r="258" spans="1:65" s="2" customFormat="1" ht="27">
      <c r="A258" s="36"/>
      <c r="B258" s="37"/>
      <c r="C258" s="38"/>
      <c r="D258" s="188" t="s">
        <v>133</v>
      </c>
      <c r="E258" s="38"/>
      <c r="F258" s="189" t="s">
        <v>297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133</v>
      </c>
      <c r="AU258" s="19" t="s">
        <v>82</v>
      </c>
    </row>
    <row r="259" spans="1:65" s="2" customFormat="1" ht="10">
      <c r="A259" s="36"/>
      <c r="B259" s="37"/>
      <c r="C259" s="38"/>
      <c r="D259" s="193" t="s">
        <v>134</v>
      </c>
      <c r="E259" s="38"/>
      <c r="F259" s="194" t="s">
        <v>298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134</v>
      </c>
      <c r="AU259" s="19" t="s">
        <v>82</v>
      </c>
    </row>
    <row r="260" spans="1:65" s="2" customFormat="1" ht="16.5" customHeight="1">
      <c r="A260" s="36"/>
      <c r="B260" s="37"/>
      <c r="C260" s="175" t="s">
        <v>299</v>
      </c>
      <c r="D260" s="175" t="s">
        <v>127</v>
      </c>
      <c r="E260" s="176" t="s">
        <v>300</v>
      </c>
      <c r="F260" s="177" t="s">
        <v>301</v>
      </c>
      <c r="G260" s="178" t="s">
        <v>210</v>
      </c>
      <c r="H260" s="179">
        <v>12.585000000000001</v>
      </c>
      <c r="I260" s="180"/>
      <c r="J260" s="181">
        <f>ROUND(I260*H260,2)</f>
        <v>0</v>
      </c>
      <c r="K260" s="177" t="s">
        <v>130</v>
      </c>
      <c r="L260" s="41"/>
      <c r="M260" s="182" t="s">
        <v>19</v>
      </c>
      <c r="N260" s="183" t="s">
        <v>43</v>
      </c>
      <c r="O260" s="66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154</v>
      </c>
      <c r="AT260" s="186" t="s">
        <v>127</v>
      </c>
      <c r="AU260" s="186" t="s">
        <v>82</v>
      </c>
      <c r="AY260" s="19" t="s">
        <v>124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80</v>
      </c>
      <c r="BK260" s="187">
        <f>ROUND(I260*H260,2)</f>
        <v>0</v>
      </c>
      <c r="BL260" s="19" t="s">
        <v>154</v>
      </c>
      <c r="BM260" s="186" t="s">
        <v>302</v>
      </c>
    </row>
    <row r="261" spans="1:65" s="2" customFormat="1" ht="18">
      <c r="A261" s="36"/>
      <c r="B261" s="37"/>
      <c r="C261" s="38"/>
      <c r="D261" s="188" t="s">
        <v>133</v>
      </c>
      <c r="E261" s="38"/>
      <c r="F261" s="189" t="s">
        <v>303</v>
      </c>
      <c r="G261" s="38"/>
      <c r="H261" s="38"/>
      <c r="I261" s="190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133</v>
      </c>
      <c r="AU261" s="19" t="s">
        <v>82</v>
      </c>
    </row>
    <row r="262" spans="1:65" s="2" customFormat="1" ht="10">
      <c r="A262" s="36"/>
      <c r="B262" s="37"/>
      <c r="C262" s="38"/>
      <c r="D262" s="193" t="s">
        <v>134</v>
      </c>
      <c r="E262" s="38"/>
      <c r="F262" s="194" t="s">
        <v>304</v>
      </c>
      <c r="G262" s="38"/>
      <c r="H262" s="38"/>
      <c r="I262" s="190"/>
      <c r="J262" s="38"/>
      <c r="K262" s="38"/>
      <c r="L262" s="41"/>
      <c r="M262" s="191"/>
      <c r="N262" s="192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134</v>
      </c>
      <c r="AU262" s="19" t="s">
        <v>82</v>
      </c>
    </row>
    <row r="263" spans="1:65" s="2" customFormat="1" ht="24.15" customHeight="1">
      <c r="A263" s="36"/>
      <c r="B263" s="37"/>
      <c r="C263" s="175" t="s">
        <v>305</v>
      </c>
      <c r="D263" s="175" t="s">
        <v>127</v>
      </c>
      <c r="E263" s="176" t="s">
        <v>306</v>
      </c>
      <c r="F263" s="177" t="s">
        <v>307</v>
      </c>
      <c r="G263" s="178" t="s">
        <v>210</v>
      </c>
      <c r="H263" s="179">
        <v>75.510000000000005</v>
      </c>
      <c r="I263" s="180"/>
      <c r="J263" s="181">
        <f>ROUND(I263*H263,2)</f>
        <v>0</v>
      </c>
      <c r="K263" s="177" t="s">
        <v>130</v>
      </c>
      <c r="L263" s="41"/>
      <c r="M263" s="182" t="s">
        <v>19</v>
      </c>
      <c r="N263" s="183" t="s">
        <v>43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154</v>
      </c>
      <c r="AT263" s="186" t="s">
        <v>127</v>
      </c>
      <c r="AU263" s="186" t="s">
        <v>82</v>
      </c>
      <c r="AY263" s="19" t="s">
        <v>124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80</v>
      </c>
      <c r="BK263" s="187">
        <f>ROUND(I263*H263,2)</f>
        <v>0</v>
      </c>
      <c r="BL263" s="19" t="s">
        <v>154</v>
      </c>
      <c r="BM263" s="186" t="s">
        <v>308</v>
      </c>
    </row>
    <row r="264" spans="1:65" s="2" customFormat="1" ht="27">
      <c r="A264" s="36"/>
      <c r="B264" s="37"/>
      <c r="C264" s="38"/>
      <c r="D264" s="188" t="s">
        <v>133</v>
      </c>
      <c r="E264" s="38"/>
      <c r="F264" s="189" t="s">
        <v>309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133</v>
      </c>
      <c r="AU264" s="19" t="s">
        <v>82</v>
      </c>
    </row>
    <row r="265" spans="1:65" s="2" customFormat="1" ht="10">
      <c r="A265" s="36"/>
      <c r="B265" s="37"/>
      <c r="C265" s="38"/>
      <c r="D265" s="193" t="s">
        <v>134</v>
      </c>
      <c r="E265" s="38"/>
      <c r="F265" s="194" t="s">
        <v>310</v>
      </c>
      <c r="G265" s="38"/>
      <c r="H265" s="38"/>
      <c r="I265" s="190"/>
      <c r="J265" s="38"/>
      <c r="K265" s="38"/>
      <c r="L265" s="41"/>
      <c r="M265" s="191"/>
      <c r="N265" s="192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134</v>
      </c>
      <c r="AU265" s="19" t="s">
        <v>82</v>
      </c>
    </row>
    <row r="266" spans="1:65" s="13" customFormat="1" ht="10">
      <c r="B266" s="196"/>
      <c r="C266" s="197"/>
      <c r="D266" s="188" t="s">
        <v>150</v>
      </c>
      <c r="E266" s="197"/>
      <c r="F266" s="199" t="s">
        <v>311</v>
      </c>
      <c r="G266" s="197"/>
      <c r="H266" s="200">
        <v>75.510000000000005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150</v>
      </c>
      <c r="AU266" s="206" t="s">
        <v>82</v>
      </c>
      <c r="AV266" s="13" t="s">
        <v>82</v>
      </c>
      <c r="AW266" s="13" t="s">
        <v>4</v>
      </c>
      <c r="AX266" s="13" t="s">
        <v>80</v>
      </c>
      <c r="AY266" s="206" t="s">
        <v>124</v>
      </c>
    </row>
    <row r="267" spans="1:65" s="2" customFormat="1" ht="24.15" customHeight="1">
      <c r="A267" s="36"/>
      <c r="B267" s="37"/>
      <c r="C267" s="175" t="s">
        <v>253</v>
      </c>
      <c r="D267" s="175" t="s">
        <v>127</v>
      </c>
      <c r="E267" s="176" t="s">
        <v>312</v>
      </c>
      <c r="F267" s="177" t="s">
        <v>313</v>
      </c>
      <c r="G267" s="178" t="s">
        <v>210</v>
      </c>
      <c r="H267" s="179">
        <v>12.585000000000001</v>
      </c>
      <c r="I267" s="180"/>
      <c r="J267" s="181">
        <f>ROUND(I267*H267,2)</f>
        <v>0</v>
      </c>
      <c r="K267" s="177" t="s">
        <v>130</v>
      </c>
      <c r="L267" s="41"/>
      <c r="M267" s="182" t="s">
        <v>19</v>
      </c>
      <c r="N267" s="183" t="s">
        <v>43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154</v>
      </c>
      <c r="AT267" s="186" t="s">
        <v>127</v>
      </c>
      <c r="AU267" s="186" t="s">
        <v>82</v>
      </c>
      <c r="AY267" s="19" t="s">
        <v>124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80</v>
      </c>
      <c r="BK267" s="187">
        <f>ROUND(I267*H267,2)</f>
        <v>0</v>
      </c>
      <c r="BL267" s="19" t="s">
        <v>154</v>
      </c>
      <c r="BM267" s="186" t="s">
        <v>314</v>
      </c>
    </row>
    <row r="268" spans="1:65" s="2" customFormat="1" ht="10">
      <c r="A268" s="36"/>
      <c r="B268" s="37"/>
      <c r="C268" s="38"/>
      <c r="D268" s="188" t="s">
        <v>133</v>
      </c>
      <c r="E268" s="38"/>
      <c r="F268" s="189" t="s">
        <v>315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133</v>
      </c>
      <c r="AU268" s="19" t="s">
        <v>82</v>
      </c>
    </row>
    <row r="269" spans="1:65" s="2" customFormat="1" ht="10">
      <c r="A269" s="36"/>
      <c r="B269" s="37"/>
      <c r="C269" s="38"/>
      <c r="D269" s="193" t="s">
        <v>134</v>
      </c>
      <c r="E269" s="38"/>
      <c r="F269" s="194" t="s">
        <v>316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134</v>
      </c>
      <c r="AU269" s="19" t="s">
        <v>82</v>
      </c>
    </row>
    <row r="270" spans="1:65" s="12" customFormat="1" ht="22.75" customHeight="1">
      <c r="B270" s="159"/>
      <c r="C270" s="160"/>
      <c r="D270" s="161" t="s">
        <v>71</v>
      </c>
      <c r="E270" s="173" t="s">
        <v>317</v>
      </c>
      <c r="F270" s="173" t="s">
        <v>318</v>
      </c>
      <c r="G270" s="160"/>
      <c r="H270" s="160"/>
      <c r="I270" s="163"/>
      <c r="J270" s="174">
        <f>BK270</f>
        <v>0</v>
      </c>
      <c r="K270" s="160"/>
      <c r="L270" s="165"/>
      <c r="M270" s="166"/>
      <c r="N270" s="167"/>
      <c r="O270" s="167"/>
      <c r="P270" s="168">
        <f>SUM(P271:P276)</f>
        <v>0</v>
      </c>
      <c r="Q270" s="167"/>
      <c r="R270" s="168">
        <f>SUM(R271:R276)</f>
        <v>0</v>
      </c>
      <c r="S270" s="167"/>
      <c r="T270" s="169">
        <f>SUM(T271:T276)</f>
        <v>0</v>
      </c>
      <c r="AR270" s="170" t="s">
        <v>80</v>
      </c>
      <c r="AT270" s="171" t="s">
        <v>71</v>
      </c>
      <c r="AU270" s="171" t="s">
        <v>80</v>
      </c>
      <c r="AY270" s="170" t="s">
        <v>124</v>
      </c>
      <c r="BK270" s="172">
        <f>SUM(BK271:BK276)</f>
        <v>0</v>
      </c>
    </row>
    <row r="271" spans="1:65" s="2" customFormat="1" ht="24.15" customHeight="1">
      <c r="A271" s="36"/>
      <c r="B271" s="37"/>
      <c r="C271" s="175" t="s">
        <v>240</v>
      </c>
      <c r="D271" s="175" t="s">
        <v>127</v>
      </c>
      <c r="E271" s="176" t="s">
        <v>319</v>
      </c>
      <c r="F271" s="177" t="s">
        <v>320</v>
      </c>
      <c r="G271" s="178" t="s">
        <v>210</v>
      </c>
      <c r="H271" s="179">
        <v>33.514000000000003</v>
      </c>
      <c r="I271" s="180"/>
      <c r="J271" s="181">
        <f>ROUND(I271*H271,2)</f>
        <v>0</v>
      </c>
      <c r="K271" s="177" t="s">
        <v>130</v>
      </c>
      <c r="L271" s="41"/>
      <c r="M271" s="182" t="s">
        <v>19</v>
      </c>
      <c r="N271" s="183" t="s">
        <v>43</v>
      </c>
      <c r="O271" s="66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6" t="s">
        <v>154</v>
      </c>
      <c r="AT271" s="186" t="s">
        <v>127</v>
      </c>
      <c r="AU271" s="186" t="s">
        <v>82</v>
      </c>
      <c r="AY271" s="19" t="s">
        <v>124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80</v>
      </c>
      <c r="BK271" s="187">
        <f>ROUND(I271*H271,2)</f>
        <v>0</v>
      </c>
      <c r="BL271" s="19" t="s">
        <v>154</v>
      </c>
      <c r="BM271" s="186" t="s">
        <v>321</v>
      </c>
    </row>
    <row r="272" spans="1:65" s="2" customFormat="1" ht="27">
      <c r="A272" s="36"/>
      <c r="B272" s="37"/>
      <c r="C272" s="38"/>
      <c r="D272" s="188" t="s">
        <v>133</v>
      </c>
      <c r="E272" s="38"/>
      <c r="F272" s="189" t="s">
        <v>322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133</v>
      </c>
      <c r="AU272" s="19" t="s">
        <v>82</v>
      </c>
    </row>
    <row r="273" spans="1:65" s="2" customFormat="1" ht="10">
      <c r="A273" s="36"/>
      <c r="B273" s="37"/>
      <c r="C273" s="38"/>
      <c r="D273" s="193" t="s">
        <v>134</v>
      </c>
      <c r="E273" s="38"/>
      <c r="F273" s="194" t="s">
        <v>323</v>
      </c>
      <c r="G273" s="38"/>
      <c r="H273" s="38"/>
      <c r="I273" s="190"/>
      <c r="J273" s="38"/>
      <c r="K273" s="38"/>
      <c r="L273" s="41"/>
      <c r="M273" s="191"/>
      <c r="N273" s="192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134</v>
      </c>
      <c r="AU273" s="19" t="s">
        <v>82</v>
      </c>
    </row>
    <row r="274" spans="1:65" s="2" customFormat="1" ht="24.15" customHeight="1">
      <c r="A274" s="36"/>
      <c r="B274" s="37"/>
      <c r="C274" s="175" t="s">
        <v>324</v>
      </c>
      <c r="D274" s="175" t="s">
        <v>127</v>
      </c>
      <c r="E274" s="176" t="s">
        <v>325</v>
      </c>
      <c r="F274" s="177" t="s">
        <v>326</v>
      </c>
      <c r="G274" s="178" t="s">
        <v>210</v>
      </c>
      <c r="H274" s="179">
        <v>33.514000000000003</v>
      </c>
      <c r="I274" s="180"/>
      <c r="J274" s="181">
        <f>ROUND(I274*H274,2)</f>
        <v>0</v>
      </c>
      <c r="K274" s="177" t="s">
        <v>130</v>
      </c>
      <c r="L274" s="41"/>
      <c r="M274" s="182" t="s">
        <v>19</v>
      </c>
      <c r="N274" s="183" t="s">
        <v>43</v>
      </c>
      <c r="O274" s="66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154</v>
      </c>
      <c r="AT274" s="186" t="s">
        <v>127</v>
      </c>
      <c r="AU274" s="186" t="s">
        <v>82</v>
      </c>
      <c r="AY274" s="19" t="s">
        <v>124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80</v>
      </c>
      <c r="BK274" s="187">
        <f>ROUND(I274*H274,2)</f>
        <v>0</v>
      </c>
      <c r="BL274" s="19" t="s">
        <v>154</v>
      </c>
      <c r="BM274" s="186" t="s">
        <v>327</v>
      </c>
    </row>
    <row r="275" spans="1:65" s="2" customFormat="1" ht="36">
      <c r="A275" s="36"/>
      <c r="B275" s="37"/>
      <c r="C275" s="38"/>
      <c r="D275" s="188" t="s">
        <v>133</v>
      </c>
      <c r="E275" s="38"/>
      <c r="F275" s="189" t="s">
        <v>328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133</v>
      </c>
      <c r="AU275" s="19" t="s">
        <v>82</v>
      </c>
    </row>
    <row r="276" spans="1:65" s="2" customFormat="1" ht="10">
      <c r="A276" s="36"/>
      <c r="B276" s="37"/>
      <c r="C276" s="38"/>
      <c r="D276" s="193" t="s">
        <v>134</v>
      </c>
      <c r="E276" s="38"/>
      <c r="F276" s="194" t="s">
        <v>329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134</v>
      </c>
      <c r="AU276" s="19" t="s">
        <v>82</v>
      </c>
    </row>
    <row r="277" spans="1:65" s="12" customFormat="1" ht="25.9" customHeight="1">
      <c r="B277" s="159"/>
      <c r="C277" s="160"/>
      <c r="D277" s="161" t="s">
        <v>71</v>
      </c>
      <c r="E277" s="162" t="s">
        <v>330</v>
      </c>
      <c r="F277" s="162" t="s">
        <v>331</v>
      </c>
      <c r="G277" s="160"/>
      <c r="H277" s="160"/>
      <c r="I277" s="163"/>
      <c r="J277" s="164">
        <f>BK277</f>
        <v>0</v>
      </c>
      <c r="K277" s="160"/>
      <c r="L277" s="165"/>
      <c r="M277" s="166"/>
      <c r="N277" s="167"/>
      <c r="O277" s="167"/>
      <c r="P277" s="168">
        <f>SUM(P278:P283)</f>
        <v>0</v>
      </c>
      <c r="Q277" s="167"/>
      <c r="R277" s="168">
        <f>SUM(R278:R283)</f>
        <v>0</v>
      </c>
      <c r="S277" s="167"/>
      <c r="T277" s="169">
        <f>SUM(T278:T283)</f>
        <v>0</v>
      </c>
      <c r="AR277" s="170" t="s">
        <v>154</v>
      </c>
      <c r="AT277" s="171" t="s">
        <v>71</v>
      </c>
      <c r="AU277" s="171" t="s">
        <v>72</v>
      </c>
      <c r="AY277" s="170" t="s">
        <v>124</v>
      </c>
      <c r="BK277" s="172">
        <f>SUM(BK278:BK283)</f>
        <v>0</v>
      </c>
    </row>
    <row r="278" spans="1:65" s="2" customFormat="1" ht="21.75" customHeight="1">
      <c r="A278" s="36"/>
      <c r="B278" s="37"/>
      <c r="C278" s="175" t="s">
        <v>7</v>
      </c>
      <c r="D278" s="175" t="s">
        <v>127</v>
      </c>
      <c r="E278" s="176" t="s">
        <v>332</v>
      </c>
      <c r="F278" s="177" t="s">
        <v>333</v>
      </c>
      <c r="G278" s="178" t="s">
        <v>334</v>
      </c>
      <c r="H278" s="179">
        <v>119</v>
      </c>
      <c r="I278" s="180"/>
      <c r="J278" s="181">
        <f>ROUND(I278*H278,2)</f>
        <v>0</v>
      </c>
      <c r="K278" s="177" t="s">
        <v>130</v>
      </c>
      <c r="L278" s="41"/>
      <c r="M278" s="182" t="s">
        <v>19</v>
      </c>
      <c r="N278" s="183" t="s">
        <v>43</v>
      </c>
      <c r="O278" s="66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335</v>
      </c>
      <c r="AT278" s="186" t="s">
        <v>127</v>
      </c>
      <c r="AU278" s="186" t="s">
        <v>80</v>
      </c>
      <c r="AY278" s="19" t="s">
        <v>124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9" t="s">
        <v>80</v>
      </c>
      <c r="BK278" s="187">
        <f>ROUND(I278*H278,2)</f>
        <v>0</v>
      </c>
      <c r="BL278" s="19" t="s">
        <v>335</v>
      </c>
      <c r="BM278" s="186" t="s">
        <v>336</v>
      </c>
    </row>
    <row r="279" spans="1:65" s="2" customFormat="1" ht="18">
      <c r="A279" s="36"/>
      <c r="B279" s="37"/>
      <c r="C279" s="38"/>
      <c r="D279" s="188" t="s">
        <v>133</v>
      </c>
      <c r="E279" s="38"/>
      <c r="F279" s="189" t="s">
        <v>337</v>
      </c>
      <c r="G279" s="38"/>
      <c r="H279" s="38"/>
      <c r="I279" s="190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133</v>
      </c>
      <c r="AU279" s="19" t="s">
        <v>80</v>
      </c>
    </row>
    <row r="280" spans="1:65" s="2" customFormat="1" ht="10">
      <c r="A280" s="36"/>
      <c r="B280" s="37"/>
      <c r="C280" s="38"/>
      <c r="D280" s="193" t="s">
        <v>134</v>
      </c>
      <c r="E280" s="38"/>
      <c r="F280" s="194" t="s">
        <v>338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134</v>
      </c>
      <c r="AU280" s="19" t="s">
        <v>80</v>
      </c>
    </row>
    <row r="281" spans="1:65" s="2" customFormat="1" ht="27">
      <c r="A281" s="36"/>
      <c r="B281" s="37"/>
      <c r="C281" s="38"/>
      <c r="D281" s="188" t="s">
        <v>136</v>
      </c>
      <c r="E281" s="38"/>
      <c r="F281" s="195" t="s">
        <v>339</v>
      </c>
      <c r="G281" s="38"/>
      <c r="H281" s="38"/>
      <c r="I281" s="190"/>
      <c r="J281" s="38"/>
      <c r="K281" s="38"/>
      <c r="L281" s="41"/>
      <c r="M281" s="191"/>
      <c r="N281" s="192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136</v>
      </c>
      <c r="AU281" s="19" t="s">
        <v>80</v>
      </c>
    </row>
    <row r="282" spans="1:65" s="14" customFormat="1" ht="10">
      <c r="B282" s="211"/>
      <c r="C282" s="212"/>
      <c r="D282" s="188" t="s">
        <v>150</v>
      </c>
      <c r="E282" s="213" t="s">
        <v>19</v>
      </c>
      <c r="F282" s="214" t="s">
        <v>340</v>
      </c>
      <c r="G282" s="212"/>
      <c r="H282" s="213" t="s">
        <v>19</v>
      </c>
      <c r="I282" s="215"/>
      <c r="J282" s="212"/>
      <c r="K282" s="212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150</v>
      </c>
      <c r="AU282" s="220" t="s">
        <v>80</v>
      </c>
      <c r="AV282" s="14" t="s">
        <v>80</v>
      </c>
      <c r="AW282" s="14" t="s">
        <v>32</v>
      </c>
      <c r="AX282" s="14" t="s">
        <v>72</v>
      </c>
      <c r="AY282" s="220" t="s">
        <v>124</v>
      </c>
    </row>
    <row r="283" spans="1:65" s="13" customFormat="1" ht="10">
      <c r="B283" s="196"/>
      <c r="C283" s="197"/>
      <c r="D283" s="188" t="s">
        <v>150</v>
      </c>
      <c r="E283" s="198" t="s">
        <v>19</v>
      </c>
      <c r="F283" s="199" t="s">
        <v>341</v>
      </c>
      <c r="G283" s="197"/>
      <c r="H283" s="200">
        <v>119</v>
      </c>
      <c r="I283" s="201"/>
      <c r="J283" s="197"/>
      <c r="K283" s="197"/>
      <c r="L283" s="202"/>
      <c r="M283" s="242"/>
      <c r="N283" s="243"/>
      <c r="O283" s="243"/>
      <c r="P283" s="243"/>
      <c r="Q283" s="243"/>
      <c r="R283" s="243"/>
      <c r="S283" s="243"/>
      <c r="T283" s="244"/>
      <c r="AT283" s="206" t="s">
        <v>150</v>
      </c>
      <c r="AU283" s="206" t="s">
        <v>80</v>
      </c>
      <c r="AV283" s="13" t="s">
        <v>82</v>
      </c>
      <c r="AW283" s="13" t="s">
        <v>32</v>
      </c>
      <c r="AX283" s="13" t="s">
        <v>80</v>
      </c>
      <c r="AY283" s="206" t="s">
        <v>124</v>
      </c>
    </row>
    <row r="284" spans="1:65" s="2" customFormat="1" ht="7" customHeight="1">
      <c r="A284" s="36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41"/>
      <c r="M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</row>
  </sheetData>
  <sheetProtection algorithmName="SHA-512" hashValue="HAgHeZ7CIcHZxb3rKGvaAa880uAMmL3CMKTb9PevI/7FJplAYQvYhRD3AB+1CiVPjuLjDPi40anO/EiQOHskoA==" saltValue="It/ywV7BCu7L4XNMko5cNEuusyOid6yX8GR2dLHd8AQTN+ep8XUkS4SQox2eEXhR8c4c1ScqawKAp5Qgs18kug==" spinCount="100000" sheet="1" objects="1" scenarios="1" formatColumns="0" formatRows="0" autoFilter="0"/>
  <autoFilter ref="C85:K283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118" r:id="rId2" xr:uid="{00000000-0004-0000-0200-000001000000}"/>
    <hyperlink ref="F145" r:id="rId3" xr:uid="{00000000-0004-0000-0200-000002000000}"/>
    <hyperlink ref="F174" r:id="rId4" xr:uid="{00000000-0004-0000-0200-000003000000}"/>
    <hyperlink ref="F193" r:id="rId5" xr:uid="{00000000-0004-0000-0200-000004000000}"/>
    <hyperlink ref="F208" r:id="rId6" xr:uid="{00000000-0004-0000-0200-000005000000}"/>
    <hyperlink ref="F225" r:id="rId7" xr:uid="{00000000-0004-0000-0200-000006000000}"/>
    <hyperlink ref="F245" r:id="rId8" xr:uid="{00000000-0004-0000-0200-000007000000}"/>
    <hyperlink ref="F259" r:id="rId9" xr:uid="{00000000-0004-0000-0200-000008000000}"/>
    <hyperlink ref="F262" r:id="rId10" xr:uid="{00000000-0004-0000-0200-000009000000}"/>
    <hyperlink ref="F265" r:id="rId11" xr:uid="{00000000-0004-0000-0200-00000A000000}"/>
    <hyperlink ref="F269" r:id="rId12" xr:uid="{00000000-0004-0000-0200-00000B000000}"/>
    <hyperlink ref="F273" r:id="rId13" xr:uid="{00000000-0004-0000-0200-00000C000000}"/>
    <hyperlink ref="F276" r:id="rId14" xr:uid="{00000000-0004-0000-0200-00000D000000}"/>
    <hyperlink ref="F280" r:id="rId15" xr:uid="{00000000-0004-0000-02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43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88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342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ROUND((SUM(BE88:BE242)),  2)</f>
        <v>0</v>
      </c>
      <c r="G33" s="36"/>
      <c r="H33" s="36"/>
      <c r="I33" s="120">
        <v>0.21</v>
      </c>
      <c r="J33" s="119">
        <f>ROUND(((SUM(BE88:BE242))*I33),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ROUND((SUM(BF88:BF242)),  2)</f>
        <v>0</v>
      </c>
      <c r="G34" s="36"/>
      <c r="H34" s="36"/>
      <c r="I34" s="120">
        <v>0.12</v>
      </c>
      <c r="J34" s="119">
        <f>ROUND(((SUM(BF88:BF242))*I34),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ROUND((SUM(BG88:BG242)),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ROUND((SUM(BH88:BH242)),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ROUND((SUM(BI88:BI242)),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SO-02 - Stáv. zděné oplocení + oprava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161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343</v>
      </c>
      <c r="E62" s="145"/>
      <c r="F62" s="145"/>
      <c r="G62" s="145"/>
      <c r="H62" s="145"/>
      <c r="I62" s="145"/>
      <c r="J62" s="146">
        <f>J137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162</v>
      </c>
      <c r="E63" s="145"/>
      <c r="F63" s="145"/>
      <c r="G63" s="145"/>
      <c r="H63" s="145"/>
      <c r="I63" s="145"/>
      <c r="J63" s="146">
        <f>J153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344</v>
      </c>
      <c r="E64" s="145"/>
      <c r="F64" s="145"/>
      <c r="G64" s="145"/>
      <c r="H64" s="145"/>
      <c r="I64" s="145"/>
      <c r="J64" s="146">
        <f>J210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165</v>
      </c>
      <c r="E65" s="145"/>
      <c r="F65" s="145"/>
      <c r="G65" s="145"/>
      <c r="H65" s="145"/>
      <c r="I65" s="145"/>
      <c r="J65" s="146">
        <f>J215</f>
        <v>0</v>
      </c>
      <c r="K65" s="143"/>
      <c r="L65" s="147"/>
    </row>
    <row r="66" spans="1:31" s="9" customFormat="1" ht="25" customHeight="1">
      <c r="B66" s="136"/>
      <c r="C66" s="137"/>
      <c r="D66" s="138" t="s">
        <v>345</v>
      </c>
      <c r="E66" s="139"/>
      <c r="F66" s="139"/>
      <c r="G66" s="139"/>
      <c r="H66" s="139"/>
      <c r="I66" s="139"/>
      <c r="J66" s="140">
        <f>J222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346</v>
      </c>
      <c r="E67" s="145"/>
      <c r="F67" s="145"/>
      <c r="G67" s="145"/>
      <c r="H67" s="145"/>
      <c r="I67" s="145"/>
      <c r="J67" s="146">
        <f>J223</f>
        <v>0</v>
      </c>
      <c r="K67" s="143"/>
      <c r="L67" s="147"/>
    </row>
    <row r="68" spans="1:31" s="9" customFormat="1" ht="25" customHeight="1">
      <c r="B68" s="136"/>
      <c r="C68" s="137"/>
      <c r="D68" s="138" t="s">
        <v>166</v>
      </c>
      <c r="E68" s="139"/>
      <c r="F68" s="139"/>
      <c r="G68" s="139"/>
      <c r="H68" s="139"/>
      <c r="I68" s="139"/>
      <c r="J68" s="140">
        <f>J236</f>
        <v>0</v>
      </c>
      <c r="K68" s="137"/>
      <c r="L68" s="141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7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7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5" customHeight="1">
      <c r="A75" s="36"/>
      <c r="B75" s="37"/>
      <c r="C75" s="25" t="s">
        <v>110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9" t="str">
        <f>E7</f>
        <v>Oplocení areálu KKN Cheb</v>
      </c>
      <c r="F78" s="380"/>
      <c r="G78" s="380"/>
      <c r="H78" s="380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101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32" t="str">
        <f>E9</f>
        <v>SO-02 - Stáv. zděné oplocení + oprava</v>
      </c>
      <c r="F80" s="381"/>
      <c r="G80" s="381"/>
      <c r="H80" s="381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Cheb</v>
      </c>
      <c r="G82" s="38"/>
      <c r="H82" s="38"/>
      <c r="I82" s="31" t="s">
        <v>23</v>
      </c>
      <c r="J82" s="61">
        <f>IF(J12="","",J12)</f>
        <v>45502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7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24</v>
      </c>
      <c r="D84" s="38"/>
      <c r="E84" s="38"/>
      <c r="F84" s="29" t="str">
        <f>E15</f>
        <v>Karlovarská krajská nemocnice a.s., Nemocnice Cheb</v>
      </c>
      <c r="G84" s="38"/>
      <c r="H84" s="38"/>
      <c r="I84" s="31" t="s">
        <v>30</v>
      </c>
      <c r="J84" s="34" t="str">
        <f>E21</f>
        <v>PK Beránek &amp; Hradil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>
      <c r="A85" s="36"/>
      <c r="B85" s="37"/>
      <c r="C85" s="31" t="s">
        <v>28</v>
      </c>
      <c r="D85" s="38"/>
      <c r="E85" s="38"/>
      <c r="F85" s="29" t="str">
        <f>IF(E18="","",E18)</f>
        <v>Vyplň údaj</v>
      </c>
      <c r="G85" s="38"/>
      <c r="H85" s="38"/>
      <c r="I85" s="31" t="s">
        <v>33</v>
      </c>
      <c r="J85" s="34" t="str">
        <f>E24</f>
        <v>Jakub Vilingr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2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48"/>
      <c r="B87" s="149"/>
      <c r="C87" s="150" t="s">
        <v>111</v>
      </c>
      <c r="D87" s="151" t="s">
        <v>57</v>
      </c>
      <c r="E87" s="151" t="s">
        <v>53</v>
      </c>
      <c r="F87" s="151" t="s">
        <v>54</v>
      </c>
      <c r="G87" s="151" t="s">
        <v>112</v>
      </c>
      <c r="H87" s="151" t="s">
        <v>113</v>
      </c>
      <c r="I87" s="151" t="s">
        <v>114</v>
      </c>
      <c r="J87" s="151" t="s">
        <v>105</v>
      </c>
      <c r="K87" s="152" t="s">
        <v>115</v>
      </c>
      <c r="L87" s="153"/>
      <c r="M87" s="70" t="s">
        <v>19</v>
      </c>
      <c r="N87" s="71" t="s">
        <v>42</v>
      </c>
      <c r="O87" s="71" t="s">
        <v>116</v>
      </c>
      <c r="P87" s="71" t="s">
        <v>117</v>
      </c>
      <c r="Q87" s="71" t="s">
        <v>118</v>
      </c>
      <c r="R87" s="71" t="s">
        <v>119</v>
      </c>
      <c r="S87" s="71" t="s">
        <v>120</v>
      </c>
      <c r="T87" s="72" t="s">
        <v>121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75" customHeight="1">
      <c r="A88" s="36"/>
      <c r="B88" s="37"/>
      <c r="C88" s="77" t="s">
        <v>122</v>
      </c>
      <c r="D88" s="38"/>
      <c r="E88" s="38"/>
      <c r="F88" s="38"/>
      <c r="G88" s="38"/>
      <c r="H88" s="38"/>
      <c r="I88" s="38"/>
      <c r="J88" s="154">
        <f>BK88</f>
        <v>0</v>
      </c>
      <c r="K88" s="38"/>
      <c r="L88" s="41"/>
      <c r="M88" s="73"/>
      <c r="N88" s="155"/>
      <c r="O88" s="74"/>
      <c r="P88" s="156">
        <f>P89+P222+P236</f>
        <v>0</v>
      </c>
      <c r="Q88" s="74"/>
      <c r="R88" s="156">
        <f>R89+R222+R236</f>
        <v>53.026105459999989</v>
      </c>
      <c r="S88" s="74"/>
      <c r="T88" s="157">
        <f>T89+T222+T236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71</v>
      </c>
      <c r="AU88" s="19" t="s">
        <v>106</v>
      </c>
      <c r="BK88" s="158">
        <f>BK89+BK222+BK236</f>
        <v>0</v>
      </c>
    </row>
    <row r="89" spans="1:65" s="12" customFormat="1" ht="25.9" customHeight="1">
      <c r="B89" s="159"/>
      <c r="C89" s="160"/>
      <c r="D89" s="161" t="s">
        <v>71</v>
      </c>
      <c r="E89" s="162" t="s">
        <v>167</v>
      </c>
      <c r="F89" s="162" t="s">
        <v>168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P90+P137+P153+P210+P215</f>
        <v>0</v>
      </c>
      <c r="Q89" s="167"/>
      <c r="R89" s="168">
        <f>R90+R137+R153+R210+R215</f>
        <v>52.703605459999991</v>
      </c>
      <c r="S89" s="167"/>
      <c r="T89" s="169">
        <f>T90+T137+T153+T210+T215</f>
        <v>0</v>
      </c>
      <c r="AR89" s="170" t="s">
        <v>80</v>
      </c>
      <c r="AT89" s="171" t="s">
        <v>71</v>
      </c>
      <c r="AU89" s="171" t="s">
        <v>72</v>
      </c>
      <c r="AY89" s="170" t="s">
        <v>124</v>
      </c>
      <c r="BK89" s="172">
        <f>BK90+BK137+BK153+BK210+BK215</f>
        <v>0</v>
      </c>
    </row>
    <row r="90" spans="1:65" s="12" customFormat="1" ht="22.75" customHeight="1">
      <c r="B90" s="159"/>
      <c r="C90" s="160"/>
      <c r="D90" s="161" t="s">
        <v>71</v>
      </c>
      <c r="E90" s="173" t="s">
        <v>80</v>
      </c>
      <c r="F90" s="173" t="s">
        <v>169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SUM(P91:P136)</f>
        <v>0</v>
      </c>
      <c r="Q90" s="167"/>
      <c r="R90" s="168">
        <f>SUM(R91:R136)</f>
        <v>0</v>
      </c>
      <c r="S90" s="167"/>
      <c r="T90" s="169">
        <f>SUM(T91:T136)</f>
        <v>0</v>
      </c>
      <c r="AR90" s="170" t="s">
        <v>80</v>
      </c>
      <c r="AT90" s="171" t="s">
        <v>71</v>
      </c>
      <c r="AU90" s="171" t="s">
        <v>80</v>
      </c>
      <c r="AY90" s="170" t="s">
        <v>124</v>
      </c>
      <c r="BK90" s="172">
        <f>SUM(BK91:BK136)</f>
        <v>0</v>
      </c>
    </row>
    <row r="91" spans="1:65" s="2" customFormat="1" ht="24.15" customHeight="1">
      <c r="A91" s="36"/>
      <c r="B91" s="37"/>
      <c r="C91" s="175" t="s">
        <v>80</v>
      </c>
      <c r="D91" s="175" t="s">
        <v>127</v>
      </c>
      <c r="E91" s="176" t="s">
        <v>170</v>
      </c>
      <c r="F91" s="177" t="s">
        <v>171</v>
      </c>
      <c r="G91" s="178" t="s">
        <v>172</v>
      </c>
      <c r="H91" s="179">
        <v>44</v>
      </c>
      <c r="I91" s="180"/>
      <c r="J91" s="181">
        <f>ROUND(I91*H91,2)</f>
        <v>0</v>
      </c>
      <c r="K91" s="177" t="s">
        <v>130</v>
      </c>
      <c r="L91" s="41"/>
      <c r="M91" s="182" t="s">
        <v>19</v>
      </c>
      <c r="N91" s="183" t="s">
        <v>43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154</v>
      </c>
      <c r="AT91" s="186" t="s">
        <v>127</v>
      </c>
      <c r="AU91" s="186" t="s">
        <v>82</v>
      </c>
      <c r="AY91" s="19" t="s">
        <v>124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80</v>
      </c>
      <c r="BK91" s="187">
        <f>ROUND(I91*H91,2)</f>
        <v>0</v>
      </c>
      <c r="BL91" s="19" t="s">
        <v>154</v>
      </c>
      <c r="BM91" s="186" t="s">
        <v>347</v>
      </c>
    </row>
    <row r="92" spans="1:65" s="2" customFormat="1" ht="10">
      <c r="A92" s="36"/>
      <c r="B92" s="37"/>
      <c r="C92" s="38"/>
      <c r="D92" s="188" t="s">
        <v>133</v>
      </c>
      <c r="E92" s="38"/>
      <c r="F92" s="189" t="s">
        <v>174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133</v>
      </c>
      <c r="AU92" s="19" t="s">
        <v>82</v>
      </c>
    </row>
    <row r="93" spans="1:65" s="2" customFormat="1" ht="10">
      <c r="A93" s="36"/>
      <c r="B93" s="37"/>
      <c r="C93" s="38"/>
      <c r="D93" s="193" t="s">
        <v>134</v>
      </c>
      <c r="E93" s="38"/>
      <c r="F93" s="194" t="s">
        <v>175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134</v>
      </c>
      <c r="AU93" s="19" t="s">
        <v>82</v>
      </c>
    </row>
    <row r="94" spans="1:65" s="14" customFormat="1" ht="10">
      <c r="B94" s="211"/>
      <c r="C94" s="212"/>
      <c r="D94" s="188" t="s">
        <v>150</v>
      </c>
      <c r="E94" s="213" t="s">
        <v>19</v>
      </c>
      <c r="F94" s="214" t="s">
        <v>176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150</v>
      </c>
      <c r="AU94" s="220" t="s">
        <v>82</v>
      </c>
      <c r="AV94" s="14" t="s">
        <v>80</v>
      </c>
      <c r="AW94" s="14" t="s">
        <v>32</v>
      </c>
      <c r="AX94" s="14" t="s">
        <v>72</v>
      </c>
      <c r="AY94" s="220" t="s">
        <v>124</v>
      </c>
    </row>
    <row r="95" spans="1:65" s="14" customFormat="1" ht="10">
      <c r="B95" s="211"/>
      <c r="C95" s="212"/>
      <c r="D95" s="188" t="s">
        <v>150</v>
      </c>
      <c r="E95" s="213" t="s">
        <v>19</v>
      </c>
      <c r="F95" s="214" t="s">
        <v>348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150</v>
      </c>
      <c r="AU95" s="220" t="s">
        <v>82</v>
      </c>
      <c r="AV95" s="14" t="s">
        <v>80</v>
      </c>
      <c r="AW95" s="14" t="s">
        <v>32</v>
      </c>
      <c r="AX95" s="14" t="s">
        <v>72</v>
      </c>
      <c r="AY95" s="220" t="s">
        <v>124</v>
      </c>
    </row>
    <row r="96" spans="1:65" s="13" customFormat="1" ht="10">
      <c r="B96" s="196"/>
      <c r="C96" s="197"/>
      <c r="D96" s="188" t="s">
        <v>150</v>
      </c>
      <c r="E96" s="198" t="s">
        <v>19</v>
      </c>
      <c r="F96" s="199" t="s">
        <v>349</v>
      </c>
      <c r="G96" s="197"/>
      <c r="H96" s="200">
        <v>17.600000000000001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150</v>
      </c>
      <c r="AU96" s="206" t="s">
        <v>82</v>
      </c>
      <c r="AV96" s="13" t="s">
        <v>82</v>
      </c>
      <c r="AW96" s="13" t="s">
        <v>32</v>
      </c>
      <c r="AX96" s="13" t="s">
        <v>72</v>
      </c>
      <c r="AY96" s="206" t="s">
        <v>124</v>
      </c>
    </row>
    <row r="97" spans="1:65" s="13" customFormat="1" ht="10">
      <c r="B97" s="196"/>
      <c r="C97" s="197"/>
      <c r="D97" s="188" t="s">
        <v>150</v>
      </c>
      <c r="E97" s="198" t="s">
        <v>19</v>
      </c>
      <c r="F97" s="199" t="s">
        <v>179</v>
      </c>
      <c r="G97" s="197"/>
      <c r="H97" s="200">
        <v>3.2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150</v>
      </c>
      <c r="AU97" s="206" t="s">
        <v>82</v>
      </c>
      <c r="AV97" s="13" t="s">
        <v>82</v>
      </c>
      <c r="AW97" s="13" t="s">
        <v>32</v>
      </c>
      <c r="AX97" s="13" t="s">
        <v>72</v>
      </c>
      <c r="AY97" s="206" t="s">
        <v>124</v>
      </c>
    </row>
    <row r="98" spans="1:65" s="13" customFormat="1" ht="10">
      <c r="B98" s="196"/>
      <c r="C98" s="197"/>
      <c r="D98" s="188" t="s">
        <v>150</v>
      </c>
      <c r="E98" s="198" t="s">
        <v>19</v>
      </c>
      <c r="F98" s="199" t="s">
        <v>180</v>
      </c>
      <c r="G98" s="197"/>
      <c r="H98" s="200">
        <v>1.6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150</v>
      </c>
      <c r="AU98" s="206" t="s">
        <v>82</v>
      </c>
      <c r="AV98" s="13" t="s">
        <v>82</v>
      </c>
      <c r="AW98" s="13" t="s">
        <v>32</v>
      </c>
      <c r="AX98" s="13" t="s">
        <v>72</v>
      </c>
      <c r="AY98" s="206" t="s">
        <v>124</v>
      </c>
    </row>
    <row r="99" spans="1:65" s="14" customFormat="1" ht="10">
      <c r="B99" s="211"/>
      <c r="C99" s="212"/>
      <c r="D99" s="188" t="s">
        <v>150</v>
      </c>
      <c r="E99" s="213" t="s">
        <v>19</v>
      </c>
      <c r="F99" s="214" t="s">
        <v>350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150</v>
      </c>
      <c r="AU99" s="220" t="s">
        <v>82</v>
      </c>
      <c r="AV99" s="14" t="s">
        <v>80</v>
      </c>
      <c r="AW99" s="14" t="s">
        <v>32</v>
      </c>
      <c r="AX99" s="14" t="s">
        <v>72</v>
      </c>
      <c r="AY99" s="220" t="s">
        <v>124</v>
      </c>
    </row>
    <row r="100" spans="1:65" s="13" customFormat="1" ht="10">
      <c r="B100" s="196"/>
      <c r="C100" s="197"/>
      <c r="D100" s="188" t="s">
        <v>150</v>
      </c>
      <c r="E100" s="198" t="s">
        <v>19</v>
      </c>
      <c r="F100" s="199" t="s">
        <v>351</v>
      </c>
      <c r="G100" s="197"/>
      <c r="H100" s="200">
        <v>3.2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150</v>
      </c>
      <c r="AU100" s="206" t="s">
        <v>82</v>
      </c>
      <c r="AV100" s="13" t="s">
        <v>82</v>
      </c>
      <c r="AW100" s="13" t="s">
        <v>32</v>
      </c>
      <c r="AX100" s="13" t="s">
        <v>72</v>
      </c>
      <c r="AY100" s="206" t="s">
        <v>124</v>
      </c>
    </row>
    <row r="101" spans="1:65" s="14" customFormat="1" ht="10">
      <c r="B101" s="211"/>
      <c r="C101" s="212"/>
      <c r="D101" s="188" t="s">
        <v>150</v>
      </c>
      <c r="E101" s="213" t="s">
        <v>19</v>
      </c>
      <c r="F101" s="214" t="s">
        <v>352</v>
      </c>
      <c r="G101" s="212"/>
      <c r="H101" s="213" t="s">
        <v>19</v>
      </c>
      <c r="I101" s="215"/>
      <c r="J101" s="212"/>
      <c r="K101" s="212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150</v>
      </c>
      <c r="AU101" s="220" t="s">
        <v>82</v>
      </c>
      <c r="AV101" s="14" t="s">
        <v>80</v>
      </c>
      <c r="AW101" s="14" t="s">
        <v>32</v>
      </c>
      <c r="AX101" s="14" t="s">
        <v>72</v>
      </c>
      <c r="AY101" s="220" t="s">
        <v>124</v>
      </c>
    </row>
    <row r="102" spans="1:65" s="13" customFormat="1" ht="10">
      <c r="B102" s="196"/>
      <c r="C102" s="197"/>
      <c r="D102" s="188" t="s">
        <v>150</v>
      </c>
      <c r="E102" s="198" t="s">
        <v>19</v>
      </c>
      <c r="F102" s="199" t="s">
        <v>353</v>
      </c>
      <c r="G102" s="197"/>
      <c r="H102" s="200">
        <v>15.2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150</v>
      </c>
      <c r="AU102" s="206" t="s">
        <v>82</v>
      </c>
      <c r="AV102" s="13" t="s">
        <v>82</v>
      </c>
      <c r="AW102" s="13" t="s">
        <v>32</v>
      </c>
      <c r="AX102" s="13" t="s">
        <v>72</v>
      </c>
      <c r="AY102" s="206" t="s">
        <v>124</v>
      </c>
    </row>
    <row r="103" spans="1:65" s="13" customFormat="1" ht="10">
      <c r="B103" s="196"/>
      <c r="C103" s="197"/>
      <c r="D103" s="188" t="s">
        <v>150</v>
      </c>
      <c r="E103" s="198" t="s">
        <v>19</v>
      </c>
      <c r="F103" s="199" t="s">
        <v>354</v>
      </c>
      <c r="G103" s="197"/>
      <c r="H103" s="200">
        <v>1.6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150</v>
      </c>
      <c r="AU103" s="206" t="s">
        <v>82</v>
      </c>
      <c r="AV103" s="13" t="s">
        <v>82</v>
      </c>
      <c r="AW103" s="13" t="s">
        <v>32</v>
      </c>
      <c r="AX103" s="13" t="s">
        <v>72</v>
      </c>
      <c r="AY103" s="206" t="s">
        <v>124</v>
      </c>
    </row>
    <row r="104" spans="1:65" s="13" customFormat="1" ht="10">
      <c r="B104" s="196"/>
      <c r="C104" s="197"/>
      <c r="D104" s="188" t="s">
        <v>150</v>
      </c>
      <c r="E104" s="198" t="s">
        <v>19</v>
      </c>
      <c r="F104" s="199" t="s">
        <v>180</v>
      </c>
      <c r="G104" s="197"/>
      <c r="H104" s="200">
        <v>1.6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150</v>
      </c>
      <c r="AU104" s="206" t="s">
        <v>82</v>
      </c>
      <c r="AV104" s="13" t="s">
        <v>82</v>
      </c>
      <c r="AW104" s="13" t="s">
        <v>32</v>
      </c>
      <c r="AX104" s="13" t="s">
        <v>72</v>
      </c>
      <c r="AY104" s="206" t="s">
        <v>124</v>
      </c>
    </row>
    <row r="105" spans="1:65" s="15" customFormat="1" ht="10">
      <c r="B105" s="221"/>
      <c r="C105" s="222"/>
      <c r="D105" s="188" t="s">
        <v>150</v>
      </c>
      <c r="E105" s="223" t="s">
        <v>19</v>
      </c>
      <c r="F105" s="224" t="s">
        <v>192</v>
      </c>
      <c r="G105" s="222"/>
      <c r="H105" s="225">
        <v>44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150</v>
      </c>
      <c r="AU105" s="231" t="s">
        <v>82</v>
      </c>
      <c r="AV105" s="15" t="s">
        <v>154</v>
      </c>
      <c r="AW105" s="15" t="s">
        <v>32</v>
      </c>
      <c r="AX105" s="15" t="s">
        <v>80</v>
      </c>
      <c r="AY105" s="231" t="s">
        <v>124</v>
      </c>
    </row>
    <row r="106" spans="1:65" s="2" customFormat="1" ht="37.75" customHeight="1">
      <c r="A106" s="36"/>
      <c r="B106" s="37"/>
      <c r="C106" s="175" t="s">
        <v>82</v>
      </c>
      <c r="D106" s="175" t="s">
        <v>127</v>
      </c>
      <c r="E106" s="176" t="s">
        <v>193</v>
      </c>
      <c r="F106" s="177" t="s">
        <v>194</v>
      </c>
      <c r="G106" s="178" t="s">
        <v>195</v>
      </c>
      <c r="H106" s="179">
        <v>3.1080000000000001</v>
      </c>
      <c r="I106" s="180"/>
      <c r="J106" s="181">
        <f>ROUND(I106*H106,2)</f>
        <v>0</v>
      </c>
      <c r="K106" s="177" t="s">
        <v>130</v>
      </c>
      <c r="L106" s="41"/>
      <c r="M106" s="182" t="s">
        <v>19</v>
      </c>
      <c r="N106" s="183" t="s">
        <v>43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154</v>
      </c>
      <c r="AT106" s="186" t="s">
        <v>127</v>
      </c>
      <c r="AU106" s="186" t="s">
        <v>82</v>
      </c>
      <c r="AY106" s="19" t="s">
        <v>124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80</v>
      </c>
      <c r="BK106" s="187">
        <f>ROUND(I106*H106,2)</f>
        <v>0</v>
      </c>
      <c r="BL106" s="19" t="s">
        <v>154</v>
      </c>
      <c r="BM106" s="186" t="s">
        <v>355</v>
      </c>
    </row>
    <row r="107" spans="1:65" s="2" customFormat="1" ht="36">
      <c r="A107" s="36"/>
      <c r="B107" s="37"/>
      <c r="C107" s="38"/>
      <c r="D107" s="188" t="s">
        <v>133</v>
      </c>
      <c r="E107" s="38"/>
      <c r="F107" s="189" t="s">
        <v>197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133</v>
      </c>
      <c r="AU107" s="19" t="s">
        <v>82</v>
      </c>
    </row>
    <row r="108" spans="1:65" s="2" customFormat="1" ht="10">
      <c r="A108" s="36"/>
      <c r="B108" s="37"/>
      <c r="C108" s="38"/>
      <c r="D108" s="193" t="s">
        <v>134</v>
      </c>
      <c r="E108" s="38"/>
      <c r="F108" s="194" t="s">
        <v>198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134</v>
      </c>
      <c r="AU108" s="19" t="s">
        <v>82</v>
      </c>
    </row>
    <row r="109" spans="1:65" s="14" customFormat="1" ht="10">
      <c r="B109" s="211"/>
      <c r="C109" s="212"/>
      <c r="D109" s="188" t="s">
        <v>150</v>
      </c>
      <c r="E109" s="213" t="s">
        <v>19</v>
      </c>
      <c r="F109" s="214" t="s">
        <v>176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150</v>
      </c>
      <c r="AU109" s="220" t="s">
        <v>82</v>
      </c>
      <c r="AV109" s="14" t="s">
        <v>80</v>
      </c>
      <c r="AW109" s="14" t="s">
        <v>32</v>
      </c>
      <c r="AX109" s="14" t="s">
        <v>72</v>
      </c>
      <c r="AY109" s="220" t="s">
        <v>124</v>
      </c>
    </row>
    <row r="110" spans="1:65" s="14" customFormat="1" ht="10">
      <c r="B110" s="211"/>
      <c r="C110" s="212"/>
      <c r="D110" s="188" t="s">
        <v>150</v>
      </c>
      <c r="E110" s="213" t="s">
        <v>19</v>
      </c>
      <c r="F110" s="214" t="s">
        <v>348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150</v>
      </c>
      <c r="AU110" s="220" t="s">
        <v>82</v>
      </c>
      <c r="AV110" s="14" t="s">
        <v>80</v>
      </c>
      <c r="AW110" s="14" t="s">
        <v>32</v>
      </c>
      <c r="AX110" s="14" t="s">
        <v>72</v>
      </c>
      <c r="AY110" s="220" t="s">
        <v>124</v>
      </c>
    </row>
    <row r="111" spans="1:65" s="13" customFormat="1" ht="10">
      <c r="B111" s="196"/>
      <c r="C111" s="197"/>
      <c r="D111" s="188" t="s">
        <v>150</v>
      </c>
      <c r="E111" s="198" t="s">
        <v>19</v>
      </c>
      <c r="F111" s="199" t="s">
        <v>356</v>
      </c>
      <c r="G111" s="197"/>
      <c r="H111" s="200">
        <v>1.2430000000000001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150</v>
      </c>
      <c r="AU111" s="206" t="s">
        <v>82</v>
      </c>
      <c r="AV111" s="13" t="s">
        <v>82</v>
      </c>
      <c r="AW111" s="13" t="s">
        <v>32</v>
      </c>
      <c r="AX111" s="13" t="s">
        <v>72</v>
      </c>
      <c r="AY111" s="206" t="s">
        <v>124</v>
      </c>
    </row>
    <row r="112" spans="1:65" s="13" customFormat="1" ht="10">
      <c r="B112" s="196"/>
      <c r="C112" s="197"/>
      <c r="D112" s="188" t="s">
        <v>150</v>
      </c>
      <c r="E112" s="198" t="s">
        <v>19</v>
      </c>
      <c r="F112" s="199" t="s">
        <v>357</v>
      </c>
      <c r="G112" s="197"/>
      <c r="H112" s="200">
        <v>0.22600000000000001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150</v>
      </c>
      <c r="AU112" s="206" t="s">
        <v>82</v>
      </c>
      <c r="AV112" s="13" t="s">
        <v>82</v>
      </c>
      <c r="AW112" s="13" t="s">
        <v>32</v>
      </c>
      <c r="AX112" s="13" t="s">
        <v>72</v>
      </c>
      <c r="AY112" s="206" t="s">
        <v>124</v>
      </c>
    </row>
    <row r="113" spans="1:65" s="13" customFormat="1" ht="10">
      <c r="B113" s="196"/>
      <c r="C113" s="197"/>
      <c r="D113" s="188" t="s">
        <v>150</v>
      </c>
      <c r="E113" s="198" t="s">
        <v>19</v>
      </c>
      <c r="F113" s="199" t="s">
        <v>200</v>
      </c>
      <c r="G113" s="197"/>
      <c r="H113" s="200">
        <v>0.113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150</v>
      </c>
      <c r="AU113" s="206" t="s">
        <v>82</v>
      </c>
      <c r="AV113" s="13" t="s">
        <v>82</v>
      </c>
      <c r="AW113" s="13" t="s">
        <v>32</v>
      </c>
      <c r="AX113" s="13" t="s">
        <v>72</v>
      </c>
      <c r="AY113" s="206" t="s">
        <v>124</v>
      </c>
    </row>
    <row r="114" spans="1:65" s="14" customFormat="1" ht="10">
      <c r="B114" s="211"/>
      <c r="C114" s="212"/>
      <c r="D114" s="188" t="s">
        <v>150</v>
      </c>
      <c r="E114" s="213" t="s">
        <v>19</v>
      </c>
      <c r="F114" s="214" t="s">
        <v>350</v>
      </c>
      <c r="G114" s="212"/>
      <c r="H114" s="213" t="s">
        <v>19</v>
      </c>
      <c r="I114" s="215"/>
      <c r="J114" s="212"/>
      <c r="K114" s="212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150</v>
      </c>
      <c r="AU114" s="220" t="s">
        <v>82</v>
      </c>
      <c r="AV114" s="14" t="s">
        <v>80</v>
      </c>
      <c r="AW114" s="14" t="s">
        <v>32</v>
      </c>
      <c r="AX114" s="14" t="s">
        <v>72</v>
      </c>
      <c r="AY114" s="220" t="s">
        <v>124</v>
      </c>
    </row>
    <row r="115" spans="1:65" s="13" customFormat="1" ht="10">
      <c r="B115" s="196"/>
      <c r="C115" s="197"/>
      <c r="D115" s="188" t="s">
        <v>150</v>
      </c>
      <c r="E115" s="198" t="s">
        <v>19</v>
      </c>
      <c r="F115" s="199" t="s">
        <v>358</v>
      </c>
      <c r="G115" s="197"/>
      <c r="H115" s="200">
        <v>0.22600000000000001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150</v>
      </c>
      <c r="AU115" s="206" t="s">
        <v>82</v>
      </c>
      <c r="AV115" s="13" t="s">
        <v>82</v>
      </c>
      <c r="AW115" s="13" t="s">
        <v>32</v>
      </c>
      <c r="AX115" s="13" t="s">
        <v>72</v>
      </c>
      <c r="AY115" s="206" t="s">
        <v>124</v>
      </c>
    </row>
    <row r="116" spans="1:65" s="14" customFormat="1" ht="10">
      <c r="B116" s="211"/>
      <c r="C116" s="212"/>
      <c r="D116" s="188" t="s">
        <v>150</v>
      </c>
      <c r="E116" s="213" t="s">
        <v>19</v>
      </c>
      <c r="F116" s="214" t="s">
        <v>352</v>
      </c>
      <c r="G116" s="212"/>
      <c r="H116" s="213" t="s">
        <v>19</v>
      </c>
      <c r="I116" s="215"/>
      <c r="J116" s="212"/>
      <c r="K116" s="212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4" t="s">
        <v>80</v>
      </c>
      <c r="AW116" s="14" t="s">
        <v>32</v>
      </c>
      <c r="AX116" s="14" t="s">
        <v>72</v>
      </c>
      <c r="AY116" s="220" t="s">
        <v>124</v>
      </c>
    </row>
    <row r="117" spans="1:65" s="13" customFormat="1" ht="10">
      <c r="B117" s="196"/>
      <c r="C117" s="197"/>
      <c r="D117" s="188" t="s">
        <v>150</v>
      </c>
      <c r="E117" s="198" t="s">
        <v>19</v>
      </c>
      <c r="F117" s="199" t="s">
        <v>359</v>
      </c>
      <c r="G117" s="197"/>
      <c r="H117" s="200">
        <v>1.0740000000000001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150</v>
      </c>
      <c r="AU117" s="206" t="s">
        <v>82</v>
      </c>
      <c r="AV117" s="13" t="s">
        <v>82</v>
      </c>
      <c r="AW117" s="13" t="s">
        <v>32</v>
      </c>
      <c r="AX117" s="13" t="s">
        <v>72</v>
      </c>
      <c r="AY117" s="206" t="s">
        <v>124</v>
      </c>
    </row>
    <row r="118" spans="1:65" s="13" customFormat="1" ht="10">
      <c r="B118" s="196"/>
      <c r="C118" s="197"/>
      <c r="D118" s="188" t="s">
        <v>150</v>
      </c>
      <c r="E118" s="198" t="s">
        <v>19</v>
      </c>
      <c r="F118" s="199" t="s">
        <v>360</v>
      </c>
      <c r="G118" s="197"/>
      <c r="H118" s="200">
        <v>0.113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150</v>
      </c>
      <c r="AU118" s="206" t="s">
        <v>82</v>
      </c>
      <c r="AV118" s="13" t="s">
        <v>82</v>
      </c>
      <c r="AW118" s="13" t="s">
        <v>32</v>
      </c>
      <c r="AX118" s="13" t="s">
        <v>72</v>
      </c>
      <c r="AY118" s="206" t="s">
        <v>124</v>
      </c>
    </row>
    <row r="119" spans="1:65" s="13" customFormat="1" ht="10">
      <c r="B119" s="196"/>
      <c r="C119" s="197"/>
      <c r="D119" s="188" t="s">
        <v>150</v>
      </c>
      <c r="E119" s="198" t="s">
        <v>19</v>
      </c>
      <c r="F119" s="199" t="s">
        <v>200</v>
      </c>
      <c r="G119" s="197"/>
      <c r="H119" s="200">
        <v>0.113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150</v>
      </c>
      <c r="AU119" s="206" t="s">
        <v>82</v>
      </c>
      <c r="AV119" s="13" t="s">
        <v>82</v>
      </c>
      <c r="AW119" s="13" t="s">
        <v>32</v>
      </c>
      <c r="AX119" s="13" t="s">
        <v>72</v>
      </c>
      <c r="AY119" s="206" t="s">
        <v>124</v>
      </c>
    </row>
    <row r="120" spans="1:65" s="15" customFormat="1" ht="10">
      <c r="B120" s="221"/>
      <c r="C120" s="222"/>
      <c r="D120" s="188" t="s">
        <v>150</v>
      </c>
      <c r="E120" s="223" t="s">
        <v>19</v>
      </c>
      <c r="F120" s="224" t="s">
        <v>192</v>
      </c>
      <c r="G120" s="222"/>
      <c r="H120" s="225">
        <v>3.1080000000000001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150</v>
      </c>
      <c r="AU120" s="231" t="s">
        <v>82</v>
      </c>
      <c r="AV120" s="15" t="s">
        <v>154</v>
      </c>
      <c r="AW120" s="15" t="s">
        <v>32</v>
      </c>
      <c r="AX120" s="15" t="s">
        <v>80</v>
      </c>
      <c r="AY120" s="231" t="s">
        <v>124</v>
      </c>
    </row>
    <row r="121" spans="1:65" s="2" customFormat="1" ht="33" customHeight="1">
      <c r="A121" s="36"/>
      <c r="B121" s="37"/>
      <c r="C121" s="175" t="s">
        <v>144</v>
      </c>
      <c r="D121" s="175" t="s">
        <v>127</v>
      </c>
      <c r="E121" s="176" t="s">
        <v>208</v>
      </c>
      <c r="F121" s="177" t="s">
        <v>209</v>
      </c>
      <c r="G121" s="178" t="s">
        <v>210</v>
      </c>
      <c r="H121" s="179">
        <v>5.5940000000000003</v>
      </c>
      <c r="I121" s="180"/>
      <c r="J121" s="181">
        <f>ROUND(I121*H121,2)</f>
        <v>0</v>
      </c>
      <c r="K121" s="177" t="s">
        <v>130</v>
      </c>
      <c r="L121" s="41"/>
      <c r="M121" s="182" t="s">
        <v>19</v>
      </c>
      <c r="N121" s="183" t="s">
        <v>43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154</v>
      </c>
      <c r="AT121" s="186" t="s">
        <v>127</v>
      </c>
      <c r="AU121" s="186" t="s">
        <v>82</v>
      </c>
      <c r="AY121" s="19" t="s">
        <v>124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80</v>
      </c>
      <c r="BK121" s="187">
        <f>ROUND(I121*H121,2)</f>
        <v>0</v>
      </c>
      <c r="BL121" s="19" t="s">
        <v>154</v>
      </c>
      <c r="BM121" s="186" t="s">
        <v>361</v>
      </c>
    </row>
    <row r="122" spans="1:65" s="2" customFormat="1" ht="27">
      <c r="A122" s="36"/>
      <c r="B122" s="37"/>
      <c r="C122" s="38"/>
      <c r="D122" s="188" t="s">
        <v>133</v>
      </c>
      <c r="E122" s="38"/>
      <c r="F122" s="189" t="s">
        <v>212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133</v>
      </c>
      <c r="AU122" s="19" t="s">
        <v>82</v>
      </c>
    </row>
    <row r="123" spans="1:65" s="2" customFormat="1" ht="10">
      <c r="A123" s="36"/>
      <c r="B123" s="37"/>
      <c r="C123" s="38"/>
      <c r="D123" s="193" t="s">
        <v>134</v>
      </c>
      <c r="E123" s="38"/>
      <c r="F123" s="194" t="s">
        <v>213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134</v>
      </c>
      <c r="AU123" s="19" t="s">
        <v>82</v>
      </c>
    </row>
    <row r="124" spans="1:65" s="14" customFormat="1" ht="10">
      <c r="B124" s="211"/>
      <c r="C124" s="212"/>
      <c r="D124" s="188" t="s">
        <v>150</v>
      </c>
      <c r="E124" s="213" t="s">
        <v>19</v>
      </c>
      <c r="F124" s="214" t="s">
        <v>176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150</v>
      </c>
      <c r="AU124" s="220" t="s">
        <v>82</v>
      </c>
      <c r="AV124" s="14" t="s">
        <v>80</v>
      </c>
      <c r="AW124" s="14" t="s">
        <v>32</v>
      </c>
      <c r="AX124" s="14" t="s">
        <v>72</v>
      </c>
      <c r="AY124" s="220" t="s">
        <v>124</v>
      </c>
    </row>
    <row r="125" spans="1:65" s="14" customFormat="1" ht="10">
      <c r="B125" s="211"/>
      <c r="C125" s="212"/>
      <c r="D125" s="188" t="s">
        <v>150</v>
      </c>
      <c r="E125" s="213" t="s">
        <v>19</v>
      </c>
      <c r="F125" s="214" t="s">
        <v>348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4" t="s">
        <v>80</v>
      </c>
      <c r="AW125" s="14" t="s">
        <v>32</v>
      </c>
      <c r="AX125" s="14" t="s">
        <v>72</v>
      </c>
      <c r="AY125" s="220" t="s">
        <v>124</v>
      </c>
    </row>
    <row r="126" spans="1:65" s="13" customFormat="1" ht="10">
      <c r="B126" s="196"/>
      <c r="C126" s="197"/>
      <c r="D126" s="188" t="s">
        <v>150</v>
      </c>
      <c r="E126" s="198" t="s">
        <v>19</v>
      </c>
      <c r="F126" s="199" t="s">
        <v>356</v>
      </c>
      <c r="G126" s="197"/>
      <c r="H126" s="200">
        <v>1.2430000000000001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150</v>
      </c>
      <c r="AU126" s="206" t="s">
        <v>82</v>
      </c>
      <c r="AV126" s="13" t="s">
        <v>82</v>
      </c>
      <c r="AW126" s="13" t="s">
        <v>32</v>
      </c>
      <c r="AX126" s="13" t="s">
        <v>72</v>
      </c>
      <c r="AY126" s="206" t="s">
        <v>124</v>
      </c>
    </row>
    <row r="127" spans="1:65" s="13" customFormat="1" ht="10">
      <c r="B127" s="196"/>
      <c r="C127" s="197"/>
      <c r="D127" s="188" t="s">
        <v>150</v>
      </c>
      <c r="E127" s="198" t="s">
        <v>19</v>
      </c>
      <c r="F127" s="199" t="s">
        <v>357</v>
      </c>
      <c r="G127" s="197"/>
      <c r="H127" s="200">
        <v>0.22600000000000001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150</v>
      </c>
      <c r="AU127" s="206" t="s">
        <v>82</v>
      </c>
      <c r="AV127" s="13" t="s">
        <v>82</v>
      </c>
      <c r="AW127" s="13" t="s">
        <v>32</v>
      </c>
      <c r="AX127" s="13" t="s">
        <v>72</v>
      </c>
      <c r="AY127" s="206" t="s">
        <v>124</v>
      </c>
    </row>
    <row r="128" spans="1:65" s="13" customFormat="1" ht="10">
      <c r="B128" s="196"/>
      <c r="C128" s="197"/>
      <c r="D128" s="188" t="s">
        <v>150</v>
      </c>
      <c r="E128" s="198" t="s">
        <v>19</v>
      </c>
      <c r="F128" s="199" t="s">
        <v>200</v>
      </c>
      <c r="G128" s="197"/>
      <c r="H128" s="200">
        <v>0.113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150</v>
      </c>
      <c r="AU128" s="206" t="s">
        <v>82</v>
      </c>
      <c r="AV128" s="13" t="s">
        <v>82</v>
      </c>
      <c r="AW128" s="13" t="s">
        <v>32</v>
      </c>
      <c r="AX128" s="13" t="s">
        <v>72</v>
      </c>
      <c r="AY128" s="206" t="s">
        <v>124</v>
      </c>
    </row>
    <row r="129" spans="1:65" s="14" customFormat="1" ht="10">
      <c r="B129" s="211"/>
      <c r="C129" s="212"/>
      <c r="D129" s="188" t="s">
        <v>150</v>
      </c>
      <c r="E129" s="213" t="s">
        <v>19</v>
      </c>
      <c r="F129" s="214" t="s">
        <v>350</v>
      </c>
      <c r="G129" s="212"/>
      <c r="H129" s="213" t="s">
        <v>19</v>
      </c>
      <c r="I129" s="215"/>
      <c r="J129" s="212"/>
      <c r="K129" s="212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150</v>
      </c>
      <c r="AU129" s="220" t="s">
        <v>82</v>
      </c>
      <c r="AV129" s="14" t="s">
        <v>80</v>
      </c>
      <c r="AW129" s="14" t="s">
        <v>32</v>
      </c>
      <c r="AX129" s="14" t="s">
        <v>72</v>
      </c>
      <c r="AY129" s="220" t="s">
        <v>124</v>
      </c>
    </row>
    <row r="130" spans="1:65" s="13" customFormat="1" ht="10">
      <c r="B130" s="196"/>
      <c r="C130" s="197"/>
      <c r="D130" s="188" t="s">
        <v>150</v>
      </c>
      <c r="E130" s="198" t="s">
        <v>19</v>
      </c>
      <c r="F130" s="199" t="s">
        <v>358</v>
      </c>
      <c r="G130" s="197"/>
      <c r="H130" s="200">
        <v>0.22600000000000001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150</v>
      </c>
      <c r="AU130" s="206" t="s">
        <v>82</v>
      </c>
      <c r="AV130" s="13" t="s">
        <v>82</v>
      </c>
      <c r="AW130" s="13" t="s">
        <v>32</v>
      </c>
      <c r="AX130" s="13" t="s">
        <v>72</v>
      </c>
      <c r="AY130" s="206" t="s">
        <v>124</v>
      </c>
    </row>
    <row r="131" spans="1:65" s="14" customFormat="1" ht="10">
      <c r="B131" s="211"/>
      <c r="C131" s="212"/>
      <c r="D131" s="188" t="s">
        <v>150</v>
      </c>
      <c r="E131" s="213" t="s">
        <v>19</v>
      </c>
      <c r="F131" s="214" t="s">
        <v>352</v>
      </c>
      <c r="G131" s="212"/>
      <c r="H131" s="213" t="s">
        <v>19</v>
      </c>
      <c r="I131" s="215"/>
      <c r="J131" s="212"/>
      <c r="K131" s="212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150</v>
      </c>
      <c r="AU131" s="220" t="s">
        <v>82</v>
      </c>
      <c r="AV131" s="14" t="s">
        <v>80</v>
      </c>
      <c r="AW131" s="14" t="s">
        <v>32</v>
      </c>
      <c r="AX131" s="14" t="s">
        <v>72</v>
      </c>
      <c r="AY131" s="220" t="s">
        <v>124</v>
      </c>
    </row>
    <row r="132" spans="1:65" s="13" customFormat="1" ht="10">
      <c r="B132" s="196"/>
      <c r="C132" s="197"/>
      <c r="D132" s="188" t="s">
        <v>150</v>
      </c>
      <c r="E132" s="198" t="s">
        <v>19</v>
      </c>
      <c r="F132" s="199" t="s">
        <v>359</v>
      </c>
      <c r="G132" s="197"/>
      <c r="H132" s="200">
        <v>1.0740000000000001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150</v>
      </c>
      <c r="AU132" s="206" t="s">
        <v>82</v>
      </c>
      <c r="AV132" s="13" t="s">
        <v>82</v>
      </c>
      <c r="AW132" s="13" t="s">
        <v>32</v>
      </c>
      <c r="AX132" s="13" t="s">
        <v>72</v>
      </c>
      <c r="AY132" s="206" t="s">
        <v>124</v>
      </c>
    </row>
    <row r="133" spans="1:65" s="13" customFormat="1" ht="10">
      <c r="B133" s="196"/>
      <c r="C133" s="197"/>
      <c r="D133" s="188" t="s">
        <v>150</v>
      </c>
      <c r="E133" s="198" t="s">
        <v>19</v>
      </c>
      <c r="F133" s="199" t="s">
        <v>360</v>
      </c>
      <c r="G133" s="197"/>
      <c r="H133" s="200">
        <v>0.113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150</v>
      </c>
      <c r="AU133" s="206" t="s">
        <v>82</v>
      </c>
      <c r="AV133" s="13" t="s">
        <v>82</v>
      </c>
      <c r="AW133" s="13" t="s">
        <v>32</v>
      </c>
      <c r="AX133" s="13" t="s">
        <v>72</v>
      </c>
      <c r="AY133" s="206" t="s">
        <v>124</v>
      </c>
    </row>
    <row r="134" spans="1:65" s="13" customFormat="1" ht="10">
      <c r="B134" s="196"/>
      <c r="C134" s="197"/>
      <c r="D134" s="188" t="s">
        <v>150</v>
      </c>
      <c r="E134" s="198" t="s">
        <v>19</v>
      </c>
      <c r="F134" s="199" t="s">
        <v>200</v>
      </c>
      <c r="G134" s="197"/>
      <c r="H134" s="200">
        <v>0.113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150</v>
      </c>
      <c r="AU134" s="206" t="s">
        <v>82</v>
      </c>
      <c r="AV134" s="13" t="s">
        <v>82</v>
      </c>
      <c r="AW134" s="13" t="s">
        <v>32</v>
      </c>
      <c r="AX134" s="13" t="s">
        <v>72</v>
      </c>
      <c r="AY134" s="206" t="s">
        <v>124</v>
      </c>
    </row>
    <row r="135" spans="1:65" s="15" customFormat="1" ht="10">
      <c r="B135" s="221"/>
      <c r="C135" s="222"/>
      <c r="D135" s="188" t="s">
        <v>150</v>
      </c>
      <c r="E135" s="223" t="s">
        <v>19</v>
      </c>
      <c r="F135" s="224" t="s">
        <v>192</v>
      </c>
      <c r="G135" s="222"/>
      <c r="H135" s="225">
        <v>3.1080000000000001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150</v>
      </c>
      <c r="AU135" s="231" t="s">
        <v>82</v>
      </c>
      <c r="AV135" s="15" t="s">
        <v>154</v>
      </c>
      <c r="AW135" s="15" t="s">
        <v>32</v>
      </c>
      <c r="AX135" s="15" t="s">
        <v>80</v>
      </c>
      <c r="AY135" s="231" t="s">
        <v>124</v>
      </c>
    </row>
    <row r="136" spans="1:65" s="13" customFormat="1" ht="10">
      <c r="B136" s="196"/>
      <c r="C136" s="197"/>
      <c r="D136" s="188" t="s">
        <v>150</v>
      </c>
      <c r="E136" s="197"/>
      <c r="F136" s="199" t="s">
        <v>362</v>
      </c>
      <c r="G136" s="197"/>
      <c r="H136" s="200">
        <v>5.5940000000000003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150</v>
      </c>
      <c r="AU136" s="206" t="s">
        <v>82</v>
      </c>
      <c r="AV136" s="13" t="s">
        <v>82</v>
      </c>
      <c r="AW136" s="13" t="s">
        <v>4</v>
      </c>
      <c r="AX136" s="13" t="s">
        <v>80</v>
      </c>
      <c r="AY136" s="206" t="s">
        <v>124</v>
      </c>
    </row>
    <row r="137" spans="1:65" s="12" customFormat="1" ht="22.75" customHeight="1">
      <c r="B137" s="159"/>
      <c r="C137" s="160"/>
      <c r="D137" s="161" t="s">
        <v>71</v>
      </c>
      <c r="E137" s="173" t="s">
        <v>82</v>
      </c>
      <c r="F137" s="173" t="s">
        <v>363</v>
      </c>
      <c r="G137" s="160"/>
      <c r="H137" s="160"/>
      <c r="I137" s="163"/>
      <c r="J137" s="174">
        <f>BK137</f>
        <v>0</v>
      </c>
      <c r="K137" s="160"/>
      <c r="L137" s="165"/>
      <c r="M137" s="166"/>
      <c r="N137" s="167"/>
      <c r="O137" s="167"/>
      <c r="P137" s="168">
        <f>SUM(P138:P152)</f>
        <v>0</v>
      </c>
      <c r="Q137" s="167"/>
      <c r="R137" s="168">
        <f>SUM(R138:R152)</f>
        <v>7.1515701599999995</v>
      </c>
      <c r="S137" s="167"/>
      <c r="T137" s="169">
        <f>SUM(T138:T152)</f>
        <v>0</v>
      </c>
      <c r="AR137" s="170" t="s">
        <v>80</v>
      </c>
      <c r="AT137" s="171" t="s">
        <v>71</v>
      </c>
      <c r="AU137" s="171" t="s">
        <v>80</v>
      </c>
      <c r="AY137" s="170" t="s">
        <v>124</v>
      </c>
      <c r="BK137" s="172">
        <f>SUM(BK138:BK152)</f>
        <v>0</v>
      </c>
    </row>
    <row r="138" spans="1:65" s="2" customFormat="1" ht="16.5" customHeight="1">
      <c r="A138" s="36"/>
      <c r="B138" s="37"/>
      <c r="C138" s="175" t="s">
        <v>154</v>
      </c>
      <c r="D138" s="175" t="s">
        <v>127</v>
      </c>
      <c r="E138" s="176" t="s">
        <v>364</v>
      </c>
      <c r="F138" s="177" t="s">
        <v>365</v>
      </c>
      <c r="G138" s="178" t="s">
        <v>195</v>
      </c>
      <c r="H138" s="179">
        <v>3.1080000000000001</v>
      </c>
      <c r="I138" s="180"/>
      <c r="J138" s="181">
        <f>ROUND(I138*H138,2)</f>
        <v>0</v>
      </c>
      <c r="K138" s="177" t="s">
        <v>130</v>
      </c>
      <c r="L138" s="41"/>
      <c r="M138" s="182" t="s">
        <v>19</v>
      </c>
      <c r="N138" s="183" t="s">
        <v>43</v>
      </c>
      <c r="O138" s="66"/>
      <c r="P138" s="184">
        <f>O138*H138</f>
        <v>0</v>
      </c>
      <c r="Q138" s="184">
        <v>2.3010199999999998</v>
      </c>
      <c r="R138" s="184">
        <f>Q138*H138</f>
        <v>7.1515701599999995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154</v>
      </c>
      <c r="AT138" s="186" t="s">
        <v>127</v>
      </c>
      <c r="AU138" s="186" t="s">
        <v>82</v>
      </c>
      <c r="AY138" s="19" t="s">
        <v>124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80</v>
      </c>
      <c r="BK138" s="187">
        <f>ROUND(I138*H138,2)</f>
        <v>0</v>
      </c>
      <c r="BL138" s="19" t="s">
        <v>154</v>
      </c>
      <c r="BM138" s="186" t="s">
        <v>366</v>
      </c>
    </row>
    <row r="139" spans="1:65" s="2" customFormat="1" ht="18">
      <c r="A139" s="36"/>
      <c r="B139" s="37"/>
      <c r="C139" s="38"/>
      <c r="D139" s="188" t="s">
        <v>133</v>
      </c>
      <c r="E139" s="38"/>
      <c r="F139" s="189" t="s">
        <v>367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133</v>
      </c>
      <c r="AU139" s="19" t="s">
        <v>82</v>
      </c>
    </row>
    <row r="140" spans="1:65" s="2" customFormat="1" ht="10">
      <c r="A140" s="36"/>
      <c r="B140" s="37"/>
      <c r="C140" s="38"/>
      <c r="D140" s="193" t="s">
        <v>134</v>
      </c>
      <c r="E140" s="38"/>
      <c r="F140" s="194" t="s">
        <v>368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134</v>
      </c>
      <c r="AU140" s="19" t="s">
        <v>82</v>
      </c>
    </row>
    <row r="141" spans="1:65" s="14" customFormat="1" ht="10">
      <c r="B141" s="211"/>
      <c r="C141" s="212"/>
      <c r="D141" s="188" t="s">
        <v>150</v>
      </c>
      <c r="E141" s="213" t="s">
        <v>19</v>
      </c>
      <c r="F141" s="214" t="s">
        <v>176</v>
      </c>
      <c r="G141" s="212"/>
      <c r="H141" s="213" t="s">
        <v>19</v>
      </c>
      <c r="I141" s="215"/>
      <c r="J141" s="212"/>
      <c r="K141" s="212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150</v>
      </c>
      <c r="AU141" s="220" t="s">
        <v>82</v>
      </c>
      <c r="AV141" s="14" t="s">
        <v>80</v>
      </c>
      <c r="AW141" s="14" t="s">
        <v>32</v>
      </c>
      <c r="AX141" s="14" t="s">
        <v>72</v>
      </c>
      <c r="AY141" s="220" t="s">
        <v>124</v>
      </c>
    </row>
    <row r="142" spans="1:65" s="14" customFormat="1" ht="10">
      <c r="B142" s="211"/>
      <c r="C142" s="212"/>
      <c r="D142" s="188" t="s">
        <v>150</v>
      </c>
      <c r="E142" s="213" t="s">
        <v>19</v>
      </c>
      <c r="F142" s="214" t="s">
        <v>348</v>
      </c>
      <c r="G142" s="212"/>
      <c r="H142" s="213" t="s">
        <v>19</v>
      </c>
      <c r="I142" s="215"/>
      <c r="J142" s="212"/>
      <c r="K142" s="212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150</v>
      </c>
      <c r="AU142" s="220" t="s">
        <v>82</v>
      </c>
      <c r="AV142" s="14" t="s">
        <v>80</v>
      </c>
      <c r="AW142" s="14" t="s">
        <v>32</v>
      </c>
      <c r="AX142" s="14" t="s">
        <v>72</v>
      </c>
      <c r="AY142" s="220" t="s">
        <v>124</v>
      </c>
    </row>
    <row r="143" spans="1:65" s="13" customFormat="1" ht="10">
      <c r="B143" s="196"/>
      <c r="C143" s="197"/>
      <c r="D143" s="188" t="s">
        <v>150</v>
      </c>
      <c r="E143" s="198" t="s">
        <v>19</v>
      </c>
      <c r="F143" s="199" t="s">
        <v>356</v>
      </c>
      <c r="G143" s="197"/>
      <c r="H143" s="200">
        <v>1.2430000000000001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150</v>
      </c>
      <c r="AU143" s="206" t="s">
        <v>82</v>
      </c>
      <c r="AV143" s="13" t="s">
        <v>82</v>
      </c>
      <c r="AW143" s="13" t="s">
        <v>32</v>
      </c>
      <c r="AX143" s="13" t="s">
        <v>72</v>
      </c>
      <c r="AY143" s="206" t="s">
        <v>124</v>
      </c>
    </row>
    <row r="144" spans="1:65" s="13" customFormat="1" ht="10">
      <c r="B144" s="196"/>
      <c r="C144" s="197"/>
      <c r="D144" s="188" t="s">
        <v>150</v>
      </c>
      <c r="E144" s="198" t="s">
        <v>19</v>
      </c>
      <c r="F144" s="199" t="s">
        <v>357</v>
      </c>
      <c r="G144" s="197"/>
      <c r="H144" s="200">
        <v>0.22600000000000001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150</v>
      </c>
      <c r="AU144" s="206" t="s">
        <v>82</v>
      </c>
      <c r="AV144" s="13" t="s">
        <v>82</v>
      </c>
      <c r="AW144" s="13" t="s">
        <v>32</v>
      </c>
      <c r="AX144" s="13" t="s">
        <v>72</v>
      </c>
      <c r="AY144" s="206" t="s">
        <v>124</v>
      </c>
    </row>
    <row r="145" spans="1:65" s="13" customFormat="1" ht="10">
      <c r="B145" s="196"/>
      <c r="C145" s="197"/>
      <c r="D145" s="188" t="s">
        <v>150</v>
      </c>
      <c r="E145" s="198" t="s">
        <v>19</v>
      </c>
      <c r="F145" s="199" t="s">
        <v>200</v>
      </c>
      <c r="G145" s="197"/>
      <c r="H145" s="200">
        <v>0.113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150</v>
      </c>
      <c r="AU145" s="206" t="s">
        <v>82</v>
      </c>
      <c r="AV145" s="13" t="s">
        <v>82</v>
      </c>
      <c r="AW145" s="13" t="s">
        <v>32</v>
      </c>
      <c r="AX145" s="13" t="s">
        <v>72</v>
      </c>
      <c r="AY145" s="206" t="s">
        <v>124</v>
      </c>
    </row>
    <row r="146" spans="1:65" s="14" customFormat="1" ht="10">
      <c r="B146" s="211"/>
      <c r="C146" s="212"/>
      <c r="D146" s="188" t="s">
        <v>150</v>
      </c>
      <c r="E146" s="213" t="s">
        <v>19</v>
      </c>
      <c r="F146" s="214" t="s">
        <v>350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150</v>
      </c>
      <c r="AU146" s="220" t="s">
        <v>82</v>
      </c>
      <c r="AV146" s="14" t="s">
        <v>80</v>
      </c>
      <c r="AW146" s="14" t="s">
        <v>32</v>
      </c>
      <c r="AX146" s="14" t="s">
        <v>72</v>
      </c>
      <c r="AY146" s="220" t="s">
        <v>124</v>
      </c>
    </row>
    <row r="147" spans="1:65" s="13" customFormat="1" ht="10">
      <c r="B147" s="196"/>
      <c r="C147" s="197"/>
      <c r="D147" s="188" t="s">
        <v>150</v>
      </c>
      <c r="E147" s="198" t="s">
        <v>19</v>
      </c>
      <c r="F147" s="199" t="s">
        <v>358</v>
      </c>
      <c r="G147" s="197"/>
      <c r="H147" s="200">
        <v>0.22600000000000001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150</v>
      </c>
      <c r="AU147" s="206" t="s">
        <v>82</v>
      </c>
      <c r="AV147" s="13" t="s">
        <v>82</v>
      </c>
      <c r="AW147" s="13" t="s">
        <v>32</v>
      </c>
      <c r="AX147" s="13" t="s">
        <v>72</v>
      </c>
      <c r="AY147" s="206" t="s">
        <v>124</v>
      </c>
    </row>
    <row r="148" spans="1:65" s="14" customFormat="1" ht="10">
      <c r="B148" s="211"/>
      <c r="C148" s="212"/>
      <c r="D148" s="188" t="s">
        <v>150</v>
      </c>
      <c r="E148" s="213" t="s">
        <v>19</v>
      </c>
      <c r="F148" s="214" t="s">
        <v>352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4" t="s">
        <v>80</v>
      </c>
      <c r="AW148" s="14" t="s">
        <v>32</v>
      </c>
      <c r="AX148" s="14" t="s">
        <v>72</v>
      </c>
      <c r="AY148" s="220" t="s">
        <v>124</v>
      </c>
    </row>
    <row r="149" spans="1:65" s="13" customFormat="1" ht="10">
      <c r="B149" s="196"/>
      <c r="C149" s="197"/>
      <c r="D149" s="188" t="s">
        <v>150</v>
      </c>
      <c r="E149" s="198" t="s">
        <v>19</v>
      </c>
      <c r="F149" s="199" t="s">
        <v>359</v>
      </c>
      <c r="G149" s="197"/>
      <c r="H149" s="200">
        <v>1.0740000000000001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150</v>
      </c>
      <c r="AU149" s="206" t="s">
        <v>82</v>
      </c>
      <c r="AV149" s="13" t="s">
        <v>82</v>
      </c>
      <c r="AW149" s="13" t="s">
        <v>32</v>
      </c>
      <c r="AX149" s="13" t="s">
        <v>72</v>
      </c>
      <c r="AY149" s="206" t="s">
        <v>124</v>
      </c>
    </row>
    <row r="150" spans="1:65" s="13" customFormat="1" ht="10">
      <c r="B150" s="196"/>
      <c r="C150" s="197"/>
      <c r="D150" s="188" t="s">
        <v>150</v>
      </c>
      <c r="E150" s="198" t="s">
        <v>19</v>
      </c>
      <c r="F150" s="199" t="s">
        <v>360</v>
      </c>
      <c r="G150" s="197"/>
      <c r="H150" s="200">
        <v>0.113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150</v>
      </c>
      <c r="AU150" s="206" t="s">
        <v>82</v>
      </c>
      <c r="AV150" s="13" t="s">
        <v>82</v>
      </c>
      <c r="AW150" s="13" t="s">
        <v>32</v>
      </c>
      <c r="AX150" s="13" t="s">
        <v>72</v>
      </c>
      <c r="AY150" s="206" t="s">
        <v>124</v>
      </c>
    </row>
    <row r="151" spans="1:65" s="13" customFormat="1" ht="10">
      <c r="B151" s="196"/>
      <c r="C151" s="197"/>
      <c r="D151" s="188" t="s">
        <v>150</v>
      </c>
      <c r="E151" s="198" t="s">
        <v>19</v>
      </c>
      <c r="F151" s="199" t="s">
        <v>200</v>
      </c>
      <c r="G151" s="197"/>
      <c r="H151" s="200">
        <v>0.113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150</v>
      </c>
      <c r="AU151" s="206" t="s">
        <v>82</v>
      </c>
      <c r="AV151" s="13" t="s">
        <v>82</v>
      </c>
      <c r="AW151" s="13" t="s">
        <v>32</v>
      </c>
      <c r="AX151" s="13" t="s">
        <v>72</v>
      </c>
      <c r="AY151" s="206" t="s">
        <v>124</v>
      </c>
    </row>
    <row r="152" spans="1:65" s="15" customFormat="1" ht="10">
      <c r="B152" s="221"/>
      <c r="C152" s="222"/>
      <c r="D152" s="188" t="s">
        <v>150</v>
      </c>
      <c r="E152" s="223" t="s">
        <v>19</v>
      </c>
      <c r="F152" s="224" t="s">
        <v>192</v>
      </c>
      <c r="G152" s="222"/>
      <c r="H152" s="225">
        <v>3.1080000000000001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150</v>
      </c>
      <c r="AU152" s="231" t="s">
        <v>82</v>
      </c>
      <c r="AV152" s="15" t="s">
        <v>154</v>
      </c>
      <c r="AW152" s="15" t="s">
        <v>32</v>
      </c>
      <c r="AX152" s="15" t="s">
        <v>80</v>
      </c>
      <c r="AY152" s="231" t="s">
        <v>124</v>
      </c>
    </row>
    <row r="153" spans="1:65" s="12" customFormat="1" ht="22.75" customHeight="1">
      <c r="B153" s="159"/>
      <c r="C153" s="160"/>
      <c r="D153" s="161" t="s">
        <v>71</v>
      </c>
      <c r="E153" s="173" t="s">
        <v>144</v>
      </c>
      <c r="F153" s="173" t="s">
        <v>215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SUM(P154:P209)</f>
        <v>0</v>
      </c>
      <c r="Q153" s="167"/>
      <c r="R153" s="168">
        <f>SUM(R154:R209)</f>
        <v>27.062035299999998</v>
      </c>
      <c r="S153" s="167"/>
      <c r="T153" s="169">
        <f>SUM(T154:T209)</f>
        <v>0</v>
      </c>
      <c r="AR153" s="170" t="s">
        <v>80</v>
      </c>
      <c r="AT153" s="171" t="s">
        <v>71</v>
      </c>
      <c r="AU153" s="171" t="s">
        <v>80</v>
      </c>
      <c r="AY153" s="170" t="s">
        <v>124</v>
      </c>
      <c r="BK153" s="172">
        <f>SUM(BK154:BK209)</f>
        <v>0</v>
      </c>
    </row>
    <row r="154" spans="1:65" s="2" customFormat="1" ht="24.15" customHeight="1">
      <c r="A154" s="36"/>
      <c r="B154" s="37"/>
      <c r="C154" s="175" t="s">
        <v>123</v>
      </c>
      <c r="D154" s="175" t="s">
        <v>127</v>
      </c>
      <c r="E154" s="176" t="s">
        <v>216</v>
      </c>
      <c r="F154" s="177" t="s">
        <v>217</v>
      </c>
      <c r="G154" s="178" t="s">
        <v>218</v>
      </c>
      <c r="H154" s="179">
        <v>10</v>
      </c>
      <c r="I154" s="180"/>
      <c r="J154" s="181">
        <f>ROUND(I154*H154,2)</f>
        <v>0</v>
      </c>
      <c r="K154" s="177" t="s">
        <v>130</v>
      </c>
      <c r="L154" s="41"/>
      <c r="M154" s="182" t="s">
        <v>19</v>
      </c>
      <c r="N154" s="183" t="s">
        <v>43</v>
      </c>
      <c r="O154" s="66"/>
      <c r="P154" s="184">
        <f>O154*H154</f>
        <v>0</v>
      </c>
      <c r="Q154" s="184">
        <v>0.17488999999999999</v>
      </c>
      <c r="R154" s="184">
        <f>Q154*H154</f>
        <v>1.7488999999999999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154</v>
      </c>
      <c r="AT154" s="186" t="s">
        <v>127</v>
      </c>
      <c r="AU154" s="186" t="s">
        <v>82</v>
      </c>
      <c r="AY154" s="19" t="s">
        <v>124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80</v>
      </c>
      <c r="BK154" s="187">
        <f>ROUND(I154*H154,2)</f>
        <v>0</v>
      </c>
      <c r="BL154" s="19" t="s">
        <v>154</v>
      </c>
      <c r="BM154" s="186" t="s">
        <v>369</v>
      </c>
    </row>
    <row r="155" spans="1:65" s="2" customFormat="1" ht="27">
      <c r="A155" s="36"/>
      <c r="B155" s="37"/>
      <c r="C155" s="38"/>
      <c r="D155" s="188" t="s">
        <v>133</v>
      </c>
      <c r="E155" s="38"/>
      <c r="F155" s="189" t="s">
        <v>220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133</v>
      </c>
      <c r="AU155" s="19" t="s">
        <v>82</v>
      </c>
    </row>
    <row r="156" spans="1:65" s="2" customFormat="1" ht="10">
      <c r="A156" s="36"/>
      <c r="B156" s="37"/>
      <c r="C156" s="38"/>
      <c r="D156" s="193" t="s">
        <v>134</v>
      </c>
      <c r="E156" s="38"/>
      <c r="F156" s="194" t="s">
        <v>221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134</v>
      </c>
      <c r="AU156" s="19" t="s">
        <v>82</v>
      </c>
    </row>
    <row r="157" spans="1:65" s="14" customFormat="1" ht="10">
      <c r="B157" s="211"/>
      <c r="C157" s="212"/>
      <c r="D157" s="188" t="s">
        <v>150</v>
      </c>
      <c r="E157" s="213" t="s">
        <v>19</v>
      </c>
      <c r="F157" s="214" t="s">
        <v>176</v>
      </c>
      <c r="G157" s="212"/>
      <c r="H157" s="213" t="s">
        <v>19</v>
      </c>
      <c r="I157" s="215"/>
      <c r="J157" s="212"/>
      <c r="K157" s="212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150</v>
      </c>
      <c r="AU157" s="220" t="s">
        <v>82</v>
      </c>
      <c r="AV157" s="14" t="s">
        <v>80</v>
      </c>
      <c r="AW157" s="14" t="s">
        <v>32</v>
      </c>
      <c r="AX157" s="14" t="s">
        <v>72</v>
      </c>
      <c r="AY157" s="220" t="s">
        <v>124</v>
      </c>
    </row>
    <row r="158" spans="1:65" s="14" customFormat="1" ht="10">
      <c r="B158" s="211"/>
      <c r="C158" s="212"/>
      <c r="D158" s="188" t="s">
        <v>150</v>
      </c>
      <c r="E158" s="213" t="s">
        <v>19</v>
      </c>
      <c r="F158" s="214" t="s">
        <v>348</v>
      </c>
      <c r="G158" s="212"/>
      <c r="H158" s="213" t="s">
        <v>19</v>
      </c>
      <c r="I158" s="215"/>
      <c r="J158" s="212"/>
      <c r="K158" s="212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150</v>
      </c>
      <c r="AU158" s="220" t="s">
        <v>82</v>
      </c>
      <c r="AV158" s="14" t="s">
        <v>80</v>
      </c>
      <c r="AW158" s="14" t="s">
        <v>32</v>
      </c>
      <c r="AX158" s="14" t="s">
        <v>72</v>
      </c>
      <c r="AY158" s="220" t="s">
        <v>124</v>
      </c>
    </row>
    <row r="159" spans="1:65" s="13" customFormat="1" ht="10">
      <c r="B159" s="196"/>
      <c r="C159" s="197"/>
      <c r="D159" s="188" t="s">
        <v>150</v>
      </c>
      <c r="E159" s="198" t="s">
        <v>19</v>
      </c>
      <c r="F159" s="199" t="s">
        <v>222</v>
      </c>
      <c r="G159" s="197"/>
      <c r="H159" s="200">
        <v>4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150</v>
      </c>
      <c r="AU159" s="206" t="s">
        <v>82</v>
      </c>
      <c r="AV159" s="13" t="s">
        <v>82</v>
      </c>
      <c r="AW159" s="13" t="s">
        <v>32</v>
      </c>
      <c r="AX159" s="13" t="s">
        <v>72</v>
      </c>
      <c r="AY159" s="206" t="s">
        <v>124</v>
      </c>
    </row>
    <row r="160" spans="1:65" s="13" customFormat="1" ht="10">
      <c r="B160" s="196"/>
      <c r="C160" s="197"/>
      <c r="D160" s="188" t="s">
        <v>150</v>
      </c>
      <c r="E160" s="198" t="s">
        <v>19</v>
      </c>
      <c r="F160" s="199" t="s">
        <v>223</v>
      </c>
      <c r="G160" s="197"/>
      <c r="H160" s="200">
        <v>2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150</v>
      </c>
      <c r="AU160" s="206" t="s">
        <v>82</v>
      </c>
      <c r="AV160" s="13" t="s">
        <v>82</v>
      </c>
      <c r="AW160" s="13" t="s">
        <v>32</v>
      </c>
      <c r="AX160" s="13" t="s">
        <v>72</v>
      </c>
      <c r="AY160" s="206" t="s">
        <v>124</v>
      </c>
    </row>
    <row r="161" spans="1:65" s="14" customFormat="1" ht="10">
      <c r="B161" s="211"/>
      <c r="C161" s="212"/>
      <c r="D161" s="188" t="s">
        <v>150</v>
      </c>
      <c r="E161" s="213" t="s">
        <v>19</v>
      </c>
      <c r="F161" s="214" t="s">
        <v>352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150</v>
      </c>
      <c r="AU161" s="220" t="s">
        <v>82</v>
      </c>
      <c r="AV161" s="14" t="s">
        <v>80</v>
      </c>
      <c r="AW161" s="14" t="s">
        <v>32</v>
      </c>
      <c r="AX161" s="14" t="s">
        <v>72</v>
      </c>
      <c r="AY161" s="220" t="s">
        <v>124</v>
      </c>
    </row>
    <row r="162" spans="1:65" s="13" customFormat="1" ht="10">
      <c r="B162" s="196"/>
      <c r="C162" s="197"/>
      <c r="D162" s="188" t="s">
        <v>150</v>
      </c>
      <c r="E162" s="198" t="s">
        <v>19</v>
      </c>
      <c r="F162" s="199" t="s">
        <v>225</v>
      </c>
      <c r="G162" s="197"/>
      <c r="H162" s="200">
        <v>2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150</v>
      </c>
      <c r="AU162" s="206" t="s">
        <v>82</v>
      </c>
      <c r="AV162" s="13" t="s">
        <v>82</v>
      </c>
      <c r="AW162" s="13" t="s">
        <v>32</v>
      </c>
      <c r="AX162" s="13" t="s">
        <v>72</v>
      </c>
      <c r="AY162" s="206" t="s">
        <v>124</v>
      </c>
    </row>
    <row r="163" spans="1:65" s="13" customFormat="1" ht="10">
      <c r="B163" s="196"/>
      <c r="C163" s="197"/>
      <c r="D163" s="188" t="s">
        <v>150</v>
      </c>
      <c r="E163" s="198" t="s">
        <v>19</v>
      </c>
      <c r="F163" s="199" t="s">
        <v>223</v>
      </c>
      <c r="G163" s="197"/>
      <c r="H163" s="200">
        <v>2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150</v>
      </c>
      <c r="AU163" s="206" t="s">
        <v>82</v>
      </c>
      <c r="AV163" s="13" t="s">
        <v>82</v>
      </c>
      <c r="AW163" s="13" t="s">
        <v>32</v>
      </c>
      <c r="AX163" s="13" t="s">
        <v>72</v>
      </c>
      <c r="AY163" s="206" t="s">
        <v>124</v>
      </c>
    </row>
    <row r="164" spans="1:65" s="15" customFormat="1" ht="10">
      <c r="B164" s="221"/>
      <c r="C164" s="222"/>
      <c r="D164" s="188" t="s">
        <v>150</v>
      </c>
      <c r="E164" s="223" t="s">
        <v>19</v>
      </c>
      <c r="F164" s="224" t="s">
        <v>192</v>
      </c>
      <c r="G164" s="222"/>
      <c r="H164" s="225">
        <v>10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150</v>
      </c>
      <c r="AU164" s="231" t="s">
        <v>82</v>
      </c>
      <c r="AV164" s="15" t="s">
        <v>154</v>
      </c>
      <c r="AW164" s="15" t="s">
        <v>32</v>
      </c>
      <c r="AX164" s="15" t="s">
        <v>80</v>
      </c>
      <c r="AY164" s="231" t="s">
        <v>124</v>
      </c>
    </row>
    <row r="165" spans="1:65" s="2" customFormat="1" ht="16.5" customHeight="1">
      <c r="A165" s="36"/>
      <c r="B165" s="37"/>
      <c r="C165" s="232" t="s">
        <v>232</v>
      </c>
      <c r="D165" s="232" t="s">
        <v>227</v>
      </c>
      <c r="E165" s="233" t="s">
        <v>228</v>
      </c>
      <c r="F165" s="234" t="s">
        <v>229</v>
      </c>
      <c r="G165" s="235" t="s">
        <v>218</v>
      </c>
      <c r="H165" s="236">
        <v>10</v>
      </c>
      <c r="I165" s="237"/>
      <c r="J165" s="238">
        <f>ROUND(I165*H165,2)</f>
        <v>0</v>
      </c>
      <c r="K165" s="234" t="s">
        <v>130</v>
      </c>
      <c r="L165" s="239"/>
      <c r="M165" s="240" t="s">
        <v>19</v>
      </c>
      <c r="N165" s="241" t="s">
        <v>43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230</v>
      </c>
      <c r="AT165" s="186" t="s">
        <v>227</v>
      </c>
      <c r="AU165" s="186" t="s">
        <v>82</v>
      </c>
      <c r="AY165" s="19" t="s">
        <v>124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80</v>
      </c>
      <c r="BK165" s="187">
        <f>ROUND(I165*H165,2)</f>
        <v>0</v>
      </c>
      <c r="BL165" s="19" t="s">
        <v>154</v>
      </c>
      <c r="BM165" s="186" t="s">
        <v>370</v>
      </c>
    </row>
    <row r="166" spans="1:65" s="2" customFormat="1" ht="10">
      <c r="A166" s="36"/>
      <c r="B166" s="37"/>
      <c r="C166" s="38"/>
      <c r="D166" s="188" t="s">
        <v>133</v>
      </c>
      <c r="E166" s="38"/>
      <c r="F166" s="189" t="s">
        <v>229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133</v>
      </c>
      <c r="AU166" s="19" t="s">
        <v>82</v>
      </c>
    </row>
    <row r="167" spans="1:65" s="2" customFormat="1" ht="24.15" customHeight="1">
      <c r="A167" s="36"/>
      <c r="B167" s="37"/>
      <c r="C167" s="175" t="s">
        <v>242</v>
      </c>
      <c r="D167" s="175" t="s">
        <v>127</v>
      </c>
      <c r="E167" s="176" t="s">
        <v>233</v>
      </c>
      <c r="F167" s="177" t="s">
        <v>234</v>
      </c>
      <c r="G167" s="178" t="s">
        <v>218</v>
      </c>
      <c r="H167" s="179">
        <v>44</v>
      </c>
      <c r="I167" s="180"/>
      <c r="J167" s="181">
        <f>ROUND(I167*H167,2)</f>
        <v>0</v>
      </c>
      <c r="K167" s="177" t="s">
        <v>130</v>
      </c>
      <c r="L167" s="41"/>
      <c r="M167" s="182" t="s">
        <v>19</v>
      </c>
      <c r="N167" s="183" t="s">
        <v>43</v>
      </c>
      <c r="O167" s="66"/>
      <c r="P167" s="184">
        <f>O167*H167</f>
        <v>0</v>
      </c>
      <c r="Q167" s="184">
        <v>0.17488999999999999</v>
      </c>
      <c r="R167" s="184">
        <f>Q167*H167</f>
        <v>7.6951599999999996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154</v>
      </c>
      <c r="AT167" s="186" t="s">
        <v>127</v>
      </c>
      <c r="AU167" s="186" t="s">
        <v>82</v>
      </c>
      <c r="AY167" s="19" t="s">
        <v>124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80</v>
      </c>
      <c r="BK167" s="187">
        <f>ROUND(I167*H167,2)</f>
        <v>0</v>
      </c>
      <c r="BL167" s="19" t="s">
        <v>154</v>
      </c>
      <c r="BM167" s="186" t="s">
        <v>371</v>
      </c>
    </row>
    <row r="168" spans="1:65" s="2" customFormat="1" ht="27">
      <c r="A168" s="36"/>
      <c r="B168" s="37"/>
      <c r="C168" s="38"/>
      <c r="D168" s="188" t="s">
        <v>133</v>
      </c>
      <c r="E168" s="38"/>
      <c r="F168" s="189" t="s">
        <v>236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133</v>
      </c>
      <c r="AU168" s="19" t="s">
        <v>82</v>
      </c>
    </row>
    <row r="169" spans="1:65" s="2" customFormat="1" ht="10">
      <c r="A169" s="36"/>
      <c r="B169" s="37"/>
      <c r="C169" s="38"/>
      <c r="D169" s="193" t="s">
        <v>134</v>
      </c>
      <c r="E169" s="38"/>
      <c r="F169" s="194" t="s">
        <v>237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134</v>
      </c>
      <c r="AU169" s="19" t="s">
        <v>82</v>
      </c>
    </row>
    <row r="170" spans="1:65" s="14" customFormat="1" ht="10">
      <c r="B170" s="211"/>
      <c r="C170" s="212"/>
      <c r="D170" s="188" t="s">
        <v>150</v>
      </c>
      <c r="E170" s="213" t="s">
        <v>19</v>
      </c>
      <c r="F170" s="214" t="s">
        <v>176</v>
      </c>
      <c r="G170" s="212"/>
      <c r="H170" s="213" t="s">
        <v>19</v>
      </c>
      <c r="I170" s="215"/>
      <c r="J170" s="212"/>
      <c r="K170" s="212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150</v>
      </c>
      <c r="AU170" s="220" t="s">
        <v>82</v>
      </c>
      <c r="AV170" s="14" t="s">
        <v>80</v>
      </c>
      <c r="AW170" s="14" t="s">
        <v>32</v>
      </c>
      <c r="AX170" s="14" t="s">
        <v>72</v>
      </c>
      <c r="AY170" s="220" t="s">
        <v>124</v>
      </c>
    </row>
    <row r="171" spans="1:65" s="14" customFormat="1" ht="10">
      <c r="B171" s="211"/>
      <c r="C171" s="212"/>
      <c r="D171" s="188" t="s">
        <v>150</v>
      </c>
      <c r="E171" s="213" t="s">
        <v>19</v>
      </c>
      <c r="F171" s="214" t="s">
        <v>348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150</v>
      </c>
      <c r="AU171" s="220" t="s">
        <v>82</v>
      </c>
      <c r="AV171" s="14" t="s">
        <v>80</v>
      </c>
      <c r="AW171" s="14" t="s">
        <v>32</v>
      </c>
      <c r="AX171" s="14" t="s">
        <v>72</v>
      </c>
      <c r="AY171" s="220" t="s">
        <v>124</v>
      </c>
    </row>
    <row r="172" spans="1:65" s="13" customFormat="1" ht="10">
      <c r="B172" s="196"/>
      <c r="C172" s="197"/>
      <c r="D172" s="188" t="s">
        <v>150</v>
      </c>
      <c r="E172" s="198" t="s">
        <v>19</v>
      </c>
      <c r="F172" s="199" t="s">
        <v>251</v>
      </c>
      <c r="G172" s="197"/>
      <c r="H172" s="200">
        <v>22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150</v>
      </c>
      <c r="AU172" s="206" t="s">
        <v>82</v>
      </c>
      <c r="AV172" s="13" t="s">
        <v>82</v>
      </c>
      <c r="AW172" s="13" t="s">
        <v>32</v>
      </c>
      <c r="AX172" s="13" t="s">
        <v>72</v>
      </c>
      <c r="AY172" s="206" t="s">
        <v>124</v>
      </c>
    </row>
    <row r="173" spans="1:65" s="14" customFormat="1" ht="10">
      <c r="B173" s="211"/>
      <c r="C173" s="212"/>
      <c r="D173" s="188" t="s">
        <v>150</v>
      </c>
      <c r="E173" s="213" t="s">
        <v>19</v>
      </c>
      <c r="F173" s="214" t="s">
        <v>350</v>
      </c>
      <c r="G173" s="212"/>
      <c r="H173" s="213" t="s">
        <v>19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150</v>
      </c>
      <c r="AU173" s="220" t="s">
        <v>82</v>
      </c>
      <c r="AV173" s="14" t="s">
        <v>80</v>
      </c>
      <c r="AW173" s="14" t="s">
        <v>32</v>
      </c>
      <c r="AX173" s="14" t="s">
        <v>72</v>
      </c>
      <c r="AY173" s="220" t="s">
        <v>124</v>
      </c>
    </row>
    <row r="174" spans="1:65" s="13" customFormat="1" ht="10">
      <c r="B174" s="196"/>
      <c r="C174" s="197"/>
      <c r="D174" s="188" t="s">
        <v>150</v>
      </c>
      <c r="E174" s="198" t="s">
        <v>19</v>
      </c>
      <c r="F174" s="199" t="s">
        <v>144</v>
      </c>
      <c r="G174" s="197"/>
      <c r="H174" s="200">
        <v>3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150</v>
      </c>
      <c r="AU174" s="206" t="s">
        <v>82</v>
      </c>
      <c r="AV174" s="13" t="s">
        <v>82</v>
      </c>
      <c r="AW174" s="13" t="s">
        <v>32</v>
      </c>
      <c r="AX174" s="13" t="s">
        <v>72</v>
      </c>
      <c r="AY174" s="206" t="s">
        <v>124</v>
      </c>
    </row>
    <row r="175" spans="1:65" s="14" customFormat="1" ht="10">
      <c r="B175" s="211"/>
      <c r="C175" s="212"/>
      <c r="D175" s="188" t="s">
        <v>150</v>
      </c>
      <c r="E175" s="213" t="s">
        <v>19</v>
      </c>
      <c r="F175" s="214" t="s">
        <v>352</v>
      </c>
      <c r="G175" s="212"/>
      <c r="H175" s="213" t="s">
        <v>19</v>
      </c>
      <c r="I175" s="215"/>
      <c r="J175" s="212"/>
      <c r="K175" s="212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150</v>
      </c>
      <c r="AU175" s="220" t="s">
        <v>82</v>
      </c>
      <c r="AV175" s="14" t="s">
        <v>80</v>
      </c>
      <c r="AW175" s="14" t="s">
        <v>32</v>
      </c>
      <c r="AX175" s="14" t="s">
        <v>72</v>
      </c>
      <c r="AY175" s="220" t="s">
        <v>124</v>
      </c>
    </row>
    <row r="176" spans="1:65" s="13" customFormat="1" ht="10">
      <c r="B176" s="196"/>
      <c r="C176" s="197"/>
      <c r="D176" s="188" t="s">
        <v>150</v>
      </c>
      <c r="E176" s="198" t="s">
        <v>19</v>
      </c>
      <c r="F176" s="199" t="s">
        <v>240</v>
      </c>
      <c r="G176" s="197"/>
      <c r="H176" s="200">
        <v>19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150</v>
      </c>
      <c r="AU176" s="206" t="s">
        <v>82</v>
      </c>
      <c r="AV176" s="13" t="s">
        <v>82</v>
      </c>
      <c r="AW176" s="13" t="s">
        <v>32</v>
      </c>
      <c r="AX176" s="13" t="s">
        <v>72</v>
      </c>
      <c r="AY176" s="206" t="s">
        <v>124</v>
      </c>
    </row>
    <row r="177" spans="1:65" s="15" customFormat="1" ht="10">
      <c r="B177" s="221"/>
      <c r="C177" s="222"/>
      <c r="D177" s="188" t="s">
        <v>150</v>
      </c>
      <c r="E177" s="223" t="s">
        <v>19</v>
      </c>
      <c r="F177" s="224" t="s">
        <v>192</v>
      </c>
      <c r="G177" s="222"/>
      <c r="H177" s="225">
        <v>44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150</v>
      </c>
      <c r="AU177" s="231" t="s">
        <v>82</v>
      </c>
      <c r="AV177" s="15" t="s">
        <v>154</v>
      </c>
      <c r="AW177" s="15" t="s">
        <v>32</v>
      </c>
      <c r="AX177" s="15" t="s">
        <v>80</v>
      </c>
      <c r="AY177" s="231" t="s">
        <v>124</v>
      </c>
    </row>
    <row r="178" spans="1:65" s="2" customFormat="1" ht="37.75" customHeight="1">
      <c r="A178" s="36"/>
      <c r="B178" s="37"/>
      <c r="C178" s="232" t="s">
        <v>230</v>
      </c>
      <c r="D178" s="232" t="s">
        <v>227</v>
      </c>
      <c r="E178" s="233" t="s">
        <v>243</v>
      </c>
      <c r="F178" s="234" t="s">
        <v>244</v>
      </c>
      <c r="G178" s="235" t="s">
        <v>218</v>
      </c>
      <c r="H178" s="236">
        <v>44</v>
      </c>
      <c r="I178" s="237"/>
      <c r="J178" s="238">
        <f>ROUND(I178*H178,2)</f>
        <v>0</v>
      </c>
      <c r="K178" s="234" t="s">
        <v>130</v>
      </c>
      <c r="L178" s="239"/>
      <c r="M178" s="240" t="s">
        <v>19</v>
      </c>
      <c r="N178" s="241" t="s">
        <v>43</v>
      </c>
      <c r="O178" s="66"/>
      <c r="P178" s="184">
        <f>O178*H178</f>
        <v>0</v>
      </c>
      <c r="Q178" s="184">
        <v>5.7000000000000002E-3</v>
      </c>
      <c r="R178" s="184">
        <f>Q178*H178</f>
        <v>0.25080000000000002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230</v>
      </c>
      <c r="AT178" s="186" t="s">
        <v>227</v>
      </c>
      <c r="AU178" s="186" t="s">
        <v>82</v>
      </c>
      <c r="AY178" s="19" t="s">
        <v>124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80</v>
      </c>
      <c r="BK178" s="187">
        <f>ROUND(I178*H178,2)</f>
        <v>0</v>
      </c>
      <c r="BL178" s="19" t="s">
        <v>154</v>
      </c>
      <c r="BM178" s="186" t="s">
        <v>372</v>
      </c>
    </row>
    <row r="179" spans="1:65" s="2" customFormat="1" ht="18">
      <c r="A179" s="36"/>
      <c r="B179" s="37"/>
      <c r="C179" s="38"/>
      <c r="D179" s="188" t="s">
        <v>133</v>
      </c>
      <c r="E179" s="38"/>
      <c r="F179" s="189" t="s">
        <v>244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133</v>
      </c>
      <c r="AU179" s="19" t="s">
        <v>82</v>
      </c>
    </row>
    <row r="180" spans="1:65" s="2" customFormat="1" ht="24.15" customHeight="1">
      <c r="A180" s="36"/>
      <c r="B180" s="37"/>
      <c r="C180" s="175" t="s">
        <v>255</v>
      </c>
      <c r="D180" s="175" t="s">
        <v>127</v>
      </c>
      <c r="E180" s="176" t="s">
        <v>246</v>
      </c>
      <c r="F180" s="177" t="s">
        <v>247</v>
      </c>
      <c r="G180" s="178" t="s">
        <v>218</v>
      </c>
      <c r="H180" s="179">
        <v>42</v>
      </c>
      <c r="I180" s="180"/>
      <c r="J180" s="181">
        <f>ROUND(I180*H180,2)</f>
        <v>0</v>
      </c>
      <c r="K180" s="177" t="s">
        <v>130</v>
      </c>
      <c r="L180" s="41"/>
      <c r="M180" s="182" t="s">
        <v>19</v>
      </c>
      <c r="N180" s="183" t="s">
        <v>43</v>
      </c>
      <c r="O180" s="66"/>
      <c r="P180" s="184">
        <f>O180*H180</f>
        <v>0</v>
      </c>
      <c r="Q180" s="184">
        <v>1.1999999999999999E-3</v>
      </c>
      <c r="R180" s="184">
        <f>Q180*H180</f>
        <v>5.0399999999999993E-2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154</v>
      </c>
      <c r="AT180" s="186" t="s">
        <v>127</v>
      </c>
      <c r="AU180" s="186" t="s">
        <v>82</v>
      </c>
      <c r="AY180" s="19" t="s">
        <v>124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80</v>
      </c>
      <c r="BK180" s="187">
        <f>ROUND(I180*H180,2)</f>
        <v>0</v>
      </c>
      <c r="BL180" s="19" t="s">
        <v>154</v>
      </c>
      <c r="BM180" s="186" t="s">
        <v>373</v>
      </c>
    </row>
    <row r="181" spans="1:65" s="2" customFormat="1" ht="18">
      <c r="A181" s="36"/>
      <c r="B181" s="37"/>
      <c r="C181" s="38"/>
      <c r="D181" s="188" t="s">
        <v>133</v>
      </c>
      <c r="E181" s="38"/>
      <c r="F181" s="189" t="s">
        <v>249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133</v>
      </c>
      <c r="AU181" s="19" t="s">
        <v>82</v>
      </c>
    </row>
    <row r="182" spans="1:65" s="2" customFormat="1" ht="10">
      <c r="A182" s="36"/>
      <c r="B182" s="37"/>
      <c r="C182" s="38"/>
      <c r="D182" s="193" t="s">
        <v>134</v>
      </c>
      <c r="E182" s="38"/>
      <c r="F182" s="194" t="s">
        <v>250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134</v>
      </c>
      <c r="AU182" s="19" t="s">
        <v>82</v>
      </c>
    </row>
    <row r="183" spans="1:65" s="14" customFormat="1" ht="10">
      <c r="B183" s="211"/>
      <c r="C183" s="212"/>
      <c r="D183" s="188" t="s">
        <v>150</v>
      </c>
      <c r="E183" s="213" t="s">
        <v>19</v>
      </c>
      <c r="F183" s="214" t="s">
        <v>176</v>
      </c>
      <c r="G183" s="212"/>
      <c r="H183" s="213" t="s">
        <v>19</v>
      </c>
      <c r="I183" s="215"/>
      <c r="J183" s="212"/>
      <c r="K183" s="212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150</v>
      </c>
      <c r="AU183" s="220" t="s">
        <v>82</v>
      </c>
      <c r="AV183" s="14" t="s">
        <v>80</v>
      </c>
      <c r="AW183" s="14" t="s">
        <v>32</v>
      </c>
      <c r="AX183" s="14" t="s">
        <v>72</v>
      </c>
      <c r="AY183" s="220" t="s">
        <v>124</v>
      </c>
    </row>
    <row r="184" spans="1:65" s="14" customFormat="1" ht="10">
      <c r="B184" s="211"/>
      <c r="C184" s="212"/>
      <c r="D184" s="188" t="s">
        <v>150</v>
      </c>
      <c r="E184" s="213" t="s">
        <v>19</v>
      </c>
      <c r="F184" s="214" t="s">
        <v>348</v>
      </c>
      <c r="G184" s="212"/>
      <c r="H184" s="213" t="s">
        <v>19</v>
      </c>
      <c r="I184" s="215"/>
      <c r="J184" s="212"/>
      <c r="K184" s="212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150</v>
      </c>
      <c r="AU184" s="220" t="s">
        <v>82</v>
      </c>
      <c r="AV184" s="14" t="s">
        <v>80</v>
      </c>
      <c r="AW184" s="14" t="s">
        <v>32</v>
      </c>
      <c r="AX184" s="14" t="s">
        <v>72</v>
      </c>
      <c r="AY184" s="220" t="s">
        <v>124</v>
      </c>
    </row>
    <row r="185" spans="1:65" s="13" customFormat="1" ht="10">
      <c r="B185" s="196"/>
      <c r="C185" s="197"/>
      <c r="D185" s="188" t="s">
        <v>150</v>
      </c>
      <c r="E185" s="198" t="s">
        <v>19</v>
      </c>
      <c r="F185" s="199" t="s">
        <v>7</v>
      </c>
      <c r="G185" s="197"/>
      <c r="H185" s="200">
        <v>21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150</v>
      </c>
      <c r="AU185" s="206" t="s">
        <v>82</v>
      </c>
      <c r="AV185" s="13" t="s">
        <v>82</v>
      </c>
      <c r="AW185" s="13" t="s">
        <v>32</v>
      </c>
      <c r="AX185" s="13" t="s">
        <v>72</v>
      </c>
      <c r="AY185" s="206" t="s">
        <v>124</v>
      </c>
    </row>
    <row r="186" spans="1:65" s="14" customFormat="1" ht="10">
      <c r="B186" s="211"/>
      <c r="C186" s="212"/>
      <c r="D186" s="188" t="s">
        <v>150</v>
      </c>
      <c r="E186" s="213" t="s">
        <v>19</v>
      </c>
      <c r="F186" s="214" t="s">
        <v>350</v>
      </c>
      <c r="G186" s="212"/>
      <c r="H186" s="213" t="s">
        <v>19</v>
      </c>
      <c r="I186" s="215"/>
      <c r="J186" s="212"/>
      <c r="K186" s="212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150</v>
      </c>
      <c r="AU186" s="220" t="s">
        <v>82</v>
      </c>
      <c r="AV186" s="14" t="s">
        <v>80</v>
      </c>
      <c r="AW186" s="14" t="s">
        <v>32</v>
      </c>
      <c r="AX186" s="14" t="s">
        <v>72</v>
      </c>
      <c r="AY186" s="220" t="s">
        <v>124</v>
      </c>
    </row>
    <row r="187" spans="1:65" s="13" customFormat="1" ht="10">
      <c r="B187" s="196"/>
      <c r="C187" s="197"/>
      <c r="D187" s="188" t="s">
        <v>150</v>
      </c>
      <c r="E187" s="198" t="s">
        <v>19</v>
      </c>
      <c r="F187" s="199" t="s">
        <v>144</v>
      </c>
      <c r="G187" s="197"/>
      <c r="H187" s="200">
        <v>3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150</v>
      </c>
      <c r="AU187" s="206" t="s">
        <v>82</v>
      </c>
      <c r="AV187" s="13" t="s">
        <v>82</v>
      </c>
      <c r="AW187" s="13" t="s">
        <v>32</v>
      </c>
      <c r="AX187" s="13" t="s">
        <v>72</v>
      </c>
      <c r="AY187" s="206" t="s">
        <v>124</v>
      </c>
    </row>
    <row r="188" spans="1:65" s="14" customFormat="1" ht="10">
      <c r="B188" s="211"/>
      <c r="C188" s="212"/>
      <c r="D188" s="188" t="s">
        <v>150</v>
      </c>
      <c r="E188" s="213" t="s">
        <v>19</v>
      </c>
      <c r="F188" s="214" t="s">
        <v>352</v>
      </c>
      <c r="G188" s="212"/>
      <c r="H188" s="213" t="s">
        <v>19</v>
      </c>
      <c r="I188" s="215"/>
      <c r="J188" s="212"/>
      <c r="K188" s="212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150</v>
      </c>
      <c r="AU188" s="220" t="s">
        <v>82</v>
      </c>
      <c r="AV188" s="14" t="s">
        <v>80</v>
      </c>
      <c r="AW188" s="14" t="s">
        <v>32</v>
      </c>
      <c r="AX188" s="14" t="s">
        <v>72</v>
      </c>
      <c r="AY188" s="220" t="s">
        <v>124</v>
      </c>
    </row>
    <row r="189" spans="1:65" s="13" customFormat="1" ht="10">
      <c r="B189" s="196"/>
      <c r="C189" s="197"/>
      <c r="D189" s="188" t="s">
        <v>150</v>
      </c>
      <c r="E189" s="198" t="s">
        <v>19</v>
      </c>
      <c r="F189" s="199" t="s">
        <v>253</v>
      </c>
      <c r="G189" s="197"/>
      <c r="H189" s="200">
        <v>18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150</v>
      </c>
      <c r="AU189" s="206" t="s">
        <v>82</v>
      </c>
      <c r="AV189" s="13" t="s">
        <v>82</v>
      </c>
      <c r="AW189" s="13" t="s">
        <v>32</v>
      </c>
      <c r="AX189" s="13" t="s">
        <v>72</v>
      </c>
      <c r="AY189" s="206" t="s">
        <v>124</v>
      </c>
    </row>
    <row r="190" spans="1:65" s="15" customFormat="1" ht="10">
      <c r="B190" s="221"/>
      <c r="C190" s="222"/>
      <c r="D190" s="188" t="s">
        <v>150</v>
      </c>
      <c r="E190" s="223" t="s">
        <v>19</v>
      </c>
      <c r="F190" s="224" t="s">
        <v>192</v>
      </c>
      <c r="G190" s="222"/>
      <c r="H190" s="225">
        <v>42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150</v>
      </c>
      <c r="AU190" s="231" t="s">
        <v>82</v>
      </c>
      <c r="AV190" s="15" t="s">
        <v>154</v>
      </c>
      <c r="AW190" s="15" t="s">
        <v>32</v>
      </c>
      <c r="AX190" s="15" t="s">
        <v>80</v>
      </c>
      <c r="AY190" s="231" t="s">
        <v>124</v>
      </c>
    </row>
    <row r="191" spans="1:65" s="2" customFormat="1" ht="33" customHeight="1">
      <c r="A191" s="36"/>
      <c r="B191" s="37"/>
      <c r="C191" s="232" t="s">
        <v>259</v>
      </c>
      <c r="D191" s="232" t="s">
        <v>227</v>
      </c>
      <c r="E191" s="233" t="s">
        <v>256</v>
      </c>
      <c r="F191" s="234" t="s">
        <v>257</v>
      </c>
      <c r="G191" s="235" t="s">
        <v>218</v>
      </c>
      <c r="H191" s="236">
        <v>42</v>
      </c>
      <c r="I191" s="237"/>
      <c r="J191" s="238">
        <f>ROUND(I191*H191,2)</f>
        <v>0</v>
      </c>
      <c r="K191" s="234" t="s">
        <v>130</v>
      </c>
      <c r="L191" s="239"/>
      <c r="M191" s="240" t="s">
        <v>19</v>
      </c>
      <c r="N191" s="241" t="s">
        <v>43</v>
      </c>
      <c r="O191" s="66"/>
      <c r="P191" s="184">
        <f>O191*H191</f>
        <v>0</v>
      </c>
      <c r="Q191" s="184">
        <v>2.8E-3</v>
      </c>
      <c r="R191" s="184">
        <f>Q191*H191</f>
        <v>0.1176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230</v>
      </c>
      <c r="AT191" s="186" t="s">
        <v>227</v>
      </c>
      <c r="AU191" s="186" t="s">
        <v>82</v>
      </c>
      <c r="AY191" s="19" t="s">
        <v>124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80</v>
      </c>
      <c r="BK191" s="187">
        <f>ROUND(I191*H191,2)</f>
        <v>0</v>
      </c>
      <c r="BL191" s="19" t="s">
        <v>154</v>
      </c>
      <c r="BM191" s="186" t="s">
        <v>374</v>
      </c>
    </row>
    <row r="192" spans="1:65" s="2" customFormat="1" ht="18">
      <c r="A192" s="36"/>
      <c r="B192" s="37"/>
      <c r="C192" s="38"/>
      <c r="D192" s="188" t="s">
        <v>133</v>
      </c>
      <c r="E192" s="38"/>
      <c r="F192" s="189" t="s">
        <v>257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133</v>
      </c>
      <c r="AU192" s="19" t="s">
        <v>82</v>
      </c>
    </row>
    <row r="193" spans="1:65" s="2" customFormat="1" ht="37.75" customHeight="1">
      <c r="A193" s="36"/>
      <c r="B193" s="37"/>
      <c r="C193" s="232" t="s">
        <v>263</v>
      </c>
      <c r="D193" s="232" t="s">
        <v>227</v>
      </c>
      <c r="E193" s="233" t="s">
        <v>260</v>
      </c>
      <c r="F193" s="234" t="s">
        <v>261</v>
      </c>
      <c r="G193" s="235" t="s">
        <v>218</v>
      </c>
      <c r="H193" s="236">
        <v>42</v>
      </c>
      <c r="I193" s="237"/>
      <c r="J193" s="238">
        <f>ROUND(I193*H193,2)</f>
        <v>0</v>
      </c>
      <c r="K193" s="234" t="s">
        <v>130</v>
      </c>
      <c r="L193" s="239"/>
      <c r="M193" s="240" t="s">
        <v>19</v>
      </c>
      <c r="N193" s="241" t="s">
        <v>43</v>
      </c>
      <c r="O193" s="66"/>
      <c r="P193" s="184">
        <f>O193*H193</f>
        <v>0</v>
      </c>
      <c r="Q193" s="184">
        <v>7.0000000000000007E-2</v>
      </c>
      <c r="R193" s="184">
        <f>Q193*H193</f>
        <v>2.9400000000000004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230</v>
      </c>
      <c r="AT193" s="186" t="s">
        <v>227</v>
      </c>
      <c r="AU193" s="186" t="s">
        <v>82</v>
      </c>
      <c r="AY193" s="19" t="s">
        <v>124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80</v>
      </c>
      <c r="BK193" s="187">
        <f>ROUND(I193*H193,2)</f>
        <v>0</v>
      </c>
      <c r="BL193" s="19" t="s">
        <v>154</v>
      </c>
      <c r="BM193" s="186" t="s">
        <v>375</v>
      </c>
    </row>
    <row r="194" spans="1:65" s="2" customFormat="1" ht="18">
      <c r="A194" s="36"/>
      <c r="B194" s="37"/>
      <c r="C194" s="38"/>
      <c r="D194" s="188" t="s">
        <v>133</v>
      </c>
      <c r="E194" s="38"/>
      <c r="F194" s="189" t="s">
        <v>261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133</v>
      </c>
      <c r="AU194" s="19" t="s">
        <v>82</v>
      </c>
    </row>
    <row r="195" spans="1:65" s="2" customFormat="1" ht="24.15" customHeight="1">
      <c r="A195" s="36"/>
      <c r="B195" s="37"/>
      <c r="C195" s="175" t="s">
        <v>8</v>
      </c>
      <c r="D195" s="175" t="s">
        <v>127</v>
      </c>
      <c r="E195" s="176" t="s">
        <v>376</v>
      </c>
      <c r="F195" s="177" t="s">
        <v>377</v>
      </c>
      <c r="G195" s="178" t="s">
        <v>172</v>
      </c>
      <c r="H195" s="179">
        <v>62.5</v>
      </c>
      <c r="I195" s="180"/>
      <c r="J195" s="181">
        <f>ROUND(I195*H195,2)</f>
        <v>0</v>
      </c>
      <c r="K195" s="177" t="s">
        <v>130</v>
      </c>
      <c r="L195" s="41"/>
      <c r="M195" s="182" t="s">
        <v>19</v>
      </c>
      <c r="N195" s="183" t="s">
        <v>43</v>
      </c>
      <c r="O195" s="66"/>
      <c r="P195" s="184">
        <f>O195*H195</f>
        <v>0</v>
      </c>
      <c r="Q195" s="184">
        <v>0.22500000000000001</v>
      </c>
      <c r="R195" s="184">
        <f>Q195*H195</f>
        <v>14.0625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154</v>
      </c>
      <c r="AT195" s="186" t="s">
        <v>127</v>
      </c>
      <c r="AU195" s="186" t="s">
        <v>82</v>
      </c>
      <c r="AY195" s="19" t="s">
        <v>124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80</v>
      </c>
      <c r="BK195" s="187">
        <f>ROUND(I195*H195,2)</f>
        <v>0</v>
      </c>
      <c r="BL195" s="19" t="s">
        <v>154</v>
      </c>
      <c r="BM195" s="186" t="s">
        <v>378</v>
      </c>
    </row>
    <row r="196" spans="1:65" s="2" customFormat="1" ht="18">
      <c r="A196" s="36"/>
      <c r="B196" s="37"/>
      <c r="C196" s="38"/>
      <c r="D196" s="188" t="s">
        <v>133</v>
      </c>
      <c r="E196" s="38"/>
      <c r="F196" s="189" t="s">
        <v>377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133</v>
      </c>
      <c r="AU196" s="19" t="s">
        <v>82</v>
      </c>
    </row>
    <row r="197" spans="1:65" s="2" customFormat="1" ht="10">
      <c r="A197" s="36"/>
      <c r="B197" s="37"/>
      <c r="C197" s="38"/>
      <c r="D197" s="193" t="s">
        <v>134</v>
      </c>
      <c r="E197" s="38"/>
      <c r="F197" s="194" t="s">
        <v>379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134</v>
      </c>
      <c r="AU197" s="19" t="s">
        <v>82</v>
      </c>
    </row>
    <row r="198" spans="1:65" s="13" customFormat="1" ht="10">
      <c r="B198" s="196"/>
      <c r="C198" s="197"/>
      <c r="D198" s="188" t="s">
        <v>150</v>
      </c>
      <c r="E198" s="198" t="s">
        <v>19</v>
      </c>
      <c r="F198" s="199" t="s">
        <v>380</v>
      </c>
      <c r="G198" s="197"/>
      <c r="H198" s="200">
        <v>62.5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150</v>
      </c>
      <c r="AU198" s="206" t="s">
        <v>82</v>
      </c>
      <c r="AV198" s="13" t="s">
        <v>82</v>
      </c>
      <c r="AW198" s="13" t="s">
        <v>32</v>
      </c>
      <c r="AX198" s="13" t="s">
        <v>80</v>
      </c>
      <c r="AY198" s="206" t="s">
        <v>124</v>
      </c>
    </row>
    <row r="199" spans="1:65" s="2" customFormat="1" ht="24.15" customHeight="1">
      <c r="A199" s="36"/>
      <c r="B199" s="37"/>
      <c r="C199" s="175" t="s">
        <v>278</v>
      </c>
      <c r="D199" s="175" t="s">
        <v>127</v>
      </c>
      <c r="E199" s="176" t="s">
        <v>264</v>
      </c>
      <c r="F199" s="177" t="s">
        <v>265</v>
      </c>
      <c r="G199" s="178" t="s">
        <v>172</v>
      </c>
      <c r="H199" s="179">
        <v>107.18</v>
      </c>
      <c r="I199" s="180"/>
      <c r="J199" s="181">
        <f>ROUND(I199*H199,2)</f>
        <v>0</v>
      </c>
      <c r="K199" s="177" t="s">
        <v>130</v>
      </c>
      <c r="L199" s="41"/>
      <c r="M199" s="182" t="s">
        <v>19</v>
      </c>
      <c r="N199" s="183" t="s">
        <v>43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154</v>
      </c>
      <c r="AT199" s="186" t="s">
        <v>127</v>
      </c>
      <c r="AU199" s="186" t="s">
        <v>82</v>
      </c>
      <c r="AY199" s="19" t="s">
        <v>124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80</v>
      </c>
      <c r="BK199" s="187">
        <f>ROUND(I199*H199,2)</f>
        <v>0</v>
      </c>
      <c r="BL199" s="19" t="s">
        <v>154</v>
      </c>
      <c r="BM199" s="186" t="s">
        <v>381</v>
      </c>
    </row>
    <row r="200" spans="1:65" s="2" customFormat="1" ht="18">
      <c r="A200" s="36"/>
      <c r="B200" s="37"/>
      <c r="C200" s="38"/>
      <c r="D200" s="188" t="s">
        <v>133</v>
      </c>
      <c r="E200" s="38"/>
      <c r="F200" s="189" t="s">
        <v>267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133</v>
      </c>
      <c r="AU200" s="19" t="s">
        <v>82</v>
      </c>
    </row>
    <row r="201" spans="1:65" s="2" customFormat="1" ht="10">
      <c r="A201" s="36"/>
      <c r="B201" s="37"/>
      <c r="C201" s="38"/>
      <c r="D201" s="193" t="s">
        <v>134</v>
      </c>
      <c r="E201" s="38"/>
      <c r="F201" s="194" t="s">
        <v>268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134</v>
      </c>
      <c r="AU201" s="19" t="s">
        <v>82</v>
      </c>
    </row>
    <row r="202" spans="1:65" s="14" customFormat="1" ht="10">
      <c r="B202" s="211"/>
      <c r="C202" s="212"/>
      <c r="D202" s="188" t="s">
        <v>150</v>
      </c>
      <c r="E202" s="213" t="s">
        <v>19</v>
      </c>
      <c r="F202" s="214" t="s">
        <v>269</v>
      </c>
      <c r="G202" s="212"/>
      <c r="H202" s="213" t="s">
        <v>19</v>
      </c>
      <c r="I202" s="215"/>
      <c r="J202" s="212"/>
      <c r="K202" s="212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150</v>
      </c>
      <c r="AU202" s="220" t="s">
        <v>82</v>
      </c>
      <c r="AV202" s="14" t="s">
        <v>80</v>
      </c>
      <c r="AW202" s="14" t="s">
        <v>32</v>
      </c>
      <c r="AX202" s="14" t="s">
        <v>72</v>
      </c>
      <c r="AY202" s="220" t="s">
        <v>124</v>
      </c>
    </row>
    <row r="203" spans="1:65" s="13" customFormat="1" ht="10">
      <c r="B203" s="196"/>
      <c r="C203" s="197"/>
      <c r="D203" s="188" t="s">
        <v>150</v>
      </c>
      <c r="E203" s="198" t="s">
        <v>19</v>
      </c>
      <c r="F203" s="199" t="s">
        <v>382</v>
      </c>
      <c r="G203" s="197"/>
      <c r="H203" s="200">
        <v>107.18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150</v>
      </c>
      <c r="AU203" s="206" t="s">
        <v>82</v>
      </c>
      <c r="AV203" s="13" t="s">
        <v>82</v>
      </c>
      <c r="AW203" s="13" t="s">
        <v>32</v>
      </c>
      <c r="AX203" s="13" t="s">
        <v>80</v>
      </c>
      <c r="AY203" s="206" t="s">
        <v>124</v>
      </c>
    </row>
    <row r="204" spans="1:65" s="2" customFormat="1" ht="24.15" customHeight="1">
      <c r="A204" s="36"/>
      <c r="B204" s="37"/>
      <c r="C204" s="232" t="s">
        <v>284</v>
      </c>
      <c r="D204" s="232" t="s">
        <v>227</v>
      </c>
      <c r="E204" s="233" t="s">
        <v>274</v>
      </c>
      <c r="F204" s="234" t="s">
        <v>275</v>
      </c>
      <c r="G204" s="235" t="s">
        <v>172</v>
      </c>
      <c r="H204" s="236">
        <v>112.539</v>
      </c>
      <c r="I204" s="237"/>
      <c r="J204" s="238">
        <f>ROUND(I204*H204,2)</f>
        <v>0</v>
      </c>
      <c r="K204" s="234" t="s">
        <v>130</v>
      </c>
      <c r="L204" s="239"/>
      <c r="M204" s="240" t="s">
        <v>19</v>
      </c>
      <c r="N204" s="241" t="s">
        <v>43</v>
      </c>
      <c r="O204" s="66"/>
      <c r="P204" s="184">
        <f>O204*H204</f>
        <v>0</v>
      </c>
      <c r="Q204" s="184">
        <v>1.6000000000000001E-3</v>
      </c>
      <c r="R204" s="184">
        <f>Q204*H204</f>
        <v>0.18006240000000001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230</v>
      </c>
      <c r="AT204" s="186" t="s">
        <v>227</v>
      </c>
      <c r="AU204" s="186" t="s">
        <v>82</v>
      </c>
      <c r="AY204" s="19" t="s">
        <v>124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80</v>
      </c>
      <c r="BK204" s="187">
        <f>ROUND(I204*H204,2)</f>
        <v>0</v>
      </c>
      <c r="BL204" s="19" t="s">
        <v>154</v>
      </c>
      <c r="BM204" s="186" t="s">
        <v>383</v>
      </c>
    </row>
    <row r="205" spans="1:65" s="2" customFormat="1" ht="18">
      <c r="A205" s="36"/>
      <c r="B205" s="37"/>
      <c r="C205" s="38"/>
      <c r="D205" s="188" t="s">
        <v>133</v>
      </c>
      <c r="E205" s="38"/>
      <c r="F205" s="189" t="s">
        <v>275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133</v>
      </c>
      <c r="AU205" s="19" t="s">
        <v>82</v>
      </c>
    </row>
    <row r="206" spans="1:65" s="13" customFormat="1" ht="10">
      <c r="B206" s="196"/>
      <c r="C206" s="197"/>
      <c r="D206" s="188" t="s">
        <v>150</v>
      </c>
      <c r="E206" s="197"/>
      <c r="F206" s="199" t="s">
        <v>384</v>
      </c>
      <c r="G206" s="197"/>
      <c r="H206" s="200">
        <v>112.539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150</v>
      </c>
      <c r="AU206" s="206" t="s">
        <v>82</v>
      </c>
      <c r="AV206" s="13" t="s">
        <v>82</v>
      </c>
      <c r="AW206" s="13" t="s">
        <v>4</v>
      </c>
      <c r="AX206" s="13" t="s">
        <v>80</v>
      </c>
      <c r="AY206" s="206" t="s">
        <v>124</v>
      </c>
    </row>
    <row r="207" spans="1:65" s="2" customFormat="1" ht="16.5" customHeight="1">
      <c r="A207" s="36"/>
      <c r="B207" s="37"/>
      <c r="C207" s="232" t="s">
        <v>293</v>
      </c>
      <c r="D207" s="232" t="s">
        <v>227</v>
      </c>
      <c r="E207" s="233" t="s">
        <v>279</v>
      </c>
      <c r="F207" s="234" t="s">
        <v>280</v>
      </c>
      <c r="G207" s="235" t="s">
        <v>172</v>
      </c>
      <c r="H207" s="236">
        <v>332.25799999999998</v>
      </c>
      <c r="I207" s="237"/>
      <c r="J207" s="238">
        <f>ROUND(I207*H207,2)</f>
        <v>0</v>
      </c>
      <c r="K207" s="234" t="s">
        <v>130</v>
      </c>
      <c r="L207" s="239"/>
      <c r="M207" s="240" t="s">
        <v>19</v>
      </c>
      <c r="N207" s="241" t="s">
        <v>43</v>
      </c>
      <c r="O207" s="66"/>
      <c r="P207" s="184">
        <f>O207*H207</f>
        <v>0</v>
      </c>
      <c r="Q207" s="184">
        <v>5.0000000000000002E-5</v>
      </c>
      <c r="R207" s="184">
        <f>Q207*H207</f>
        <v>1.66129E-2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230</v>
      </c>
      <c r="AT207" s="186" t="s">
        <v>227</v>
      </c>
      <c r="AU207" s="186" t="s">
        <v>82</v>
      </c>
      <c r="AY207" s="19" t="s">
        <v>124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80</v>
      </c>
      <c r="BK207" s="187">
        <f>ROUND(I207*H207,2)</f>
        <v>0</v>
      </c>
      <c r="BL207" s="19" t="s">
        <v>154</v>
      </c>
      <c r="BM207" s="186" t="s">
        <v>385</v>
      </c>
    </row>
    <row r="208" spans="1:65" s="2" customFormat="1" ht="10">
      <c r="A208" s="36"/>
      <c r="B208" s="37"/>
      <c r="C208" s="38"/>
      <c r="D208" s="188" t="s">
        <v>133</v>
      </c>
      <c r="E208" s="38"/>
      <c r="F208" s="189" t="s">
        <v>280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133</v>
      </c>
      <c r="AU208" s="19" t="s">
        <v>82</v>
      </c>
    </row>
    <row r="209" spans="1:65" s="13" customFormat="1" ht="10">
      <c r="B209" s="196"/>
      <c r="C209" s="197"/>
      <c r="D209" s="188" t="s">
        <v>150</v>
      </c>
      <c r="E209" s="197"/>
      <c r="F209" s="199" t="s">
        <v>386</v>
      </c>
      <c r="G209" s="197"/>
      <c r="H209" s="200">
        <v>332.25799999999998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150</v>
      </c>
      <c r="AU209" s="206" t="s">
        <v>82</v>
      </c>
      <c r="AV209" s="13" t="s">
        <v>82</v>
      </c>
      <c r="AW209" s="13" t="s">
        <v>4</v>
      </c>
      <c r="AX209" s="13" t="s">
        <v>80</v>
      </c>
      <c r="AY209" s="206" t="s">
        <v>124</v>
      </c>
    </row>
    <row r="210" spans="1:65" s="12" customFormat="1" ht="22.75" customHeight="1">
      <c r="B210" s="159"/>
      <c r="C210" s="160"/>
      <c r="D210" s="161" t="s">
        <v>71</v>
      </c>
      <c r="E210" s="173" t="s">
        <v>232</v>
      </c>
      <c r="F210" s="173" t="s">
        <v>387</v>
      </c>
      <c r="G210" s="160"/>
      <c r="H210" s="160"/>
      <c r="I210" s="163"/>
      <c r="J210" s="174">
        <f>BK210</f>
        <v>0</v>
      </c>
      <c r="K210" s="160"/>
      <c r="L210" s="165"/>
      <c r="M210" s="166"/>
      <c r="N210" s="167"/>
      <c r="O210" s="167"/>
      <c r="P210" s="168">
        <f>SUM(P211:P214)</f>
        <v>0</v>
      </c>
      <c r="Q210" s="167"/>
      <c r="R210" s="168">
        <f>SUM(R211:R214)</f>
        <v>18.489999999999998</v>
      </c>
      <c r="S210" s="167"/>
      <c r="T210" s="169">
        <f>SUM(T211:T214)</f>
        <v>0</v>
      </c>
      <c r="AR210" s="170" t="s">
        <v>80</v>
      </c>
      <c r="AT210" s="171" t="s">
        <v>71</v>
      </c>
      <c r="AU210" s="171" t="s">
        <v>80</v>
      </c>
      <c r="AY210" s="170" t="s">
        <v>124</v>
      </c>
      <c r="BK210" s="172">
        <f>SUM(BK211:BK214)</f>
        <v>0</v>
      </c>
    </row>
    <row r="211" spans="1:65" s="2" customFormat="1" ht="33" customHeight="1">
      <c r="A211" s="36"/>
      <c r="B211" s="37"/>
      <c r="C211" s="175" t="s">
        <v>299</v>
      </c>
      <c r="D211" s="175" t="s">
        <v>127</v>
      </c>
      <c r="E211" s="176" t="s">
        <v>388</v>
      </c>
      <c r="F211" s="177" t="s">
        <v>389</v>
      </c>
      <c r="G211" s="178" t="s">
        <v>390</v>
      </c>
      <c r="H211" s="179">
        <v>250</v>
      </c>
      <c r="I211" s="180"/>
      <c r="J211" s="181">
        <f>ROUND(I211*H211,2)</f>
        <v>0</v>
      </c>
      <c r="K211" s="177" t="s">
        <v>130</v>
      </c>
      <c r="L211" s="41"/>
      <c r="M211" s="182" t="s">
        <v>19</v>
      </c>
      <c r="N211" s="183" t="s">
        <v>43</v>
      </c>
      <c r="O211" s="66"/>
      <c r="P211" s="184">
        <f>O211*H211</f>
        <v>0</v>
      </c>
      <c r="Q211" s="184">
        <v>7.3959999999999998E-2</v>
      </c>
      <c r="R211" s="184">
        <f>Q211*H211</f>
        <v>18.489999999999998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154</v>
      </c>
      <c r="AT211" s="186" t="s">
        <v>127</v>
      </c>
      <c r="AU211" s="186" t="s">
        <v>82</v>
      </c>
      <c r="AY211" s="19" t="s">
        <v>124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80</v>
      </c>
      <c r="BK211" s="187">
        <f>ROUND(I211*H211,2)</f>
        <v>0</v>
      </c>
      <c r="BL211" s="19" t="s">
        <v>154</v>
      </c>
      <c r="BM211" s="186" t="s">
        <v>391</v>
      </c>
    </row>
    <row r="212" spans="1:65" s="2" customFormat="1" ht="27">
      <c r="A212" s="36"/>
      <c r="B212" s="37"/>
      <c r="C212" s="38"/>
      <c r="D212" s="188" t="s">
        <v>133</v>
      </c>
      <c r="E212" s="38"/>
      <c r="F212" s="189" t="s">
        <v>392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133</v>
      </c>
      <c r="AU212" s="19" t="s">
        <v>82</v>
      </c>
    </row>
    <row r="213" spans="1:65" s="2" customFormat="1" ht="10">
      <c r="A213" s="36"/>
      <c r="B213" s="37"/>
      <c r="C213" s="38"/>
      <c r="D213" s="193" t="s">
        <v>134</v>
      </c>
      <c r="E213" s="38"/>
      <c r="F213" s="194" t="s">
        <v>393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134</v>
      </c>
      <c r="AU213" s="19" t="s">
        <v>82</v>
      </c>
    </row>
    <row r="214" spans="1:65" s="13" customFormat="1" ht="10">
      <c r="B214" s="196"/>
      <c r="C214" s="197"/>
      <c r="D214" s="188" t="s">
        <v>150</v>
      </c>
      <c r="E214" s="198" t="s">
        <v>19</v>
      </c>
      <c r="F214" s="199" t="s">
        <v>394</v>
      </c>
      <c r="G214" s="197"/>
      <c r="H214" s="200">
        <v>250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150</v>
      </c>
      <c r="AU214" s="206" t="s">
        <v>82</v>
      </c>
      <c r="AV214" s="13" t="s">
        <v>82</v>
      </c>
      <c r="AW214" s="13" t="s">
        <v>32</v>
      </c>
      <c r="AX214" s="13" t="s">
        <v>80</v>
      </c>
      <c r="AY214" s="206" t="s">
        <v>124</v>
      </c>
    </row>
    <row r="215" spans="1:65" s="12" customFormat="1" ht="22.75" customHeight="1">
      <c r="B215" s="159"/>
      <c r="C215" s="160"/>
      <c r="D215" s="161" t="s">
        <v>71</v>
      </c>
      <c r="E215" s="173" t="s">
        <v>317</v>
      </c>
      <c r="F215" s="173" t="s">
        <v>318</v>
      </c>
      <c r="G215" s="160"/>
      <c r="H215" s="160"/>
      <c r="I215" s="163"/>
      <c r="J215" s="174">
        <f>BK215</f>
        <v>0</v>
      </c>
      <c r="K215" s="160"/>
      <c r="L215" s="165"/>
      <c r="M215" s="166"/>
      <c r="N215" s="167"/>
      <c r="O215" s="167"/>
      <c r="P215" s="168">
        <f>SUM(P216:P221)</f>
        <v>0</v>
      </c>
      <c r="Q215" s="167"/>
      <c r="R215" s="168">
        <f>SUM(R216:R221)</f>
        <v>0</v>
      </c>
      <c r="S215" s="167"/>
      <c r="T215" s="169">
        <f>SUM(T216:T221)</f>
        <v>0</v>
      </c>
      <c r="AR215" s="170" t="s">
        <v>80</v>
      </c>
      <c r="AT215" s="171" t="s">
        <v>71</v>
      </c>
      <c r="AU215" s="171" t="s">
        <v>80</v>
      </c>
      <c r="AY215" s="170" t="s">
        <v>124</v>
      </c>
      <c r="BK215" s="172">
        <f>SUM(BK216:BK221)</f>
        <v>0</v>
      </c>
    </row>
    <row r="216" spans="1:65" s="2" customFormat="1" ht="24.15" customHeight="1">
      <c r="A216" s="36"/>
      <c r="B216" s="37"/>
      <c r="C216" s="175" t="s">
        <v>305</v>
      </c>
      <c r="D216" s="175" t="s">
        <v>127</v>
      </c>
      <c r="E216" s="176" t="s">
        <v>319</v>
      </c>
      <c r="F216" s="177" t="s">
        <v>320</v>
      </c>
      <c r="G216" s="178" t="s">
        <v>210</v>
      </c>
      <c r="H216" s="179">
        <v>52.704000000000001</v>
      </c>
      <c r="I216" s="180"/>
      <c r="J216" s="181">
        <f>ROUND(I216*H216,2)</f>
        <v>0</v>
      </c>
      <c r="K216" s="177" t="s">
        <v>130</v>
      </c>
      <c r="L216" s="41"/>
      <c r="M216" s="182" t="s">
        <v>19</v>
      </c>
      <c r="N216" s="183" t="s">
        <v>43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154</v>
      </c>
      <c r="AT216" s="186" t="s">
        <v>127</v>
      </c>
      <c r="AU216" s="186" t="s">
        <v>82</v>
      </c>
      <c r="AY216" s="19" t="s">
        <v>124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80</v>
      </c>
      <c r="BK216" s="187">
        <f>ROUND(I216*H216,2)</f>
        <v>0</v>
      </c>
      <c r="BL216" s="19" t="s">
        <v>154</v>
      </c>
      <c r="BM216" s="186" t="s">
        <v>395</v>
      </c>
    </row>
    <row r="217" spans="1:65" s="2" customFormat="1" ht="27">
      <c r="A217" s="36"/>
      <c r="B217" s="37"/>
      <c r="C217" s="38"/>
      <c r="D217" s="188" t="s">
        <v>133</v>
      </c>
      <c r="E217" s="38"/>
      <c r="F217" s="189" t="s">
        <v>322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133</v>
      </c>
      <c r="AU217" s="19" t="s">
        <v>82</v>
      </c>
    </row>
    <row r="218" spans="1:65" s="2" customFormat="1" ht="10">
      <c r="A218" s="36"/>
      <c r="B218" s="37"/>
      <c r="C218" s="38"/>
      <c r="D218" s="193" t="s">
        <v>134</v>
      </c>
      <c r="E218" s="38"/>
      <c r="F218" s="194" t="s">
        <v>323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134</v>
      </c>
      <c r="AU218" s="19" t="s">
        <v>82</v>
      </c>
    </row>
    <row r="219" spans="1:65" s="2" customFormat="1" ht="24.15" customHeight="1">
      <c r="A219" s="36"/>
      <c r="B219" s="37"/>
      <c r="C219" s="175" t="s">
        <v>253</v>
      </c>
      <c r="D219" s="175" t="s">
        <v>127</v>
      </c>
      <c r="E219" s="176" t="s">
        <v>325</v>
      </c>
      <c r="F219" s="177" t="s">
        <v>326</v>
      </c>
      <c r="G219" s="178" t="s">
        <v>210</v>
      </c>
      <c r="H219" s="179">
        <v>52.704000000000001</v>
      </c>
      <c r="I219" s="180"/>
      <c r="J219" s="181">
        <f>ROUND(I219*H219,2)</f>
        <v>0</v>
      </c>
      <c r="K219" s="177" t="s">
        <v>130</v>
      </c>
      <c r="L219" s="41"/>
      <c r="M219" s="182" t="s">
        <v>19</v>
      </c>
      <c r="N219" s="183" t="s">
        <v>43</v>
      </c>
      <c r="O219" s="66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154</v>
      </c>
      <c r="AT219" s="186" t="s">
        <v>127</v>
      </c>
      <c r="AU219" s="186" t="s">
        <v>82</v>
      </c>
      <c r="AY219" s="19" t="s">
        <v>124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80</v>
      </c>
      <c r="BK219" s="187">
        <f>ROUND(I219*H219,2)</f>
        <v>0</v>
      </c>
      <c r="BL219" s="19" t="s">
        <v>154</v>
      </c>
      <c r="BM219" s="186" t="s">
        <v>396</v>
      </c>
    </row>
    <row r="220" spans="1:65" s="2" customFormat="1" ht="36">
      <c r="A220" s="36"/>
      <c r="B220" s="37"/>
      <c r="C220" s="38"/>
      <c r="D220" s="188" t="s">
        <v>133</v>
      </c>
      <c r="E220" s="38"/>
      <c r="F220" s="189" t="s">
        <v>328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133</v>
      </c>
      <c r="AU220" s="19" t="s">
        <v>82</v>
      </c>
    </row>
    <row r="221" spans="1:65" s="2" customFormat="1" ht="10">
      <c r="A221" s="36"/>
      <c r="B221" s="37"/>
      <c r="C221" s="38"/>
      <c r="D221" s="193" t="s">
        <v>134</v>
      </c>
      <c r="E221" s="38"/>
      <c r="F221" s="194" t="s">
        <v>329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134</v>
      </c>
      <c r="AU221" s="19" t="s">
        <v>82</v>
      </c>
    </row>
    <row r="222" spans="1:65" s="12" customFormat="1" ht="25.9" customHeight="1">
      <c r="B222" s="159"/>
      <c r="C222" s="160"/>
      <c r="D222" s="161" t="s">
        <v>71</v>
      </c>
      <c r="E222" s="162" t="s">
        <v>397</v>
      </c>
      <c r="F222" s="162" t="s">
        <v>398</v>
      </c>
      <c r="G222" s="160"/>
      <c r="H222" s="160"/>
      <c r="I222" s="163"/>
      <c r="J222" s="164">
        <f>BK222</f>
        <v>0</v>
      </c>
      <c r="K222" s="160"/>
      <c r="L222" s="165"/>
      <c r="M222" s="166"/>
      <c r="N222" s="167"/>
      <c r="O222" s="167"/>
      <c r="P222" s="168">
        <f>P223</f>
        <v>0</v>
      </c>
      <c r="Q222" s="167"/>
      <c r="R222" s="168">
        <f>R223</f>
        <v>0.32250000000000001</v>
      </c>
      <c r="S222" s="167"/>
      <c r="T222" s="169">
        <f>T223</f>
        <v>0</v>
      </c>
      <c r="AR222" s="170" t="s">
        <v>82</v>
      </c>
      <c r="AT222" s="171" t="s">
        <v>71</v>
      </c>
      <c r="AU222" s="171" t="s">
        <v>72</v>
      </c>
      <c r="AY222" s="170" t="s">
        <v>124</v>
      </c>
      <c r="BK222" s="172">
        <f>BK223</f>
        <v>0</v>
      </c>
    </row>
    <row r="223" spans="1:65" s="12" customFormat="1" ht="22.75" customHeight="1">
      <c r="B223" s="159"/>
      <c r="C223" s="160"/>
      <c r="D223" s="161" t="s">
        <v>71</v>
      </c>
      <c r="E223" s="173" t="s">
        <v>399</v>
      </c>
      <c r="F223" s="173" t="s">
        <v>400</v>
      </c>
      <c r="G223" s="160"/>
      <c r="H223" s="160"/>
      <c r="I223" s="163"/>
      <c r="J223" s="174">
        <f>BK223</f>
        <v>0</v>
      </c>
      <c r="K223" s="160"/>
      <c r="L223" s="165"/>
      <c r="M223" s="166"/>
      <c r="N223" s="167"/>
      <c r="O223" s="167"/>
      <c r="P223" s="168">
        <f>SUM(P224:P235)</f>
        <v>0</v>
      </c>
      <c r="Q223" s="167"/>
      <c r="R223" s="168">
        <f>SUM(R224:R235)</f>
        <v>0.32250000000000001</v>
      </c>
      <c r="S223" s="167"/>
      <c r="T223" s="169">
        <f>SUM(T224:T235)</f>
        <v>0</v>
      </c>
      <c r="AR223" s="170" t="s">
        <v>82</v>
      </c>
      <c r="AT223" s="171" t="s">
        <v>71</v>
      </c>
      <c r="AU223" s="171" t="s">
        <v>80</v>
      </c>
      <c r="AY223" s="170" t="s">
        <v>124</v>
      </c>
      <c r="BK223" s="172">
        <f>SUM(BK224:BK235)</f>
        <v>0</v>
      </c>
    </row>
    <row r="224" spans="1:65" s="2" customFormat="1" ht="24.15" customHeight="1">
      <c r="A224" s="36"/>
      <c r="B224" s="37"/>
      <c r="C224" s="175" t="s">
        <v>240</v>
      </c>
      <c r="D224" s="175" t="s">
        <v>127</v>
      </c>
      <c r="E224" s="176" t="s">
        <v>401</v>
      </c>
      <c r="F224" s="177" t="s">
        <v>402</v>
      </c>
      <c r="G224" s="178" t="s">
        <v>390</v>
      </c>
      <c r="H224" s="179">
        <v>250</v>
      </c>
      <c r="I224" s="180"/>
      <c r="J224" s="181">
        <f>ROUND(I224*H224,2)</f>
        <v>0</v>
      </c>
      <c r="K224" s="177" t="s">
        <v>130</v>
      </c>
      <c r="L224" s="41"/>
      <c r="M224" s="182" t="s">
        <v>19</v>
      </c>
      <c r="N224" s="183" t="s">
        <v>43</v>
      </c>
      <c r="O224" s="66"/>
      <c r="P224" s="184">
        <f>O224*H224</f>
        <v>0</v>
      </c>
      <c r="Q224" s="184">
        <v>1.1E-4</v>
      </c>
      <c r="R224" s="184">
        <f>Q224*H224</f>
        <v>2.75E-2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299</v>
      </c>
      <c r="AT224" s="186" t="s">
        <v>127</v>
      </c>
      <c r="AU224" s="186" t="s">
        <v>82</v>
      </c>
      <c r="AY224" s="19" t="s">
        <v>124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80</v>
      </c>
      <c r="BK224" s="187">
        <f>ROUND(I224*H224,2)</f>
        <v>0</v>
      </c>
      <c r="BL224" s="19" t="s">
        <v>299</v>
      </c>
      <c r="BM224" s="186" t="s">
        <v>403</v>
      </c>
    </row>
    <row r="225" spans="1:65" s="2" customFormat="1" ht="18">
      <c r="A225" s="36"/>
      <c r="B225" s="37"/>
      <c r="C225" s="38"/>
      <c r="D225" s="188" t="s">
        <v>133</v>
      </c>
      <c r="E225" s="38"/>
      <c r="F225" s="189" t="s">
        <v>404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133</v>
      </c>
      <c r="AU225" s="19" t="s">
        <v>82</v>
      </c>
    </row>
    <row r="226" spans="1:65" s="2" customFormat="1" ht="10">
      <c r="A226" s="36"/>
      <c r="B226" s="37"/>
      <c r="C226" s="38"/>
      <c r="D226" s="193" t="s">
        <v>134</v>
      </c>
      <c r="E226" s="38"/>
      <c r="F226" s="194" t="s">
        <v>405</v>
      </c>
      <c r="G226" s="38"/>
      <c r="H226" s="38"/>
      <c r="I226" s="190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134</v>
      </c>
      <c r="AU226" s="19" t="s">
        <v>82</v>
      </c>
    </row>
    <row r="227" spans="1:65" s="13" customFormat="1" ht="10">
      <c r="B227" s="196"/>
      <c r="C227" s="197"/>
      <c r="D227" s="188" t="s">
        <v>150</v>
      </c>
      <c r="E227" s="198" t="s">
        <v>19</v>
      </c>
      <c r="F227" s="199" t="s">
        <v>394</v>
      </c>
      <c r="G227" s="197"/>
      <c r="H227" s="200">
        <v>250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150</v>
      </c>
      <c r="AU227" s="206" t="s">
        <v>82</v>
      </c>
      <c r="AV227" s="13" t="s">
        <v>82</v>
      </c>
      <c r="AW227" s="13" t="s">
        <v>32</v>
      </c>
      <c r="AX227" s="13" t="s">
        <v>80</v>
      </c>
      <c r="AY227" s="206" t="s">
        <v>124</v>
      </c>
    </row>
    <row r="228" spans="1:65" s="2" customFormat="1" ht="16.5" customHeight="1">
      <c r="A228" s="36"/>
      <c r="B228" s="37"/>
      <c r="C228" s="175" t="s">
        <v>324</v>
      </c>
      <c r="D228" s="175" t="s">
        <v>127</v>
      </c>
      <c r="E228" s="176" t="s">
        <v>406</v>
      </c>
      <c r="F228" s="177" t="s">
        <v>407</v>
      </c>
      <c r="G228" s="178" t="s">
        <v>390</v>
      </c>
      <c r="H228" s="179">
        <v>250</v>
      </c>
      <c r="I228" s="180"/>
      <c r="J228" s="181">
        <f>ROUND(I228*H228,2)</f>
        <v>0</v>
      </c>
      <c r="K228" s="177" t="s">
        <v>130</v>
      </c>
      <c r="L228" s="41"/>
      <c r="M228" s="182" t="s">
        <v>19</v>
      </c>
      <c r="N228" s="183" t="s">
        <v>43</v>
      </c>
      <c r="O228" s="66"/>
      <c r="P228" s="184">
        <f>O228*H228</f>
        <v>0</v>
      </c>
      <c r="Q228" s="184">
        <v>9.7999999999999997E-4</v>
      </c>
      <c r="R228" s="184">
        <f>Q228*H228</f>
        <v>0.245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299</v>
      </c>
      <c r="AT228" s="186" t="s">
        <v>127</v>
      </c>
      <c r="AU228" s="186" t="s">
        <v>82</v>
      </c>
      <c r="AY228" s="19" t="s">
        <v>124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9" t="s">
        <v>80</v>
      </c>
      <c r="BK228" s="187">
        <f>ROUND(I228*H228,2)</f>
        <v>0</v>
      </c>
      <c r="BL228" s="19" t="s">
        <v>299</v>
      </c>
      <c r="BM228" s="186" t="s">
        <v>408</v>
      </c>
    </row>
    <row r="229" spans="1:65" s="2" customFormat="1" ht="10">
      <c r="A229" s="36"/>
      <c r="B229" s="37"/>
      <c r="C229" s="38"/>
      <c r="D229" s="188" t="s">
        <v>133</v>
      </c>
      <c r="E229" s="38"/>
      <c r="F229" s="189" t="s">
        <v>409</v>
      </c>
      <c r="G229" s="38"/>
      <c r="H229" s="38"/>
      <c r="I229" s="190"/>
      <c r="J229" s="38"/>
      <c r="K229" s="38"/>
      <c r="L229" s="41"/>
      <c r="M229" s="191"/>
      <c r="N229" s="192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133</v>
      </c>
      <c r="AU229" s="19" t="s">
        <v>82</v>
      </c>
    </row>
    <row r="230" spans="1:65" s="2" customFormat="1" ht="10">
      <c r="A230" s="36"/>
      <c r="B230" s="37"/>
      <c r="C230" s="38"/>
      <c r="D230" s="193" t="s">
        <v>134</v>
      </c>
      <c r="E230" s="38"/>
      <c r="F230" s="194" t="s">
        <v>410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134</v>
      </c>
      <c r="AU230" s="19" t="s">
        <v>82</v>
      </c>
    </row>
    <row r="231" spans="1:65" s="13" customFormat="1" ht="10">
      <c r="B231" s="196"/>
      <c r="C231" s="197"/>
      <c r="D231" s="188" t="s">
        <v>150</v>
      </c>
      <c r="E231" s="198" t="s">
        <v>19</v>
      </c>
      <c r="F231" s="199" t="s">
        <v>394</v>
      </c>
      <c r="G231" s="197"/>
      <c r="H231" s="200">
        <v>250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150</v>
      </c>
      <c r="AU231" s="206" t="s">
        <v>82</v>
      </c>
      <c r="AV231" s="13" t="s">
        <v>82</v>
      </c>
      <c r="AW231" s="13" t="s">
        <v>32</v>
      </c>
      <c r="AX231" s="13" t="s">
        <v>80</v>
      </c>
      <c r="AY231" s="206" t="s">
        <v>124</v>
      </c>
    </row>
    <row r="232" spans="1:65" s="2" customFormat="1" ht="24.15" customHeight="1">
      <c r="A232" s="36"/>
      <c r="B232" s="37"/>
      <c r="C232" s="175" t="s">
        <v>7</v>
      </c>
      <c r="D232" s="175" t="s">
        <v>127</v>
      </c>
      <c r="E232" s="176" t="s">
        <v>411</v>
      </c>
      <c r="F232" s="177" t="s">
        <v>412</v>
      </c>
      <c r="G232" s="178" t="s">
        <v>390</v>
      </c>
      <c r="H232" s="179">
        <v>250</v>
      </c>
      <c r="I232" s="180"/>
      <c r="J232" s="181">
        <f>ROUND(I232*H232,2)</f>
        <v>0</v>
      </c>
      <c r="K232" s="177" t="s">
        <v>130</v>
      </c>
      <c r="L232" s="41"/>
      <c r="M232" s="182" t="s">
        <v>19</v>
      </c>
      <c r="N232" s="183" t="s">
        <v>43</v>
      </c>
      <c r="O232" s="66"/>
      <c r="P232" s="184">
        <f>O232*H232</f>
        <v>0</v>
      </c>
      <c r="Q232" s="184">
        <v>2.0000000000000001E-4</v>
      </c>
      <c r="R232" s="184">
        <f>Q232*H232</f>
        <v>0.05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299</v>
      </c>
      <c r="AT232" s="186" t="s">
        <v>127</v>
      </c>
      <c r="AU232" s="186" t="s">
        <v>82</v>
      </c>
      <c r="AY232" s="19" t="s">
        <v>124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80</v>
      </c>
      <c r="BK232" s="187">
        <f>ROUND(I232*H232,2)</f>
        <v>0</v>
      </c>
      <c r="BL232" s="19" t="s">
        <v>299</v>
      </c>
      <c r="BM232" s="186" t="s">
        <v>413</v>
      </c>
    </row>
    <row r="233" spans="1:65" s="2" customFormat="1" ht="27">
      <c r="A233" s="36"/>
      <c r="B233" s="37"/>
      <c r="C233" s="38"/>
      <c r="D233" s="188" t="s">
        <v>133</v>
      </c>
      <c r="E233" s="38"/>
      <c r="F233" s="189" t="s">
        <v>414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133</v>
      </c>
      <c r="AU233" s="19" t="s">
        <v>82</v>
      </c>
    </row>
    <row r="234" spans="1:65" s="2" customFormat="1" ht="10">
      <c r="A234" s="36"/>
      <c r="B234" s="37"/>
      <c r="C234" s="38"/>
      <c r="D234" s="193" t="s">
        <v>134</v>
      </c>
      <c r="E234" s="38"/>
      <c r="F234" s="194" t="s">
        <v>415</v>
      </c>
      <c r="G234" s="38"/>
      <c r="H234" s="38"/>
      <c r="I234" s="190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134</v>
      </c>
      <c r="AU234" s="19" t="s">
        <v>82</v>
      </c>
    </row>
    <row r="235" spans="1:65" s="13" customFormat="1" ht="10">
      <c r="B235" s="196"/>
      <c r="C235" s="197"/>
      <c r="D235" s="188" t="s">
        <v>150</v>
      </c>
      <c r="E235" s="198" t="s">
        <v>19</v>
      </c>
      <c r="F235" s="199" t="s">
        <v>394</v>
      </c>
      <c r="G235" s="197"/>
      <c r="H235" s="200">
        <v>250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150</v>
      </c>
      <c r="AU235" s="206" t="s">
        <v>82</v>
      </c>
      <c r="AV235" s="13" t="s">
        <v>82</v>
      </c>
      <c r="AW235" s="13" t="s">
        <v>32</v>
      </c>
      <c r="AX235" s="13" t="s">
        <v>80</v>
      </c>
      <c r="AY235" s="206" t="s">
        <v>124</v>
      </c>
    </row>
    <row r="236" spans="1:65" s="12" customFormat="1" ht="25.9" customHeight="1">
      <c r="B236" s="159"/>
      <c r="C236" s="160"/>
      <c r="D236" s="161" t="s">
        <v>71</v>
      </c>
      <c r="E236" s="162" t="s">
        <v>330</v>
      </c>
      <c r="F236" s="162" t="s">
        <v>331</v>
      </c>
      <c r="G236" s="160"/>
      <c r="H236" s="160"/>
      <c r="I236" s="163"/>
      <c r="J236" s="164">
        <f>BK236</f>
        <v>0</v>
      </c>
      <c r="K236" s="160"/>
      <c r="L236" s="165"/>
      <c r="M236" s="166"/>
      <c r="N236" s="167"/>
      <c r="O236" s="167"/>
      <c r="P236" s="168">
        <f>SUM(P237:P242)</f>
        <v>0</v>
      </c>
      <c r="Q236" s="167"/>
      <c r="R236" s="168">
        <f>SUM(R237:R242)</f>
        <v>0</v>
      </c>
      <c r="S236" s="167"/>
      <c r="T236" s="169">
        <f>SUM(T237:T242)</f>
        <v>0</v>
      </c>
      <c r="AR236" s="170" t="s">
        <v>154</v>
      </c>
      <c r="AT236" s="171" t="s">
        <v>71</v>
      </c>
      <c r="AU236" s="171" t="s">
        <v>72</v>
      </c>
      <c r="AY236" s="170" t="s">
        <v>124</v>
      </c>
      <c r="BK236" s="172">
        <f>SUM(BK237:BK242)</f>
        <v>0</v>
      </c>
    </row>
    <row r="237" spans="1:65" s="2" customFormat="1" ht="21.75" customHeight="1">
      <c r="A237" s="36"/>
      <c r="B237" s="37"/>
      <c r="C237" s="175" t="s">
        <v>251</v>
      </c>
      <c r="D237" s="175" t="s">
        <v>127</v>
      </c>
      <c r="E237" s="176" t="s">
        <v>332</v>
      </c>
      <c r="F237" s="177" t="s">
        <v>333</v>
      </c>
      <c r="G237" s="178" t="s">
        <v>334</v>
      </c>
      <c r="H237" s="179">
        <v>85</v>
      </c>
      <c r="I237" s="180"/>
      <c r="J237" s="181">
        <f>ROUND(I237*H237,2)</f>
        <v>0</v>
      </c>
      <c r="K237" s="177" t="s">
        <v>130</v>
      </c>
      <c r="L237" s="41"/>
      <c r="M237" s="182" t="s">
        <v>19</v>
      </c>
      <c r="N237" s="183" t="s">
        <v>43</v>
      </c>
      <c r="O237" s="66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335</v>
      </c>
      <c r="AT237" s="186" t="s">
        <v>127</v>
      </c>
      <c r="AU237" s="186" t="s">
        <v>80</v>
      </c>
      <c r="AY237" s="19" t="s">
        <v>124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80</v>
      </c>
      <c r="BK237" s="187">
        <f>ROUND(I237*H237,2)</f>
        <v>0</v>
      </c>
      <c r="BL237" s="19" t="s">
        <v>335</v>
      </c>
      <c r="BM237" s="186" t="s">
        <v>416</v>
      </c>
    </row>
    <row r="238" spans="1:65" s="2" customFormat="1" ht="18">
      <c r="A238" s="36"/>
      <c r="B238" s="37"/>
      <c r="C238" s="38"/>
      <c r="D238" s="188" t="s">
        <v>133</v>
      </c>
      <c r="E238" s="38"/>
      <c r="F238" s="189" t="s">
        <v>337</v>
      </c>
      <c r="G238" s="38"/>
      <c r="H238" s="38"/>
      <c r="I238" s="190"/>
      <c r="J238" s="38"/>
      <c r="K238" s="38"/>
      <c r="L238" s="41"/>
      <c r="M238" s="191"/>
      <c r="N238" s="192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133</v>
      </c>
      <c r="AU238" s="19" t="s">
        <v>80</v>
      </c>
    </row>
    <row r="239" spans="1:65" s="2" customFormat="1" ht="10">
      <c r="A239" s="36"/>
      <c r="B239" s="37"/>
      <c r="C239" s="38"/>
      <c r="D239" s="193" t="s">
        <v>134</v>
      </c>
      <c r="E239" s="38"/>
      <c r="F239" s="194" t="s">
        <v>338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134</v>
      </c>
      <c r="AU239" s="19" t="s">
        <v>80</v>
      </c>
    </row>
    <row r="240" spans="1:65" s="2" customFormat="1" ht="27">
      <c r="A240" s="36"/>
      <c r="B240" s="37"/>
      <c r="C240" s="38"/>
      <c r="D240" s="188" t="s">
        <v>136</v>
      </c>
      <c r="E240" s="38"/>
      <c r="F240" s="195" t="s">
        <v>339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136</v>
      </c>
      <c r="AU240" s="19" t="s">
        <v>80</v>
      </c>
    </row>
    <row r="241" spans="1:51" s="14" customFormat="1" ht="10">
      <c r="B241" s="211"/>
      <c r="C241" s="212"/>
      <c r="D241" s="188" t="s">
        <v>150</v>
      </c>
      <c r="E241" s="213" t="s">
        <v>19</v>
      </c>
      <c r="F241" s="214" t="s">
        <v>340</v>
      </c>
      <c r="G241" s="212"/>
      <c r="H241" s="213" t="s">
        <v>19</v>
      </c>
      <c r="I241" s="215"/>
      <c r="J241" s="212"/>
      <c r="K241" s="212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150</v>
      </c>
      <c r="AU241" s="220" t="s">
        <v>80</v>
      </c>
      <c r="AV241" s="14" t="s">
        <v>80</v>
      </c>
      <c r="AW241" s="14" t="s">
        <v>32</v>
      </c>
      <c r="AX241" s="14" t="s">
        <v>72</v>
      </c>
      <c r="AY241" s="220" t="s">
        <v>124</v>
      </c>
    </row>
    <row r="242" spans="1:51" s="13" customFormat="1" ht="10">
      <c r="B242" s="196"/>
      <c r="C242" s="197"/>
      <c r="D242" s="188" t="s">
        <v>150</v>
      </c>
      <c r="E242" s="198" t="s">
        <v>19</v>
      </c>
      <c r="F242" s="199" t="s">
        <v>417</v>
      </c>
      <c r="G242" s="197"/>
      <c r="H242" s="200">
        <v>85</v>
      </c>
      <c r="I242" s="201"/>
      <c r="J242" s="197"/>
      <c r="K242" s="197"/>
      <c r="L242" s="202"/>
      <c r="M242" s="242"/>
      <c r="N242" s="243"/>
      <c r="O242" s="243"/>
      <c r="P242" s="243"/>
      <c r="Q242" s="243"/>
      <c r="R242" s="243"/>
      <c r="S242" s="243"/>
      <c r="T242" s="244"/>
      <c r="AT242" s="206" t="s">
        <v>150</v>
      </c>
      <c r="AU242" s="206" t="s">
        <v>80</v>
      </c>
      <c r="AV242" s="13" t="s">
        <v>82</v>
      </c>
      <c r="AW242" s="13" t="s">
        <v>32</v>
      </c>
      <c r="AX242" s="13" t="s">
        <v>80</v>
      </c>
      <c r="AY242" s="206" t="s">
        <v>124</v>
      </c>
    </row>
    <row r="243" spans="1:51" s="2" customFormat="1" ht="7" customHeight="1">
      <c r="A243" s="36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41"/>
      <c r="M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</sheetData>
  <sheetProtection algorithmName="SHA-512" hashValue="DbrllkIPoFblGEd1IULT19HbAK+VXibglptNrL7RbtthJo9Cxx3wqbq0apNapTgQuPX2f76ygx4xzjHLf39cVw==" saltValue="ThFYeuhhQXWTPFpD1b5lumYcutzNjp3vHoSLqxk6izxwMxYD4T+On3a8kl6G4RA27YWzkb6b2f90dFOtP8V4YQ==" spinCount="100000" sheet="1" objects="1" scenarios="1" formatColumns="0" formatRows="0" autoFilter="0"/>
  <autoFilter ref="C87:K242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300-000000000000}"/>
    <hyperlink ref="F108" r:id="rId2" xr:uid="{00000000-0004-0000-0300-000001000000}"/>
    <hyperlink ref="F123" r:id="rId3" xr:uid="{00000000-0004-0000-0300-000002000000}"/>
    <hyperlink ref="F140" r:id="rId4" xr:uid="{00000000-0004-0000-0300-000003000000}"/>
    <hyperlink ref="F156" r:id="rId5" xr:uid="{00000000-0004-0000-0300-000004000000}"/>
    <hyperlink ref="F169" r:id="rId6" xr:uid="{00000000-0004-0000-0300-000005000000}"/>
    <hyperlink ref="F182" r:id="rId7" xr:uid="{00000000-0004-0000-0300-000006000000}"/>
    <hyperlink ref="F197" r:id="rId8" xr:uid="{00000000-0004-0000-0300-000007000000}"/>
    <hyperlink ref="F201" r:id="rId9" xr:uid="{00000000-0004-0000-0300-000008000000}"/>
    <hyperlink ref="F213" r:id="rId10" xr:uid="{00000000-0004-0000-0300-000009000000}"/>
    <hyperlink ref="F218" r:id="rId11" xr:uid="{00000000-0004-0000-0300-00000A000000}"/>
    <hyperlink ref="F221" r:id="rId12" xr:uid="{00000000-0004-0000-0300-00000B000000}"/>
    <hyperlink ref="F226" r:id="rId13" xr:uid="{00000000-0004-0000-0300-00000C000000}"/>
    <hyperlink ref="F230" r:id="rId14" xr:uid="{00000000-0004-0000-0300-00000D000000}"/>
    <hyperlink ref="F234" r:id="rId15" xr:uid="{00000000-0004-0000-0300-00000E000000}"/>
    <hyperlink ref="F239" r:id="rId16" xr:uid="{00000000-0004-0000-03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0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91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418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ROUND((SUM(BE89:BE229)),  2)</f>
        <v>0</v>
      </c>
      <c r="G33" s="36"/>
      <c r="H33" s="36"/>
      <c r="I33" s="120">
        <v>0.21</v>
      </c>
      <c r="J33" s="119">
        <f>ROUND(((SUM(BE89:BE229))*I33),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ROUND((SUM(BF89:BF229)),  2)</f>
        <v>0</v>
      </c>
      <c r="G34" s="36"/>
      <c r="H34" s="36"/>
      <c r="I34" s="120">
        <v>0.12</v>
      </c>
      <c r="J34" s="119">
        <f>ROUND(((SUM(BF89:BF229))*I34),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ROUND((SUM(BG89:BG229)),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ROUND((SUM(BH89:BH229)),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ROUND((SUM(BI89:BI229)),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SO-03 - Poplast. pletivo na gabion. zdi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161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343</v>
      </c>
      <c r="E62" s="145"/>
      <c r="F62" s="145"/>
      <c r="G62" s="145"/>
      <c r="H62" s="145"/>
      <c r="I62" s="145"/>
      <c r="J62" s="146">
        <f>J120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162</v>
      </c>
      <c r="E63" s="145"/>
      <c r="F63" s="145"/>
      <c r="G63" s="145"/>
      <c r="H63" s="145"/>
      <c r="I63" s="145"/>
      <c r="J63" s="146">
        <f>J144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163</v>
      </c>
      <c r="E64" s="145"/>
      <c r="F64" s="145"/>
      <c r="G64" s="145"/>
      <c r="H64" s="145"/>
      <c r="I64" s="145"/>
      <c r="J64" s="146">
        <f>J178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164</v>
      </c>
      <c r="E65" s="145"/>
      <c r="F65" s="145"/>
      <c r="G65" s="145"/>
      <c r="H65" s="145"/>
      <c r="I65" s="145"/>
      <c r="J65" s="146">
        <f>J189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165</v>
      </c>
      <c r="E66" s="145"/>
      <c r="F66" s="145"/>
      <c r="G66" s="145"/>
      <c r="H66" s="145"/>
      <c r="I66" s="145"/>
      <c r="J66" s="146">
        <f>J203</f>
        <v>0</v>
      </c>
      <c r="K66" s="143"/>
      <c r="L66" s="147"/>
    </row>
    <row r="67" spans="1:31" s="9" customFormat="1" ht="25" customHeight="1">
      <c r="B67" s="136"/>
      <c r="C67" s="137"/>
      <c r="D67" s="138" t="s">
        <v>345</v>
      </c>
      <c r="E67" s="139"/>
      <c r="F67" s="139"/>
      <c r="G67" s="139"/>
      <c r="H67" s="139"/>
      <c r="I67" s="139"/>
      <c r="J67" s="140">
        <f>J210</f>
        <v>0</v>
      </c>
      <c r="K67" s="137"/>
      <c r="L67" s="141"/>
    </row>
    <row r="68" spans="1:31" s="10" customFormat="1" ht="19.899999999999999" customHeight="1">
      <c r="B68" s="142"/>
      <c r="C68" s="143"/>
      <c r="D68" s="144" t="s">
        <v>419</v>
      </c>
      <c r="E68" s="145"/>
      <c r="F68" s="145"/>
      <c r="G68" s="145"/>
      <c r="H68" s="145"/>
      <c r="I68" s="145"/>
      <c r="J68" s="146">
        <f>J211</f>
        <v>0</v>
      </c>
      <c r="K68" s="143"/>
      <c r="L68" s="147"/>
    </row>
    <row r="69" spans="1:31" s="9" customFormat="1" ht="25" customHeight="1">
      <c r="B69" s="136"/>
      <c r="C69" s="137"/>
      <c r="D69" s="138" t="s">
        <v>166</v>
      </c>
      <c r="E69" s="139"/>
      <c r="F69" s="139"/>
      <c r="G69" s="139"/>
      <c r="H69" s="139"/>
      <c r="I69" s="139"/>
      <c r="J69" s="140">
        <f>J223</f>
        <v>0</v>
      </c>
      <c r="K69" s="137"/>
      <c r="L69" s="141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7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5" customHeight="1">
      <c r="A76" s="36"/>
      <c r="B76" s="37"/>
      <c r="C76" s="25" t="s">
        <v>110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9" t="str">
        <f>E7</f>
        <v>Oplocení areálu KKN Cheb</v>
      </c>
      <c r="F79" s="380"/>
      <c r="G79" s="380"/>
      <c r="H79" s="380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101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32" t="str">
        <f>E9</f>
        <v>SO-03 - Poplast. pletivo na gabion. zdi</v>
      </c>
      <c r="F81" s="381"/>
      <c r="G81" s="381"/>
      <c r="H81" s="381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>Cheb</v>
      </c>
      <c r="G83" s="38"/>
      <c r="H83" s="38"/>
      <c r="I83" s="31" t="s">
        <v>23</v>
      </c>
      <c r="J83" s="61">
        <f>IF(J12="","",J12)</f>
        <v>45502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7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>
      <c r="A85" s="36"/>
      <c r="B85" s="37"/>
      <c r="C85" s="31" t="s">
        <v>24</v>
      </c>
      <c r="D85" s="38"/>
      <c r="E85" s="38"/>
      <c r="F85" s="29" t="str">
        <f>E15</f>
        <v>Karlovarská krajská nemocnice a.s., Nemocnice Cheb</v>
      </c>
      <c r="G85" s="38"/>
      <c r="H85" s="38"/>
      <c r="I85" s="31" t="s">
        <v>30</v>
      </c>
      <c r="J85" s="34" t="str">
        <f>E21</f>
        <v>PK Beránek &amp; Hradil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>
      <c r="A86" s="36"/>
      <c r="B86" s="37"/>
      <c r="C86" s="31" t="s">
        <v>28</v>
      </c>
      <c r="D86" s="38"/>
      <c r="E86" s="38"/>
      <c r="F86" s="29" t="str">
        <f>IF(E18="","",E18)</f>
        <v>Vyplň údaj</v>
      </c>
      <c r="G86" s="38"/>
      <c r="H86" s="38"/>
      <c r="I86" s="31" t="s">
        <v>33</v>
      </c>
      <c r="J86" s="34" t="str">
        <f>E24</f>
        <v>Jakub Vilingr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2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8"/>
      <c r="B88" s="149"/>
      <c r="C88" s="150" t="s">
        <v>111</v>
      </c>
      <c r="D88" s="151" t="s">
        <v>57</v>
      </c>
      <c r="E88" s="151" t="s">
        <v>53</v>
      </c>
      <c r="F88" s="151" t="s">
        <v>54</v>
      </c>
      <c r="G88" s="151" t="s">
        <v>112</v>
      </c>
      <c r="H88" s="151" t="s">
        <v>113</v>
      </c>
      <c r="I88" s="151" t="s">
        <v>114</v>
      </c>
      <c r="J88" s="151" t="s">
        <v>105</v>
      </c>
      <c r="K88" s="152" t="s">
        <v>115</v>
      </c>
      <c r="L88" s="153"/>
      <c r="M88" s="70" t="s">
        <v>19</v>
      </c>
      <c r="N88" s="71" t="s">
        <v>42</v>
      </c>
      <c r="O88" s="71" t="s">
        <v>116</v>
      </c>
      <c r="P88" s="71" t="s">
        <v>117</v>
      </c>
      <c r="Q88" s="71" t="s">
        <v>118</v>
      </c>
      <c r="R88" s="71" t="s">
        <v>119</v>
      </c>
      <c r="S88" s="71" t="s">
        <v>120</v>
      </c>
      <c r="T88" s="72" t="s">
        <v>121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75" customHeight="1">
      <c r="A89" s="36"/>
      <c r="B89" s="37"/>
      <c r="C89" s="77" t="s">
        <v>122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P90+P210+P223</f>
        <v>0</v>
      </c>
      <c r="Q89" s="74"/>
      <c r="R89" s="156">
        <f>R90+R210+R223</f>
        <v>225.10458631</v>
      </c>
      <c r="S89" s="74"/>
      <c r="T89" s="157">
        <f>T90+T210+T223</f>
        <v>86.493809999999996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71</v>
      </c>
      <c r="AU89" s="19" t="s">
        <v>106</v>
      </c>
      <c r="BK89" s="158">
        <f>BK90+BK210+BK223</f>
        <v>0</v>
      </c>
    </row>
    <row r="90" spans="1:65" s="12" customFormat="1" ht="25.9" customHeight="1">
      <c r="B90" s="159"/>
      <c r="C90" s="160"/>
      <c r="D90" s="161" t="s">
        <v>71</v>
      </c>
      <c r="E90" s="162" t="s">
        <v>167</v>
      </c>
      <c r="F90" s="162" t="s">
        <v>168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P91+P120+P144+P178+P189+P203</f>
        <v>0</v>
      </c>
      <c r="Q90" s="167"/>
      <c r="R90" s="168">
        <f>R91+R120+R144+R178+R189+R203</f>
        <v>225.07381071</v>
      </c>
      <c r="S90" s="167"/>
      <c r="T90" s="169">
        <f>T91+T120+T144+T178+T189+T203</f>
        <v>86.493809999999996</v>
      </c>
      <c r="AR90" s="170" t="s">
        <v>80</v>
      </c>
      <c r="AT90" s="171" t="s">
        <v>71</v>
      </c>
      <c r="AU90" s="171" t="s">
        <v>72</v>
      </c>
      <c r="AY90" s="170" t="s">
        <v>124</v>
      </c>
      <c r="BK90" s="172">
        <f>BK91+BK120+BK144+BK178+BK189+BK203</f>
        <v>0</v>
      </c>
    </row>
    <row r="91" spans="1:65" s="12" customFormat="1" ht="22.75" customHeight="1">
      <c r="B91" s="159"/>
      <c r="C91" s="160"/>
      <c r="D91" s="161" t="s">
        <v>71</v>
      </c>
      <c r="E91" s="173" t="s">
        <v>80</v>
      </c>
      <c r="F91" s="173" t="s">
        <v>169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SUM(P92:P119)</f>
        <v>0</v>
      </c>
      <c r="Q91" s="167"/>
      <c r="R91" s="168">
        <f>SUM(R92:R119)</f>
        <v>0</v>
      </c>
      <c r="S91" s="167"/>
      <c r="T91" s="169">
        <f>SUM(T92:T119)</f>
        <v>0</v>
      </c>
      <c r="AR91" s="170" t="s">
        <v>80</v>
      </c>
      <c r="AT91" s="171" t="s">
        <v>71</v>
      </c>
      <c r="AU91" s="171" t="s">
        <v>80</v>
      </c>
      <c r="AY91" s="170" t="s">
        <v>124</v>
      </c>
      <c r="BK91" s="172">
        <f>SUM(BK92:BK119)</f>
        <v>0</v>
      </c>
    </row>
    <row r="92" spans="1:65" s="2" customFormat="1" ht="33" customHeight="1">
      <c r="A92" s="36"/>
      <c r="B92" s="37"/>
      <c r="C92" s="175" t="s">
        <v>80</v>
      </c>
      <c r="D92" s="175" t="s">
        <v>127</v>
      </c>
      <c r="E92" s="176" t="s">
        <v>420</v>
      </c>
      <c r="F92" s="177" t="s">
        <v>421</v>
      </c>
      <c r="G92" s="178" t="s">
        <v>195</v>
      </c>
      <c r="H92" s="179">
        <v>96</v>
      </c>
      <c r="I92" s="180"/>
      <c r="J92" s="181">
        <f>ROUND(I92*H92,2)</f>
        <v>0</v>
      </c>
      <c r="K92" s="177" t="s">
        <v>130</v>
      </c>
      <c r="L92" s="41"/>
      <c r="M92" s="182" t="s">
        <v>19</v>
      </c>
      <c r="N92" s="183" t="s">
        <v>43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154</v>
      </c>
      <c r="AT92" s="186" t="s">
        <v>127</v>
      </c>
      <c r="AU92" s="186" t="s">
        <v>82</v>
      </c>
      <c r="AY92" s="19" t="s">
        <v>124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80</v>
      </c>
      <c r="BK92" s="187">
        <f>ROUND(I92*H92,2)</f>
        <v>0</v>
      </c>
      <c r="BL92" s="19" t="s">
        <v>154</v>
      </c>
      <c r="BM92" s="186" t="s">
        <v>422</v>
      </c>
    </row>
    <row r="93" spans="1:65" s="2" customFormat="1" ht="27">
      <c r="A93" s="36"/>
      <c r="B93" s="37"/>
      <c r="C93" s="38"/>
      <c r="D93" s="188" t="s">
        <v>133</v>
      </c>
      <c r="E93" s="38"/>
      <c r="F93" s="189" t="s">
        <v>423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133</v>
      </c>
      <c r="AU93" s="19" t="s">
        <v>82</v>
      </c>
    </row>
    <row r="94" spans="1:65" s="2" customFormat="1" ht="10">
      <c r="A94" s="36"/>
      <c r="B94" s="37"/>
      <c r="C94" s="38"/>
      <c r="D94" s="193" t="s">
        <v>134</v>
      </c>
      <c r="E94" s="38"/>
      <c r="F94" s="194" t="s">
        <v>424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134</v>
      </c>
      <c r="AU94" s="19" t="s">
        <v>82</v>
      </c>
    </row>
    <row r="95" spans="1:65" s="14" customFormat="1" ht="10">
      <c r="B95" s="211"/>
      <c r="C95" s="212"/>
      <c r="D95" s="188" t="s">
        <v>150</v>
      </c>
      <c r="E95" s="213" t="s">
        <v>19</v>
      </c>
      <c r="F95" s="214" t="s">
        <v>425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150</v>
      </c>
      <c r="AU95" s="220" t="s">
        <v>82</v>
      </c>
      <c r="AV95" s="14" t="s">
        <v>80</v>
      </c>
      <c r="AW95" s="14" t="s">
        <v>32</v>
      </c>
      <c r="AX95" s="14" t="s">
        <v>72</v>
      </c>
      <c r="AY95" s="220" t="s">
        <v>124</v>
      </c>
    </row>
    <row r="96" spans="1:65" s="13" customFormat="1" ht="10">
      <c r="B96" s="196"/>
      <c r="C96" s="197"/>
      <c r="D96" s="188" t="s">
        <v>150</v>
      </c>
      <c r="E96" s="198" t="s">
        <v>19</v>
      </c>
      <c r="F96" s="199" t="s">
        <v>426</v>
      </c>
      <c r="G96" s="197"/>
      <c r="H96" s="200">
        <v>96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150</v>
      </c>
      <c r="AU96" s="206" t="s">
        <v>82</v>
      </c>
      <c r="AV96" s="13" t="s">
        <v>82</v>
      </c>
      <c r="AW96" s="13" t="s">
        <v>32</v>
      </c>
      <c r="AX96" s="13" t="s">
        <v>80</v>
      </c>
      <c r="AY96" s="206" t="s">
        <v>124</v>
      </c>
    </row>
    <row r="97" spans="1:65" s="2" customFormat="1" ht="37.75" customHeight="1">
      <c r="A97" s="36"/>
      <c r="B97" s="37"/>
      <c r="C97" s="175" t="s">
        <v>82</v>
      </c>
      <c r="D97" s="175" t="s">
        <v>127</v>
      </c>
      <c r="E97" s="176" t="s">
        <v>193</v>
      </c>
      <c r="F97" s="177" t="s">
        <v>194</v>
      </c>
      <c r="G97" s="178" t="s">
        <v>195</v>
      </c>
      <c r="H97" s="179">
        <v>63.561999999999998</v>
      </c>
      <c r="I97" s="180"/>
      <c r="J97" s="181">
        <f>ROUND(I97*H97,2)</f>
        <v>0</v>
      </c>
      <c r="K97" s="177" t="s">
        <v>130</v>
      </c>
      <c r="L97" s="41"/>
      <c r="M97" s="182" t="s">
        <v>19</v>
      </c>
      <c r="N97" s="183" t="s">
        <v>43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154</v>
      </c>
      <c r="AT97" s="186" t="s">
        <v>127</v>
      </c>
      <c r="AU97" s="186" t="s">
        <v>82</v>
      </c>
      <c r="AY97" s="19" t="s">
        <v>124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80</v>
      </c>
      <c r="BK97" s="187">
        <f>ROUND(I97*H97,2)</f>
        <v>0</v>
      </c>
      <c r="BL97" s="19" t="s">
        <v>154</v>
      </c>
      <c r="BM97" s="186" t="s">
        <v>427</v>
      </c>
    </row>
    <row r="98" spans="1:65" s="2" customFormat="1" ht="36">
      <c r="A98" s="36"/>
      <c r="B98" s="37"/>
      <c r="C98" s="38"/>
      <c r="D98" s="188" t="s">
        <v>133</v>
      </c>
      <c r="E98" s="38"/>
      <c r="F98" s="189" t="s">
        <v>197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133</v>
      </c>
      <c r="AU98" s="19" t="s">
        <v>82</v>
      </c>
    </row>
    <row r="99" spans="1:65" s="2" customFormat="1" ht="10">
      <c r="A99" s="36"/>
      <c r="B99" s="37"/>
      <c r="C99" s="38"/>
      <c r="D99" s="193" t="s">
        <v>134</v>
      </c>
      <c r="E99" s="38"/>
      <c r="F99" s="194" t="s">
        <v>198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134</v>
      </c>
      <c r="AU99" s="19" t="s">
        <v>82</v>
      </c>
    </row>
    <row r="100" spans="1:65" s="13" customFormat="1" ht="10">
      <c r="B100" s="196"/>
      <c r="C100" s="197"/>
      <c r="D100" s="188" t="s">
        <v>150</v>
      </c>
      <c r="E100" s="198" t="s">
        <v>19</v>
      </c>
      <c r="F100" s="199" t="s">
        <v>428</v>
      </c>
      <c r="G100" s="197"/>
      <c r="H100" s="200">
        <v>96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150</v>
      </c>
      <c r="AU100" s="206" t="s">
        <v>82</v>
      </c>
      <c r="AV100" s="13" t="s">
        <v>82</v>
      </c>
      <c r="AW100" s="13" t="s">
        <v>32</v>
      </c>
      <c r="AX100" s="13" t="s">
        <v>72</v>
      </c>
      <c r="AY100" s="206" t="s">
        <v>124</v>
      </c>
    </row>
    <row r="101" spans="1:65" s="13" customFormat="1" ht="10">
      <c r="B101" s="196"/>
      <c r="C101" s="197"/>
      <c r="D101" s="188" t="s">
        <v>150</v>
      </c>
      <c r="E101" s="198" t="s">
        <v>19</v>
      </c>
      <c r="F101" s="199" t="s">
        <v>429</v>
      </c>
      <c r="G101" s="197"/>
      <c r="H101" s="200">
        <v>-32.438000000000002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150</v>
      </c>
      <c r="AU101" s="206" t="s">
        <v>82</v>
      </c>
      <c r="AV101" s="13" t="s">
        <v>82</v>
      </c>
      <c r="AW101" s="13" t="s">
        <v>32</v>
      </c>
      <c r="AX101" s="13" t="s">
        <v>72</v>
      </c>
      <c r="AY101" s="206" t="s">
        <v>124</v>
      </c>
    </row>
    <row r="102" spans="1:65" s="15" customFormat="1" ht="10">
      <c r="B102" s="221"/>
      <c r="C102" s="222"/>
      <c r="D102" s="188" t="s">
        <v>150</v>
      </c>
      <c r="E102" s="223" t="s">
        <v>19</v>
      </c>
      <c r="F102" s="224" t="s">
        <v>192</v>
      </c>
      <c r="G102" s="222"/>
      <c r="H102" s="225">
        <v>63.561999999999998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150</v>
      </c>
      <c r="AU102" s="231" t="s">
        <v>82</v>
      </c>
      <c r="AV102" s="15" t="s">
        <v>154</v>
      </c>
      <c r="AW102" s="15" t="s">
        <v>32</v>
      </c>
      <c r="AX102" s="15" t="s">
        <v>80</v>
      </c>
      <c r="AY102" s="231" t="s">
        <v>124</v>
      </c>
    </row>
    <row r="103" spans="1:65" s="2" customFormat="1" ht="33" customHeight="1">
      <c r="A103" s="36"/>
      <c r="B103" s="37"/>
      <c r="C103" s="175" t="s">
        <v>144</v>
      </c>
      <c r="D103" s="175" t="s">
        <v>127</v>
      </c>
      <c r="E103" s="176" t="s">
        <v>208</v>
      </c>
      <c r="F103" s="177" t="s">
        <v>209</v>
      </c>
      <c r="G103" s="178" t="s">
        <v>210</v>
      </c>
      <c r="H103" s="179">
        <v>114.41200000000001</v>
      </c>
      <c r="I103" s="180"/>
      <c r="J103" s="181">
        <f>ROUND(I103*H103,2)</f>
        <v>0</v>
      </c>
      <c r="K103" s="177" t="s">
        <v>130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154</v>
      </c>
      <c r="AT103" s="186" t="s">
        <v>127</v>
      </c>
      <c r="AU103" s="186" t="s">
        <v>82</v>
      </c>
      <c r="AY103" s="19" t="s">
        <v>124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80</v>
      </c>
      <c r="BK103" s="187">
        <f>ROUND(I103*H103,2)</f>
        <v>0</v>
      </c>
      <c r="BL103" s="19" t="s">
        <v>154</v>
      </c>
      <c r="BM103" s="186" t="s">
        <v>430</v>
      </c>
    </row>
    <row r="104" spans="1:65" s="2" customFormat="1" ht="27">
      <c r="A104" s="36"/>
      <c r="B104" s="37"/>
      <c r="C104" s="38"/>
      <c r="D104" s="188" t="s">
        <v>133</v>
      </c>
      <c r="E104" s="38"/>
      <c r="F104" s="189" t="s">
        <v>212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133</v>
      </c>
      <c r="AU104" s="19" t="s">
        <v>82</v>
      </c>
    </row>
    <row r="105" spans="1:65" s="2" customFormat="1" ht="10">
      <c r="A105" s="36"/>
      <c r="B105" s="37"/>
      <c r="C105" s="38"/>
      <c r="D105" s="193" t="s">
        <v>134</v>
      </c>
      <c r="E105" s="38"/>
      <c r="F105" s="194" t="s">
        <v>213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134</v>
      </c>
      <c r="AU105" s="19" t="s">
        <v>82</v>
      </c>
    </row>
    <row r="106" spans="1:65" s="13" customFormat="1" ht="10">
      <c r="B106" s="196"/>
      <c r="C106" s="197"/>
      <c r="D106" s="188" t="s">
        <v>150</v>
      </c>
      <c r="E106" s="198" t="s">
        <v>19</v>
      </c>
      <c r="F106" s="199" t="s">
        <v>428</v>
      </c>
      <c r="G106" s="197"/>
      <c r="H106" s="200">
        <v>96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150</v>
      </c>
      <c r="AU106" s="206" t="s">
        <v>82</v>
      </c>
      <c r="AV106" s="13" t="s">
        <v>82</v>
      </c>
      <c r="AW106" s="13" t="s">
        <v>32</v>
      </c>
      <c r="AX106" s="13" t="s">
        <v>72</v>
      </c>
      <c r="AY106" s="206" t="s">
        <v>124</v>
      </c>
    </row>
    <row r="107" spans="1:65" s="13" customFormat="1" ht="10">
      <c r="B107" s="196"/>
      <c r="C107" s="197"/>
      <c r="D107" s="188" t="s">
        <v>150</v>
      </c>
      <c r="E107" s="198" t="s">
        <v>19</v>
      </c>
      <c r="F107" s="199" t="s">
        <v>429</v>
      </c>
      <c r="G107" s="197"/>
      <c r="H107" s="200">
        <v>-32.438000000000002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150</v>
      </c>
      <c r="AU107" s="206" t="s">
        <v>82</v>
      </c>
      <c r="AV107" s="13" t="s">
        <v>82</v>
      </c>
      <c r="AW107" s="13" t="s">
        <v>32</v>
      </c>
      <c r="AX107" s="13" t="s">
        <v>72</v>
      </c>
      <c r="AY107" s="206" t="s">
        <v>124</v>
      </c>
    </row>
    <row r="108" spans="1:65" s="15" customFormat="1" ht="10">
      <c r="B108" s="221"/>
      <c r="C108" s="222"/>
      <c r="D108" s="188" t="s">
        <v>150</v>
      </c>
      <c r="E108" s="223" t="s">
        <v>19</v>
      </c>
      <c r="F108" s="224" t="s">
        <v>192</v>
      </c>
      <c r="G108" s="222"/>
      <c r="H108" s="225">
        <v>63.561999999999998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150</v>
      </c>
      <c r="AU108" s="231" t="s">
        <v>82</v>
      </c>
      <c r="AV108" s="15" t="s">
        <v>154</v>
      </c>
      <c r="AW108" s="15" t="s">
        <v>32</v>
      </c>
      <c r="AX108" s="15" t="s">
        <v>80</v>
      </c>
      <c r="AY108" s="231" t="s">
        <v>124</v>
      </c>
    </row>
    <row r="109" spans="1:65" s="13" customFormat="1" ht="10">
      <c r="B109" s="196"/>
      <c r="C109" s="197"/>
      <c r="D109" s="188" t="s">
        <v>150</v>
      </c>
      <c r="E109" s="197"/>
      <c r="F109" s="199" t="s">
        <v>431</v>
      </c>
      <c r="G109" s="197"/>
      <c r="H109" s="200">
        <v>114.41200000000001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150</v>
      </c>
      <c r="AU109" s="206" t="s">
        <v>82</v>
      </c>
      <c r="AV109" s="13" t="s">
        <v>82</v>
      </c>
      <c r="AW109" s="13" t="s">
        <v>4</v>
      </c>
      <c r="AX109" s="13" t="s">
        <v>80</v>
      </c>
      <c r="AY109" s="206" t="s">
        <v>124</v>
      </c>
    </row>
    <row r="110" spans="1:65" s="2" customFormat="1" ht="24.15" customHeight="1">
      <c r="A110" s="36"/>
      <c r="B110" s="37"/>
      <c r="C110" s="175" t="s">
        <v>154</v>
      </c>
      <c r="D110" s="175" t="s">
        <v>127</v>
      </c>
      <c r="E110" s="176" t="s">
        <v>432</v>
      </c>
      <c r="F110" s="177" t="s">
        <v>433</v>
      </c>
      <c r="G110" s="178" t="s">
        <v>195</v>
      </c>
      <c r="H110" s="179">
        <v>68</v>
      </c>
      <c r="I110" s="180"/>
      <c r="J110" s="181">
        <f>ROUND(I110*H110,2)</f>
        <v>0</v>
      </c>
      <c r="K110" s="177" t="s">
        <v>130</v>
      </c>
      <c r="L110" s="41"/>
      <c r="M110" s="182" t="s">
        <v>19</v>
      </c>
      <c r="N110" s="183" t="s">
        <v>43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154</v>
      </c>
      <c r="AT110" s="186" t="s">
        <v>127</v>
      </c>
      <c r="AU110" s="186" t="s">
        <v>82</v>
      </c>
      <c r="AY110" s="19" t="s">
        <v>124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80</v>
      </c>
      <c r="BK110" s="187">
        <f>ROUND(I110*H110,2)</f>
        <v>0</v>
      </c>
      <c r="BL110" s="19" t="s">
        <v>154</v>
      </c>
      <c r="BM110" s="186" t="s">
        <v>434</v>
      </c>
    </row>
    <row r="111" spans="1:65" s="2" customFormat="1" ht="27">
      <c r="A111" s="36"/>
      <c r="B111" s="37"/>
      <c r="C111" s="38"/>
      <c r="D111" s="188" t="s">
        <v>133</v>
      </c>
      <c r="E111" s="38"/>
      <c r="F111" s="189" t="s">
        <v>435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133</v>
      </c>
      <c r="AU111" s="19" t="s">
        <v>82</v>
      </c>
    </row>
    <row r="112" spans="1:65" s="2" customFormat="1" ht="10">
      <c r="A112" s="36"/>
      <c r="B112" s="37"/>
      <c r="C112" s="38"/>
      <c r="D112" s="193" t="s">
        <v>134</v>
      </c>
      <c r="E112" s="38"/>
      <c r="F112" s="194" t="s">
        <v>436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134</v>
      </c>
      <c r="AU112" s="19" t="s">
        <v>82</v>
      </c>
    </row>
    <row r="113" spans="1:65" s="14" customFormat="1" ht="10">
      <c r="B113" s="211"/>
      <c r="C113" s="212"/>
      <c r="D113" s="188" t="s">
        <v>150</v>
      </c>
      <c r="E113" s="213" t="s">
        <v>19</v>
      </c>
      <c r="F113" s="214" t="s">
        <v>437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150</v>
      </c>
      <c r="AU113" s="220" t="s">
        <v>82</v>
      </c>
      <c r="AV113" s="14" t="s">
        <v>80</v>
      </c>
      <c r="AW113" s="14" t="s">
        <v>32</v>
      </c>
      <c r="AX113" s="14" t="s">
        <v>72</v>
      </c>
      <c r="AY113" s="220" t="s">
        <v>124</v>
      </c>
    </row>
    <row r="114" spans="1:65" s="13" customFormat="1" ht="10">
      <c r="B114" s="196"/>
      <c r="C114" s="197"/>
      <c r="D114" s="188" t="s">
        <v>150</v>
      </c>
      <c r="E114" s="198" t="s">
        <v>19</v>
      </c>
      <c r="F114" s="199" t="s">
        <v>438</v>
      </c>
      <c r="G114" s="197"/>
      <c r="H114" s="200">
        <v>68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150</v>
      </c>
      <c r="AU114" s="206" t="s">
        <v>82</v>
      </c>
      <c r="AV114" s="13" t="s">
        <v>82</v>
      </c>
      <c r="AW114" s="13" t="s">
        <v>32</v>
      </c>
      <c r="AX114" s="13" t="s">
        <v>80</v>
      </c>
      <c r="AY114" s="206" t="s">
        <v>124</v>
      </c>
    </row>
    <row r="115" spans="1:65" s="2" customFormat="1" ht="24.15" customHeight="1">
      <c r="A115" s="36"/>
      <c r="B115" s="37"/>
      <c r="C115" s="175" t="s">
        <v>123</v>
      </c>
      <c r="D115" s="175" t="s">
        <v>127</v>
      </c>
      <c r="E115" s="176" t="s">
        <v>439</v>
      </c>
      <c r="F115" s="177" t="s">
        <v>440</v>
      </c>
      <c r="G115" s="178" t="s">
        <v>390</v>
      </c>
      <c r="H115" s="179">
        <v>80</v>
      </c>
      <c r="I115" s="180"/>
      <c r="J115" s="181">
        <f>ROUND(I115*H115,2)</f>
        <v>0</v>
      </c>
      <c r="K115" s="177" t="s">
        <v>130</v>
      </c>
      <c r="L115" s="41"/>
      <c r="M115" s="182" t="s">
        <v>19</v>
      </c>
      <c r="N115" s="183" t="s">
        <v>43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154</v>
      </c>
      <c r="AT115" s="186" t="s">
        <v>127</v>
      </c>
      <c r="AU115" s="186" t="s">
        <v>82</v>
      </c>
      <c r="AY115" s="19" t="s">
        <v>124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80</v>
      </c>
      <c r="BK115" s="187">
        <f>ROUND(I115*H115,2)</f>
        <v>0</v>
      </c>
      <c r="BL115" s="19" t="s">
        <v>154</v>
      </c>
      <c r="BM115" s="186" t="s">
        <v>441</v>
      </c>
    </row>
    <row r="116" spans="1:65" s="2" customFormat="1" ht="18">
      <c r="A116" s="36"/>
      <c r="B116" s="37"/>
      <c r="C116" s="38"/>
      <c r="D116" s="188" t="s">
        <v>133</v>
      </c>
      <c r="E116" s="38"/>
      <c r="F116" s="189" t="s">
        <v>442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133</v>
      </c>
      <c r="AU116" s="19" t="s">
        <v>82</v>
      </c>
    </row>
    <row r="117" spans="1:65" s="2" customFormat="1" ht="10">
      <c r="A117" s="36"/>
      <c r="B117" s="37"/>
      <c r="C117" s="38"/>
      <c r="D117" s="193" t="s">
        <v>134</v>
      </c>
      <c r="E117" s="38"/>
      <c r="F117" s="194" t="s">
        <v>443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134</v>
      </c>
      <c r="AU117" s="19" t="s">
        <v>82</v>
      </c>
    </row>
    <row r="118" spans="1:65" s="14" customFormat="1" ht="10">
      <c r="B118" s="211"/>
      <c r="C118" s="212"/>
      <c r="D118" s="188" t="s">
        <v>150</v>
      </c>
      <c r="E118" s="213" t="s">
        <v>19</v>
      </c>
      <c r="F118" s="214" t="s">
        <v>444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150</v>
      </c>
      <c r="AU118" s="220" t="s">
        <v>82</v>
      </c>
      <c r="AV118" s="14" t="s">
        <v>80</v>
      </c>
      <c r="AW118" s="14" t="s">
        <v>32</v>
      </c>
      <c r="AX118" s="14" t="s">
        <v>72</v>
      </c>
      <c r="AY118" s="220" t="s">
        <v>124</v>
      </c>
    </row>
    <row r="119" spans="1:65" s="13" customFormat="1" ht="10">
      <c r="B119" s="196"/>
      <c r="C119" s="197"/>
      <c r="D119" s="188" t="s">
        <v>150</v>
      </c>
      <c r="E119" s="198" t="s">
        <v>19</v>
      </c>
      <c r="F119" s="199" t="s">
        <v>445</v>
      </c>
      <c r="G119" s="197"/>
      <c r="H119" s="200">
        <v>80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150</v>
      </c>
      <c r="AU119" s="206" t="s">
        <v>82</v>
      </c>
      <c r="AV119" s="13" t="s">
        <v>82</v>
      </c>
      <c r="AW119" s="13" t="s">
        <v>32</v>
      </c>
      <c r="AX119" s="13" t="s">
        <v>80</v>
      </c>
      <c r="AY119" s="206" t="s">
        <v>124</v>
      </c>
    </row>
    <row r="120" spans="1:65" s="12" customFormat="1" ht="22.75" customHeight="1">
      <c r="B120" s="159"/>
      <c r="C120" s="160"/>
      <c r="D120" s="161" t="s">
        <v>71</v>
      </c>
      <c r="E120" s="173" t="s">
        <v>82</v>
      </c>
      <c r="F120" s="173" t="s">
        <v>363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SUM(P121:P143)</f>
        <v>0</v>
      </c>
      <c r="Q120" s="167"/>
      <c r="R120" s="168">
        <f>SUM(R121:R143)</f>
        <v>24.298491460000001</v>
      </c>
      <c r="S120" s="167"/>
      <c r="T120" s="169">
        <f>SUM(T121:T143)</f>
        <v>0</v>
      </c>
      <c r="AR120" s="170" t="s">
        <v>80</v>
      </c>
      <c r="AT120" s="171" t="s">
        <v>71</v>
      </c>
      <c r="AU120" s="171" t="s">
        <v>80</v>
      </c>
      <c r="AY120" s="170" t="s">
        <v>124</v>
      </c>
      <c r="BK120" s="172">
        <f>SUM(BK121:BK143)</f>
        <v>0</v>
      </c>
    </row>
    <row r="121" spans="1:65" s="2" customFormat="1" ht="37.75" customHeight="1">
      <c r="A121" s="36"/>
      <c r="B121" s="37"/>
      <c r="C121" s="175" t="s">
        <v>232</v>
      </c>
      <c r="D121" s="175" t="s">
        <v>127</v>
      </c>
      <c r="E121" s="176" t="s">
        <v>446</v>
      </c>
      <c r="F121" s="177" t="s">
        <v>447</v>
      </c>
      <c r="G121" s="178" t="s">
        <v>172</v>
      </c>
      <c r="H121" s="179">
        <v>104</v>
      </c>
      <c r="I121" s="180"/>
      <c r="J121" s="181">
        <f>ROUND(I121*H121,2)</f>
        <v>0</v>
      </c>
      <c r="K121" s="177" t="s">
        <v>130</v>
      </c>
      <c r="L121" s="41"/>
      <c r="M121" s="182" t="s">
        <v>19</v>
      </c>
      <c r="N121" s="183" t="s">
        <v>43</v>
      </c>
      <c r="O121" s="66"/>
      <c r="P121" s="184">
        <f>O121*H121</f>
        <v>0</v>
      </c>
      <c r="Q121" s="184">
        <v>0.17993000000000001</v>
      </c>
      <c r="R121" s="184">
        <f>Q121*H121</f>
        <v>18.712720000000001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154</v>
      </c>
      <c r="AT121" s="186" t="s">
        <v>127</v>
      </c>
      <c r="AU121" s="186" t="s">
        <v>82</v>
      </c>
      <c r="AY121" s="19" t="s">
        <v>124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80</v>
      </c>
      <c r="BK121" s="187">
        <f>ROUND(I121*H121,2)</f>
        <v>0</v>
      </c>
      <c r="BL121" s="19" t="s">
        <v>154</v>
      </c>
      <c r="BM121" s="186" t="s">
        <v>448</v>
      </c>
    </row>
    <row r="122" spans="1:65" s="2" customFormat="1" ht="36">
      <c r="A122" s="36"/>
      <c r="B122" s="37"/>
      <c r="C122" s="38"/>
      <c r="D122" s="188" t="s">
        <v>133</v>
      </c>
      <c r="E122" s="38"/>
      <c r="F122" s="189" t="s">
        <v>449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133</v>
      </c>
      <c r="AU122" s="19" t="s">
        <v>82</v>
      </c>
    </row>
    <row r="123" spans="1:65" s="2" customFormat="1" ht="10">
      <c r="A123" s="36"/>
      <c r="B123" s="37"/>
      <c r="C123" s="38"/>
      <c r="D123" s="193" t="s">
        <v>134</v>
      </c>
      <c r="E123" s="38"/>
      <c r="F123" s="194" t="s">
        <v>450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134</v>
      </c>
      <c r="AU123" s="19" t="s">
        <v>82</v>
      </c>
    </row>
    <row r="124" spans="1:65" s="14" customFormat="1" ht="10">
      <c r="B124" s="211"/>
      <c r="C124" s="212"/>
      <c r="D124" s="188" t="s">
        <v>150</v>
      </c>
      <c r="E124" s="213" t="s">
        <v>19</v>
      </c>
      <c r="F124" s="214" t="s">
        <v>451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150</v>
      </c>
      <c r="AU124" s="220" t="s">
        <v>82</v>
      </c>
      <c r="AV124" s="14" t="s">
        <v>80</v>
      </c>
      <c r="AW124" s="14" t="s">
        <v>32</v>
      </c>
      <c r="AX124" s="14" t="s">
        <v>72</v>
      </c>
      <c r="AY124" s="220" t="s">
        <v>124</v>
      </c>
    </row>
    <row r="125" spans="1:65" s="14" customFormat="1" ht="10">
      <c r="B125" s="211"/>
      <c r="C125" s="212"/>
      <c r="D125" s="188" t="s">
        <v>150</v>
      </c>
      <c r="E125" s="213" t="s">
        <v>19</v>
      </c>
      <c r="F125" s="214" t="s">
        <v>452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4" t="s">
        <v>80</v>
      </c>
      <c r="AW125" s="14" t="s">
        <v>32</v>
      </c>
      <c r="AX125" s="14" t="s">
        <v>72</v>
      </c>
      <c r="AY125" s="220" t="s">
        <v>124</v>
      </c>
    </row>
    <row r="126" spans="1:65" s="13" customFormat="1" ht="10">
      <c r="B126" s="196"/>
      <c r="C126" s="197"/>
      <c r="D126" s="188" t="s">
        <v>150</v>
      </c>
      <c r="E126" s="198" t="s">
        <v>19</v>
      </c>
      <c r="F126" s="199" t="s">
        <v>453</v>
      </c>
      <c r="G126" s="197"/>
      <c r="H126" s="200">
        <v>100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150</v>
      </c>
      <c r="AU126" s="206" t="s">
        <v>82</v>
      </c>
      <c r="AV126" s="13" t="s">
        <v>82</v>
      </c>
      <c r="AW126" s="13" t="s">
        <v>32</v>
      </c>
      <c r="AX126" s="13" t="s">
        <v>72</v>
      </c>
      <c r="AY126" s="206" t="s">
        <v>124</v>
      </c>
    </row>
    <row r="127" spans="1:65" s="14" customFormat="1" ht="10">
      <c r="B127" s="211"/>
      <c r="C127" s="212"/>
      <c r="D127" s="188" t="s">
        <v>150</v>
      </c>
      <c r="E127" s="213" t="s">
        <v>19</v>
      </c>
      <c r="F127" s="214" t="s">
        <v>454</v>
      </c>
      <c r="G127" s="212"/>
      <c r="H127" s="213" t="s">
        <v>19</v>
      </c>
      <c r="I127" s="215"/>
      <c r="J127" s="212"/>
      <c r="K127" s="212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150</v>
      </c>
      <c r="AU127" s="220" t="s">
        <v>82</v>
      </c>
      <c r="AV127" s="14" t="s">
        <v>80</v>
      </c>
      <c r="AW127" s="14" t="s">
        <v>32</v>
      </c>
      <c r="AX127" s="14" t="s">
        <v>72</v>
      </c>
      <c r="AY127" s="220" t="s">
        <v>124</v>
      </c>
    </row>
    <row r="128" spans="1:65" s="13" customFormat="1" ht="10">
      <c r="B128" s="196"/>
      <c r="C128" s="197"/>
      <c r="D128" s="188" t="s">
        <v>150</v>
      </c>
      <c r="E128" s="198" t="s">
        <v>19</v>
      </c>
      <c r="F128" s="199" t="s">
        <v>455</v>
      </c>
      <c r="G128" s="197"/>
      <c r="H128" s="200">
        <v>4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150</v>
      </c>
      <c r="AU128" s="206" t="s">
        <v>82</v>
      </c>
      <c r="AV128" s="13" t="s">
        <v>82</v>
      </c>
      <c r="AW128" s="13" t="s">
        <v>32</v>
      </c>
      <c r="AX128" s="13" t="s">
        <v>72</v>
      </c>
      <c r="AY128" s="206" t="s">
        <v>124</v>
      </c>
    </row>
    <row r="129" spans="1:65" s="15" customFormat="1" ht="10">
      <c r="B129" s="221"/>
      <c r="C129" s="222"/>
      <c r="D129" s="188" t="s">
        <v>150</v>
      </c>
      <c r="E129" s="223" t="s">
        <v>19</v>
      </c>
      <c r="F129" s="224" t="s">
        <v>192</v>
      </c>
      <c r="G129" s="222"/>
      <c r="H129" s="225">
        <v>104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150</v>
      </c>
      <c r="AU129" s="231" t="s">
        <v>82</v>
      </c>
      <c r="AV129" s="15" t="s">
        <v>154</v>
      </c>
      <c r="AW129" s="15" t="s">
        <v>32</v>
      </c>
      <c r="AX129" s="15" t="s">
        <v>80</v>
      </c>
      <c r="AY129" s="231" t="s">
        <v>124</v>
      </c>
    </row>
    <row r="130" spans="1:65" s="2" customFormat="1" ht="16.5" customHeight="1">
      <c r="A130" s="36"/>
      <c r="B130" s="37"/>
      <c r="C130" s="175" t="s">
        <v>242</v>
      </c>
      <c r="D130" s="175" t="s">
        <v>127</v>
      </c>
      <c r="E130" s="176" t="s">
        <v>456</v>
      </c>
      <c r="F130" s="177" t="s">
        <v>457</v>
      </c>
      <c r="G130" s="178" t="s">
        <v>172</v>
      </c>
      <c r="H130" s="179">
        <v>104</v>
      </c>
      <c r="I130" s="180"/>
      <c r="J130" s="181">
        <f>ROUND(I130*H130,2)</f>
        <v>0</v>
      </c>
      <c r="K130" s="177" t="s">
        <v>130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1E-4</v>
      </c>
      <c r="R130" s="184">
        <f>Q130*H130</f>
        <v>1.0400000000000001E-2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154</v>
      </c>
      <c r="AT130" s="186" t="s">
        <v>127</v>
      </c>
      <c r="AU130" s="186" t="s">
        <v>82</v>
      </c>
      <c r="AY130" s="19" t="s">
        <v>124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80</v>
      </c>
      <c r="BK130" s="187">
        <f>ROUND(I130*H130,2)</f>
        <v>0</v>
      </c>
      <c r="BL130" s="19" t="s">
        <v>154</v>
      </c>
      <c r="BM130" s="186" t="s">
        <v>458</v>
      </c>
    </row>
    <row r="131" spans="1:65" s="2" customFormat="1" ht="10">
      <c r="A131" s="36"/>
      <c r="B131" s="37"/>
      <c r="C131" s="38"/>
      <c r="D131" s="188" t="s">
        <v>133</v>
      </c>
      <c r="E131" s="38"/>
      <c r="F131" s="189" t="s">
        <v>457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133</v>
      </c>
      <c r="AU131" s="19" t="s">
        <v>82</v>
      </c>
    </row>
    <row r="132" spans="1:65" s="2" customFormat="1" ht="10">
      <c r="A132" s="36"/>
      <c r="B132" s="37"/>
      <c r="C132" s="38"/>
      <c r="D132" s="193" t="s">
        <v>134</v>
      </c>
      <c r="E132" s="38"/>
      <c r="F132" s="194" t="s">
        <v>459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134</v>
      </c>
      <c r="AU132" s="19" t="s">
        <v>82</v>
      </c>
    </row>
    <row r="133" spans="1:65" s="14" customFormat="1" ht="10">
      <c r="B133" s="211"/>
      <c r="C133" s="212"/>
      <c r="D133" s="188" t="s">
        <v>150</v>
      </c>
      <c r="E133" s="213" t="s">
        <v>19</v>
      </c>
      <c r="F133" s="214" t="s">
        <v>451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4" t="s">
        <v>80</v>
      </c>
      <c r="AW133" s="14" t="s">
        <v>32</v>
      </c>
      <c r="AX133" s="14" t="s">
        <v>72</v>
      </c>
      <c r="AY133" s="220" t="s">
        <v>124</v>
      </c>
    </row>
    <row r="134" spans="1:65" s="14" customFormat="1" ht="10">
      <c r="B134" s="211"/>
      <c r="C134" s="212"/>
      <c r="D134" s="188" t="s">
        <v>150</v>
      </c>
      <c r="E134" s="213" t="s">
        <v>19</v>
      </c>
      <c r="F134" s="214" t="s">
        <v>452</v>
      </c>
      <c r="G134" s="212"/>
      <c r="H134" s="213" t="s">
        <v>19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150</v>
      </c>
      <c r="AU134" s="220" t="s">
        <v>82</v>
      </c>
      <c r="AV134" s="14" t="s">
        <v>80</v>
      </c>
      <c r="AW134" s="14" t="s">
        <v>32</v>
      </c>
      <c r="AX134" s="14" t="s">
        <v>72</v>
      </c>
      <c r="AY134" s="220" t="s">
        <v>124</v>
      </c>
    </row>
    <row r="135" spans="1:65" s="13" customFormat="1" ht="10">
      <c r="B135" s="196"/>
      <c r="C135" s="197"/>
      <c r="D135" s="188" t="s">
        <v>150</v>
      </c>
      <c r="E135" s="198" t="s">
        <v>19</v>
      </c>
      <c r="F135" s="199" t="s">
        <v>453</v>
      </c>
      <c r="G135" s="197"/>
      <c r="H135" s="200">
        <v>100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150</v>
      </c>
      <c r="AU135" s="206" t="s">
        <v>82</v>
      </c>
      <c r="AV135" s="13" t="s">
        <v>82</v>
      </c>
      <c r="AW135" s="13" t="s">
        <v>32</v>
      </c>
      <c r="AX135" s="13" t="s">
        <v>72</v>
      </c>
      <c r="AY135" s="206" t="s">
        <v>124</v>
      </c>
    </row>
    <row r="136" spans="1:65" s="14" customFormat="1" ht="10">
      <c r="B136" s="211"/>
      <c r="C136" s="212"/>
      <c r="D136" s="188" t="s">
        <v>150</v>
      </c>
      <c r="E136" s="213" t="s">
        <v>19</v>
      </c>
      <c r="F136" s="214" t="s">
        <v>454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150</v>
      </c>
      <c r="AU136" s="220" t="s">
        <v>82</v>
      </c>
      <c r="AV136" s="14" t="s">
        <v>80</v>
      </c>
      <c r="AW136" s="14" t="s">
        <v>32</v>
      </c>
      <c r="AX136" s="14" t="s">
        <v>72</v>
      </c>
      <c r="AY136" s="220" t="s">
        <v>124</v>
      </c>
    </row>
    <row r="137" spans="1:65" s="13" customFormat="1" ht="10">
      <c r="B137" s="196"/>
      <c r="C137" s="197"/>
      <c r="D137" s="188" t="s">
        <v>150</v>
      </c>
      <c r="E137" s="198" t="s">
        <v>19</v>
      </c>
      <c r="F137" s="199" t="s">
        <v>455</v>
      </c>
      <c r="G137" s="197"/>
      <c r="H137" s="200">
        <v>4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150</v>
      </c>
      <c r="AU137" s="206" t="s">
        <v>82</v>
      </c>
      <c r="AV137" s="13" t="s">
        <v>82</v>
      </c>
      <c r="AW137" s="13" t="s">
        <v>32</v>
      </c>
      <c r="AX137" s="13" t="s">
        <v>72</v>
      </c>
      <c r="AY137" s="206" t="s">
        <v>124</v>
      </c>
    </row>
    <row r="138" spans="1:65" s="15" customFormat="1" ht="10">
      <c r="B138" s="221"/>
      <c r="C138" s="222"/>
      <c r="D138" s="188" t="s">
        <v>150</v>
      </c>
      <c r="E138" s="223" t="s">
        <v>19</v>
      </c>
      <c r="F138" s="224" t="s">
        <v>192</v>
      </c>
      <c r="G138" s="222"/>
      <c r="H138" s="225">
        <v>104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150</v>
      </c>
      <c r="AU138" s="231" t="s">
        <v>82</v>
      </c>
      <c r="AV138" s="15" t="s">
        <v>154</v>
      </c>
      <c r="AW138" s="15" t="s">
        <v>32</v>
      </c>
      <c r="AX138" s="15" t="s">
        <v>80</v>
      </c>
      <c r="AY138" s="231" t="s">
        <v>124</v>
      </c>
    </row>
    <row r="139" spans="1:65" s="2" customFormat="1" ht="16.5" customHeight="1">
      <c r="A139" s="36"/>
      <c r="B139" s="37"/>
      <c r="C139" s="175" t="s">
        <v>230</v>
      </c>
      <c r="D139" s="175" t="s">
        <v>127</v>
      </c>
      <c r="E139" s="176" t="s">
        <v>364</v>
      </c>
      <c r="F139" s="177" t="s">
        <v>365</v>
      </c>
      <c r="G139" s="178" t="s">
        <v>195</v>
      </c>
      <c r="H139" s="179">
        <v>2.423</v>
      </c>
      <c r="I139" s="180"/>
      <c r="J139" s="181">
        <f>ROUND(I139*H139,2)</f>
        <v>0</v>
      </c>
      <c r="K139" s="177" t="s">
        <v>130</v>
      </c>
      <c r="L139" s="41"/>
      <c r="M139" s="182" t="s">
        <v>19</v>
      </c>
      <c r="N139" s="183" t="s">
        <v>43</v>
      </c>
      <c r="O139" s="66"/>
      <c r="P139" s="184">
        <f>O139*H139</f>
        <v>0</v>
      </c>
      <c r="Q139" s="184">
        <v>2.3010199999999998</v>
      </c>
      <c r="R139" s="184">
        <f>Q139*H139</f>
        <v>5.5753714599999995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154</v>
      </c>
      <c r="AT139" s="186" t="s">
        <v>127</v>
      </c>
      <c r="AU139" s="186" t="s">
        <v>82</v>
      </c>
      <c r="AY139" s="19" t="s">
        <v>124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80</v>
      </c>
      <c r="BK139" s="187">
        <f>ROUND(I139*H139,2)</f>
        <v>0</v>
      </c>
      <c r="BL139" s="19" t="s">
        <v>154</v>
      </c>
      <c r="BM139" s="186" t="s">
        <v>460</v>
      </c>
    </row>
    <row r="140" spans="1:65" s="2" customFormat="1" ht="18">
      <c r="A140" s="36"/>
      <c r="B140" s="37"/>
      <c r="C140" s="38"/>
      <c r="D140" s="188" t="s">
        <v>133</v>
      </c>
      <c r="E140" s="38"/>
      <c r="F140" s="189" t="s">
        <v>367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133</v>
      </c>
      <c r="AU140" s="19" t="s">
        <v>82</v>
      </c>
    </row>
    <row r="141" spans="1:65" s="2" customFormat="1" ht="10">
      <c r="A141" s="36"/>
      <c r="B141" s="37"/>
      <c r="C141" s="38"/>
      <c r="D141" s="193" t="s">
        <v>134</v>
      </c>
      <c r="E141" s="38"/>
      <c r="F141" s="194" t="s">
        <v>368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134</v>
      </c>
      <c r="AU141" s="19" t="s">
        <v>82</v>
      </c>
    </row>
    <row r="142" spans="1:65" s="14" customFormat="1" ht="10">
      <c r="B142" s="211"/>
      <c r="C142" s="212"/>
      <c r="D142" s="188" t="s">
        <v>150</v>
      </c>
      <c r="E142" s="213" t="s">
        <v>19</v>
      </c>
      <c r="F142" s="214" t="s">
        <v>452</v>
      </c>
      <c r="G142" s="212"/>
      <c r="H142" s="213" t="s">
        <v>19</v>
      </c>
      <c r="I142" s="215"/>
      <c r="J142" s="212"/>
      <c r="K142" s="212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150</v>
      </c>
      <c r="AU142" s="220" t="s">
        <v>82</v>
      </c>
      <c r="AV142" s="14" t="s">
        <v>80</v>
      </c>
      <c r="AW142" s="14" t="s">
        <v>32</v>
      </c>
      <c r="AX142" s="14" t="s">
        <v>72</v>
      </c>
      <c r="AY142" s="220" t="s">
        <v>124</v>
      </c>
    </row>
    <row r="143" spans="1:65" s="13" customFormat="1" ht="10">
      <c r="B143" s="196"/>
      <c r="C143" s="197"/>
      <c r="D143" s="188" t="s">
        <v>150</v>
      </c>
      <c r="E143" s="198" t="s">
        <v>19</v>
      </c>
      <c r="F143" s="199" t="s">
        <v>461</v>
      </c>
      <c r="G143" s="197"/>
      <c r="H143" s="200">
        <v>2.423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150</v>
      </c>
      <c r="AU143" s="206" t="s">
        <v>82</v>
      </c>
      <c r="AV143" s="13" t="s">
        <v>82</v>
      </c>
      <c r="AW143" s="13" t="s">
        <v>32</v>
      </c>
      <c r="AX143" s="13" t="s">
        <v>80</v>
      </c>
      <c r="AY143" s="206" t="s">
        <v>124</v>
      </c>
    </row>
    <row r="144" spans="1:65" s="12" customFormat="1" ht="22.75" customHeight="1">
      <c r="B144" s="159"/>
      <c r="C144" s="160"/>
      <c r="D144" s="161" t="s">
        <v>71</v>
      </c>
      <c r="E144" s="173" t="s">
        <v>144</v>
      </c>
      <c r="F144" s="173" t="s">
        <v>215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SUM(P145:P177)</f>
        <v>0</v>
      </c>
      <c r="Q144" s="167"/>
      <c r="R144" s="168">
        <f>SUM(R145:R177)</f>
        <v>200.77531925</v>
      </c>
      <c r="S144" s="167"/>
      <c r="T144" s="169">
        <f>SUM(T145:T177)</f>
        <v>0</v>
      </c>
      <c r="AR144" s="170" t="s">
        <v>80</v>
      </c>
      <c r="AT144" s="171" t="s">
        <v>71</v>
      </c>
      <c r="AU144" s="171" t="s">
        <v>80</v>
      </c>
      <c r="AY144" s="170" t="s">
        <v>124</v>
      </c>
      <c r="BK144" s="172">
        <f>SUM(BK145:BK177)</f>
        <v>0</v>
      </c>
    </row>
    <row r="145" spans="1:65" s="2" customFormat="1" ht="24.15" customHeight="1">
      <c r="A145" s="36"/>
      <c r="B145" s="37"/>
      <c r="C145" s="175" t="s">
        <v>255</v>
      </c>
      <c r="D145" s="175" t="s">
        <v>127</v>
      </c>
      <c r="E145" s="176" t="s">
        <v>216</v>
      </c>
      <c r="F145" s="177" t="s">
        <v>217</v>
      </c>
      <c r="G145" s="178" t="s">
        <v>218</v>
      </c>
      <c r="H145" s="179">
        <v>49</v>
      </c>
      <c r="I145" s="180"/>
      <c r="J145" s="181">
        <f>ROUND(I145*H145,2)</f>
        <v>0</v>
      </c>
      <c r="K145" s="177" t="s">
        <v>130</v>
      </c>
      <c r="L145" s="41"/>
      <c r="M145" s="182" t="s">
        <v>19</v>
      </c>
      <c r="N145" s="183" t="s">
        <v>43</v>
      </c>
      <c r="O145" s="66"/>
      <c r="P145" s="184">
        <f>O145*H145</f>
        <v>0</v>
      </c>
      <c r="Q145" s="184">
        <v>0.17488999999999999</v>
      </c>
      <c r="R145" s="184">
        <f>Q145*H145</f>
        <v>8.5696099999999991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154</v>
      </c>
      <c r="AT145" s="186" t="s">
        <v>127</v>
      </c>
      <c r="AU145" s="186" t="s">
        <v>82</v>
      </c>
      <c r="AY145" s="19" t="s">
        <v>124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80</v>
      </c>
      <c r="BK145" s="187">
        <f>ROUND(I145*H145,2)</f>
        <v>0</v>
      </c>
      <c r="BL145" s="19" t="s">
        <v>154</v>
      </c>
      <c r="BM145" s="186" t="s">
        <v>462</v>
      </c>
    </row>
    <row r="146" spans="1:65" s="2" customFormat="1" ht="27">
      <c r="A146" s="36"/>
      <c r="B146" s="37"/>
      <c r="C146" s="38"/>
      <c r="D146" s="188" t="s">
        <v>133</v>
      </c>
      <c r="E146" s="38"/>
      <c r="F146" s="189" t="s">
        <v>220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133</v>
      </c>
      <c r="AU146" s="19" t="s">
        <v>82</v>
      </c>
    </row>
    <row r="147" spans="1:65" s="2" customFormat="1" ht="10">
      <c r="A147" s="36"/>
      <c r="B147" s="37"/>
      <c r="C147" s="38"/>
      <c r="D147" s="193" t="s">
        <v>134</v>
      </c>
      <c r="E147" s="38"/>
      <c r="F147" s="194" t="s">
        <v>221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134</v>
      </c>
      <c r="AU147" s="19" t="s">
        <v>82</v>
      </c>
    </row>
    <row r="148" spans="1:65" s="14" customFormat="1" ht="10">
      <c r="B148" s="211"/>
      <c r="C148" s="212"/>
      <c r="D148" s="188" t="s">
        <v>150</v>
      </c>
      <c r="E148" s="213" t="s">
        <v>19</v>
      </c>
      <c r="F148" s="214" t="s">
        <v>463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4" t="s">
        <v>80</v>
      </c>
      <c r="AW148" s="14" t="s">
        <v>32</v>
      </c>
      <c r="AX148" s="14" t="s">
        <v>72</v>
      </c>
      <c r="AY148" s="220" t="s">
        <v>124</v>
      </c>
    </row>
    <row r="149" spans="1:65" s="13" customFormat="1" ht="10">
      <c r="B149" s="196"/>
      <c r="C149" s="197"/>
      <c r="D149" s="188" t="s">
        <v>150</v>
      </c>
      <c r="E149" s="198" t="s">
        <v>19</v>
      </c>
      <c r="F149" s="199" t="s">
        <v>464</v>
      </c>
      <c r="G149" s="197"/>
      <c r="H149" s="200">
        <v>41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150</v>
      </c>
      <c r="AU149" s="206" t="s">
        <v>82</v>
      </c>
      <c r="AV149" s="13" t="s">
        <v>82</v>
      </c>
      <c r="AW149" s="13" t="s">
        <v>32</v>
      </c>
      <c r="AX149" s="13" t="s">
        <v>72</v>
      </c>
      <c r="AY149" s="206" t="s">
        <v>124</v>
      </c>
    </row>
    <row r="150" spans="1:65" s="14" customFormat="1" ht="10">
      <c r="B150" s="211"/>
      <c r="C150" s="212"/>
      <c r="D150" s="188" t="s">
        <v>150</v>
      </c>
      <c r="E150" s="213" t="s">
        <v>19</v>
      </c>
      <c r="F150" s="214" t="s">
        <v>465</v>
      </c>
      <c r="G150" s="212"/>
      <c r="H150" s="213" t="s">
        <v>19</v>
      </c>
      <c r="I150" s="215"/>
      <c r="J150" s="212"/>
      <c r="K150" s="212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150</v>
      </c>
      <c r="AU150" s="220" t="s">
        <v>82</v>
      </c>
      <c r="AV150" s="14" t="s">
        <v>80</v>
      </c>
      <c r="AW150" s="14" t="s">
        <v>32</v>
      </c>
      <c r="AX150" s="14" t="s">
        <v>72</v>
      </c>
      <c r="AY150" s="220" t="s">
        <v>124</v>
      </c>
    </row>
    <row r="151" spans="1:65" s="13" customFormat="1" ht="10">
      <c r="B151" s="196"/>
      <c r="C151" s="197"/>
      <c r="D151" s="188" t="s">
        <v>150</v>
      </c>
      <c r="E151" s="198" t="s">
        <v>19</v>
      </c>
      <c r="F151" s="199" t="s">
        <v>466</v>
      </c>
      <c r="G151" s="197"/>
      <c r="H151" s="200">
        <v>6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150</v>
      </c>
      <c r="AU151" s="206" t="s">
        <v>82</v>
      </c>
      <c r="AV151" s="13" t="s">
        <v>82</v>
      </c>
      <c r="AW151" s="13" t="s">
        <v>32</v>
      </c>
      <c r="AX151" s="13" t="s">
        <v>72</v>
      </c>
      <c r="AY151" s="206" t="s">
        <v>124</v>
      </c>
    </row>
    <row r="152" spans="1:65" s="14" customFormat="1" ht="10">
      <c r="B152" s="211"/>
      <c r="C152" s="212"/>
      <c r="D152" s="188" t="s">
        <v>150</v>
      </c>
      <c r="E152" s="213" t="s">
        <v>19</v>
      </c>
      <c r="F152" s="214" t="s">
        <v>467</v>
      </c>
      <c r="G152" s="212"/>
      <c r="H152" s="213" t="s">
        <v>19</v>
      </c>
      <c r="I152" s="215"/>
      <c r="J152" s="212"/>
      <c r="K152" s="212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150</v>
      </c>
      <c r="AU152" s="220" t="s">
        <v>82</v>
      </c>
      <c r="AV152" s="14" t="s">
        <v>80</v>
      </c>
      <c r="AW152" s="14" t="s">
        <v>32</v>
      </c>
      <c r="AX152" s="14" t="s">
        <v>72</v>
      </c>
      <c r="AY152" s="220" t="s">
        <v>124</v>
      </c>
    </row>
    <row r="153" spans="1:65" s="13" customFormat="1" ht="10">
      <c r="B153" s="196"/>
      <c r="C153" s="197"/>
      <c r="D153" s="188" t="s">
        <v>150</v>
      </c>
      <c r="E153" s="198" t="s">
        <v>19</v>
      </c>
      <c r="F153" s="199" t="s">
        <v>82</v>
      </c>
      <c r="G153" s="197"/>
      <c r="H153" s="200">
        <v>2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150</v>
      </c>
      <c r="AU153" s="206" t="s">
        <v>82</v>
      </c>
      <c r="AV153" s="13" t="s">
        <v>82</v>
      </c>
      <c r="AW153" s="13" t="s">
        <v>32</v>
      </c>
      <c r="AX153" s="13" t="s">
        <v>72</v>
      </c>
      <c r="AY153" s="206" t="s">
        <v>124</v>
      </c>
    </row>
    <row r="154" spans="1:65" s="15" customFormat="1" ht="10">
      <c r="B154" s="221"/>
      <c r="C154" s="222"/>
      <c r="D154" s="188" t="s">
        <v>150</v>
      </c>
      <c r="E154" s="223" t="s">
        <v>19</v>
      </c>
      <c r="F154" s="224" t="s">
        <v>192</v>
      </c>
      <c r="G154" s="222"/>
      <c r="H154" s="225">
        <v>49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150</v>
      </c>
      <c r="AU154" s="231" t="s">
        <v>82</v>
      </c>
      <c r="AV154" s="15" t="s">
        <v>154</v>
      </c>
      <c r="AW154" s="15" t="s">
        <v>32</v>
      </c>
      <c r="AX154" s="15" t="s">
        <v>80</v>
      </c>
      <c r="AY154" s="231" t="s">
        <v>124</v>
      </c>
    </row>
    <row r="155" spans="1:65" s="2" customFormat="1" ht="37.75" customHeight="1">
      <c r="A155" s="36"/>
      <c r="B155" s="37"/>
      <c r="C155" s="232" t="s">
        <v>259</v>
      </c>
      <c r="D155" s="232" t="s">
        <v>227</v>
      </c>
      <c r="E155" s="233" t="s">
        <v>468</v>
      </c>
      <c r="F155" s="234" t="s">
        <v>469</v>
      </c>
      <c r="G155" s="235" t="s">
        <v>218</v>
      </c>
      <c r="H155" s="236">
        <v>49</v>
      </c>
      <c r="I155" s="237"/>
      <c r="J155" s="238">
        <f>ROUND(I155*H155,2)</f>
        <v>0</v>
      </c>
      <c r="K155" s="234" t="s">
        <v>130</v>
      </c>
      <c r="L155" s="239"/>
      <c r="M155" s="240" t="s">
        <v>19</v>
      </c>
      <c r="N155" s="241" t="s">
        <v>43</v>
      </c>
      <c r="O155" s="66"/>
      <c r="P155" s="184">
        <f>O155*H155</f>
        <v>0</v>
      </c>
      <c r="Q155" s="184">
        <v>1.6999999999999999E-3</v>
      </c>
      <c r="R155" s="184">
        <f>Q155*H155</f>
        <v>8.3299999999999999E-2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230</v>
      </c>
      <c r="AT155" s="186" t="s">
        <v>227</v>
      </c>
      <c r="AU155" s="186" t="s">
        <v>82</v>
      </c>
      <c r="AY155" s="19" t="s">
        <v>124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80</v>
      </c>
      <c r="BK155" s="187">
        <f>ROUND(I155*H155,2)</f>
        <v>0</v>
      </c>
      <c r="BL155" s="19" t="s">
        <v>154</v>
      </c>
      <c r="BM155" s="186" t="s">
        <v>470</v>
      </c>
    </row>
    <row r="156" spans="1:65" s="2" customFormat="1" ht="18">
      <c r="A156" s="36"/>
      <c r="B156" s="37"/>
      <c r="C156" s="38"/>
      <c r="D156" s="188" t="s">
        <v>133</v>
      </c>
      <c r="E156" s="38"/>
      <c r="F156" s="189" t="s">
        <v>469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133</v>
      </c>
      <c r="AU156" s="19" t="s">
        <v>82</v>
      </c>
    </row>
    <row r="157" spans="1:65" s="2" customFormat="1" ht="16.5" customHeight="1">
      <c r="A157" s="36"/>
      <c r="B157" s="37"/>
      <c r="C157" s="175" t="s">
        <v>263</v>
      </c>
      <c r="D157" s="175" t="s">
        <v>127</v>
      </c>
      <c r="E157" s="176" t="s">
        <v>471</v>
      </c>
      <c r="F157" s="177" t="s">
        <v>472</v>
      </c>
      <c r="G157" s="178" t="s">
        <v>195</v>
      </c>
      <c r="H157" s="179">
        <v>48.85</v>
      </c>
      <c r="I157" s="180"/>
      <c r="J157" s="181">
        <f>ROUND(I157*H157,2)</f>
        <v>0</v>
      </c>
      <c r="K157" s="177" t="s">
        <v>130</v>
      </c>
      <c r="L157" s="41"/>
      <c r="M157" s="182" t="s">
        <v>19</v>
      </c>
      <c r="N157" s="183" t="s">
        <v>43</v>
      </c>
      <c r="O157" s="66"/>
      <c r="P157" s="184">
        <f>O157*H157</f>
        <v>0</v>
      </c>
      <c r="Q157" s="184">
        <v>2.3114599999999998</v>
      </c>
      <c r="R157" s="184">
        <f>Q157*H157</f>
        <v>112.91482099999999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154</v>
      </c>
      <c r="AT157" s="186" t="s">
        <v>127</v>
      </c>
      <c r="AU157" s="186" t="s">
        <v>82</v>
      </c>
      <c r="AY157" s="19" t="s">
        <v>124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80</v>
      </c>
      <c r="BK157" s="187">
        <f>ROUND(I157*H157,2)</f>
        <v>0</v>
      </c>
      <c r="BL157" s="19" t="s">
        <v>154</v>
      </c>
      <c r="BM157" s="186" t="s">
        <v>473</v>
      </c>
    </row>
    <row r="158" spans="1:65" s="2" customFormat="1" ht="36">
      <c r="A158" s="36"/>
      <c r="B158" s="37"/>
      <c r="C158" s="38"/>
      <c r="D158" s="188" t="s">
        <v>133</v>
      </c>
      <c r="E158" s="38"/>
      <c r="F158" s="189" t="s">
        <v>474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133</v>
      </c>
      <c r="AU158" s="19" t="s">
        <v>82</v>
      </c>
    </row>
    <row r="159" spans="1:65" s="2" customFormat="1" ht="10">
      <c r="A159" s="36"/>
      <c r="B159" s="37"/>
      <c r="C159" s="38"/>
      <c r="D159" s="193" t="s">
        <v>134</v>
      </c>
      <c r="E159" s="38"/>
      <c r="F159" s="194" t="s">
        <v>475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134</v>
      </c>
      <c r="AU159" s="19" t="s">
        <v>82</v>
      </c>
    </row>
    <row r="160" spans="1:65" s="14" customFormat="1" ht="10">
      <c r="B160" s="211"/>
      <c r="C160" s="212"/>
      <c r="D160" s="188" t="s">
        <v>150</v>
      </c>
      <c r="E160" s="213" t="s">
        <v>19</v>
      </c>
      <c r="F160" s="214" t="s">
        <v>476</v>
      </c>
      <c r="G160" s="212"/>
      <c r="H160" s="213" t="s">
        <v>19</v>
      </c>
      <c r="I160" s="215"/>
      <c r="J160" s="212"/>
      <c r="K160" s="212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150</v>
      </c>
      <c r="AU160" s="220" t="s">
        <v>82</v>
      </c>
      <c r="AV160" s="14" t="s">
        <v>80</v>
      </c>
      <c r="AW160" s="14" t="s">
        <v>32</v>
      </c>
      <c r="AX160" s="14" t="s">
        <v>72</v>
      </c>
      <c r="AY160" s="220" t="s">
        <v>124</v>
      </c>
    </row>
    <row r="161" spans="1:65" s="13" customFormat="1" ht="10">
      <c r="B161" s="196"/>
      <c r="C161" s="197"/>
      <c r="D161" s="188" t="s">
        <v>150</v>
      </c>
      <c r="E161" s="198" t="s">
        <v>19</v>
      </c>
      <c r="F161" s="199" t="s">
        <v>477</v>
      </c>
      <c r="G161" s="197"/>
      <c r="H161" s="200">
        <v>48.85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150</v>
      </c>
      <c r="AU161" s="206" t="s">
        <v>82</v>
      </c>
      <c r="AV161" s="13" t="s">
        <v>82</v>
      </c>
      <c r="AW161" s="13" t="s">
        <v>32</v>
      </c>
      <c r="AX161" s="13" t="s">
        <v>80</v>
      </c>
      <c r="AY161" s="206" t="s">
        <v>124</v>
      </c>
    </row>
    <row r="162" spans="1:65" s="2" customFormat="1" ht="21.75" customHeight="1">
      <c r="A162" s="36"/>
      <c r="B162" s="37"/>
      <c r="C162" s="175" t="s">
        <v>8</v>
      </c>
      <c r="D162" s="175" t="s">
        <v>127</v>
      </c>
      <c r="E162" s="176" t="s">
        <v>478</v>
      </c>
      <c r="F162" s="177" t="s">
        <v>479</v>
      </c>
      <c r="G162" s="178" t="s">
        <v>195</v>
      </c>
      <c r="H162" s="179">
        <v>34.195</v>
      </c>
      <c r="I162" s="180"/>
      <c r="J162" s="181">
        <f>ROUND(I162*H162,2)</f>
        <v>0</v>
      </c>
      <c r="K162" s="177" t="s">
        <v>130</v>
      </c>
      <c r="L162" s="41"/>
      <c r="M162" s="182" t="s">
        <v>19</v>
      </c>
      <c r="N162" s="183" t="s">
        <v>43</v>
      </c>
      <c r="O162" s="66"/>
      <c r="P162" s="184">
        <f>O162*H162</f>
        <v>0</v>
      </c>
      <c r="Q162" s="184">
        <v>2.3114599999999998</v>
      </c>
      <c r="R162" s="184">
        <f>Q162*H162</f>
        <v>79.040374700000001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154</v>
      </c>
      <c r="AT162" s="186" t="s">
        <v>127</v>
      </c>
      <c r="AU162" s="186" t="s">
        <v>82</v>
      </c>
      <c r="AY162" s="19" t="s">
        <v>124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80</v>
      </c>
      <c r="BK162" s="187">
        <f>ROUND(I162*H162,2)</f>
        <v>0</v>
      </c>
      <c r="BL162" s="19" t="s">
        <v>154</v>
      </c>
      <c r="BM162" s="186" t="s">
        <v>480</v>
      </c>
    </row>
    <row r="163" spans="1:65" s="2" customFormat="1" ht="36">
      <c r="A163" s="36"/>
      <c r="B163" s="37"/>
      <c r="C163" s="38"/>
      <c r="D163" s="188" t="s">
        <v>133</v>
      </c>
      <c r="E163" s="38"/>
      <c r="F163" s="189" t="s">
        <v>481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133</v>
      </c>
      <c r="AU163" s="19" t="s">
        <v>82</v>
      </c>
    </row>
    <row r="164" spans="1:65" s="2" customFormat="1" ht="10">
      <c r="A164" s="36"/>
      <c r="B164" s="37"/>
      <c r="C164" s="38"/>
      <c r="D164" s="193" t="s">
        <v>134</v>
      </c>
      <c r="E164" s="38"/>
      <c r="F164" s="194" t="s">
        <v>482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134</v>
      </c>
      <c r="AU164" s="19" t="s">
        <v>82</v>
      </c>
    </row>
    <row r="165" spans="1:65" s="14" customFormat="1" ht="10">
      <c r="B165" s="211"/>
      <c r="C165" s="212"/>
      <c r="D165" s="188" t="s">
        <v>150</v>
      </c>
      <c r="E165" s="213" t="s">
        <v>19</v>
      </c>
      <c r="F165" s="214" t="s">
        <v>483</v>
      </c>
      <c r="G165" s="212"/>
      <c r="H165" s="213" t="s">
        <v>19</v>
      </c>
      <c r="I165" s="215"/>
      <c r="J165" s="212"/>
      <c r="K165" s="212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150</v>
      </c>
      <c r="AU165" s="220" t="s">
        <v>82</v>
      </c>
      <c r="AV165" s="14" t="s">
        <v>80</v>
      </c>
      <c r="AW165" s="14" t="s">
        <v>32</v>
      </c>
      <c r="AX165" s="14" t="s">
        <v>72</v>
      </c>
      <c r="AY165" s="220" t="s">
        <v>124</v>
      </c>
    </row>
    <row r="166" spans="1:65" s="13" customFormat="1" ht="10">
      <c r="B166" s="196"/>
      <c r="C166" s="197"/>
      <c r="D166" s="188" t="s">
        <v>150</v>
      </c>
      <c r="E166" s="198" t="s">
        <v>19</v>
      </c>
      <c r="F166" s="199" t="s">
        <v>484</v>
      </c>
      <c r="G166" s="197"/>
      <c r="H166" s="200">
        <v>34.195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150</v>
      </c>
      <c r="AU166" s="206" t="s">
        <v>82</v>
      </c>
      <c r="AV166" s="13" t="s">
        <v>82</v>
      </c>
      <c r="AW166" s="13" t="s">
        <v>32</v>
      </c>
      <c r="AX166" s="13" t="s">
        <v>80</v>
      </c>
      <c r="AY166" s="206" t="s">
        <v>124</v>
      </c>
    </row>
    <row r="167" spans="1:65" s="2" customFormat="1" ht="24.15" customHeight="1">
      <c r="A167" s="36"/>
      <c r="B167" s="37"/>
      <c r="C167" s="175" t="s">
        <v>278</v>
      </c>
      <c r="D167" s="175" t="s">
        <v>127</v>
      </c>
      <c r="E167" s="176" t="s">
        <v>485</v>
      </c>
      <c r="F167" s="177" t="s">
        <v>486</v>
      </c>
      <c r="G167" s="178" t="s">
        <v>172</v>
      </c>
      <c r="H167" s="179">
        <v>97.7</v>
      </c>
      <c r="I167" s="180"/>
      <c r="J167" s="181">
        <f>ROUND(I167*H167,2)</f>
        <v>0</v>
      </c>
      <c r="K167" s="177" t="s">
        <v>130</v>
      </c>
      <c r="L167" s="41"/>
      <c r="M167" s="182" t="s">
        <v>19</v>
      </c>
      <c r="N167" s="183" t="s">
        <v>43</v>
      </c>
      <c r="O167" s="66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154</v>
      </c>
      <c r="AT167" s="186" t="s">
        <v>127</v>
      </c>
      <c r="AU167" s="186" t="s">
        <v>82</v>
      </c>
      <c r="AY167" s="19" t="s">
        <v>124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80</v>
      </c>
      <c r="BK167" s="187">
        <f>ROUND(I167*H167,2)</f>
        <v>0</v>
      </c>
      <c r="BL167" s="19" t="s">
        <v>154</v>
      </c>
      <c r="BM167" s="186" t="s">
        <v>487</v>
      </c>
    </row>
    <row r="168" spans="1:65" s="2" customFormat="1" ht="10">
      <c r="A168" s="36"/>
      <c r="B168" s="37"/>
      <c r="C168" s="38"/>
      <c r="D168" s="188" t="s">
        <v>133</v>
      </c>
      <c r="E168" s="38"/>
      <c r="F168" s="189" t="s">
        <v>488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133</v>
      </c>
      <c r="AU168" s="19" t="s">
        <v>82</v>
      </c>
    </row>
    <row r="169" spans="1:65" s="2" customFormat="1" ht="10">
      <c r="A169" s="36"/>
      <c r="B169" s="37"/>
      <c r="C169" s="38"/>
      <c r="D169" s="193" t="s">
        <v>134</v>
      </c>
      <c r="E169" s="38"/>
      <c r="F169" s="194" t="s">
        <v>489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134</v>
      </c>
      <c r="AU169" s="19" t="s">
        <v>82</v>
      </c>
    </row>
    <row r="170" spans="1:65" s="14" customFormat="1" ht="10">
      <c r="B170" s="211"/>
      <c r="C170" s="212"/>
      <c r="D170" s="188" t="s">
        <v>150</v>
      </c>
      <c r="E170" s="213" t="s">
        <v>19</v>
      </c>
      <c r="F170" s="214" t="s">
        <v>452</v>
      </c>
      <c r="G170" s="212"/>
      <c r="H170" s="213" t="s">
        <v>19</v>
      </c>
      <c r="I170" s="215"/>
      <c r="J170" s="212"/>
      <c r="K170" s="212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150</v>
      </c>
      <c r="AU170" s="220" t="s">
        <v>82</v>
      </c>
      <c r="AV170" s="14" t="s">
        <v>80</v>
      </c>
      <c r="AW170" s="14" t="s">
        <v>32</v>
      </c>
      <c r="AX170" s="14" t="s">
        <v>72</v>
      </c>
      <c r="AY170" s="220" t="s">
        <v>124</v>
      </c>
    </row>
    <row r="171" spans="1:65" s="13" customFormat="1" ht="10">
      <c r="B171" s="196"/>
      <c r="C171" s="197"/>
      <c r="D171" s="188" t="s">
        <v>150</v>
      </c>
      <c r="E171" s="198" t="s">
        <v>19</v>
      </c>
      <c r="F171" s="199" t="s">
        <v>490</v>
      </c>
      <c r="G171" s="197"/>
      <c r="H171" s="200">
        <v>97.7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150</v>
      </c>
      <c r="AU171" s="206" t="s">
        <v>82</v>
      </c>
      <c r="AV171" s="13" t="s">
        <v>82</v>
      </c>
      <c r="AW171" s="13" t="s">
        <v>32</v>
      </c>
      <c r="AX171" s="13" t="s">
        <v>80</v>
      </c>
      <c r="AY171" s="206" t="s">
        <v>124</v>
      </c>
    </row>
    <row r="172" spans="1:65" s="2" customFormat="1" ht="24.15" customHeight="1">
      <c r="A172" s="36"/>
      <c r="B172" s="37"/>
      <c r="C172" s="232" t="s">
        <v>284</v>
      </c>
      <c r="D172" s="232" t="s">
        <v>227</v>
      </c>
      <c r="E172" s="233" t="s">
        <v>491</v>
      </c>
      <c r="F172" s="234" t="s">
        <v>492</v>
      </c>
      <c r="G172" s="235" t="s">
        <v>172</v>
      </c>
      <c r="H172" s="236">
        <v>102.58499999999999</v>
      </c>
      <c r="I172" s="237"/>
      <c r="J172" s="238">
        <f>ROUND(I172*H172,2)</f>
        <v>0</v>
      </c>
      <c r="K172" s="234" t="s">
        <v>130</v>
      </c>
      <c r="L172" s="239"/>
      <c r="M172" s="240" t="s">
        <v>19</v>
      </c>
      <c r="N172" s="241" t="s">
        <v>43</v>
      </c>
      <c r="O172" s="66"/>
      <c r="P172" s="184">
        <f>O172*H172</f>
        <v>0</v>
      </c>
      <c r="Q172" s="184">
        <v>1.5499999999999999E-3</v>
      </c>
      <c r="R172" s="184">
        <f>Q172*H172</f>
        <v>0.15900674999999997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230</v>
      </c>
      <c r="AT172" s="186" t="s">
        <v>227</v>
      </c>
      <c r="AU172" s="186" t="s">
        <v>82</v>
      </c>
      <c r="AY172" s="19" t="s">
        <v>124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80</v>
      </c>
      <c r="BK172" s="187">
        <f>ROUND(I172*H172,2)</f>
        <v>0</v>
      </c>
      <c r="BL172" s="19" t="s">
        <v>154</v>
      </c>
      <c r="BM172" s="186" t="s">
        <v>493</v>
      </c>
    </row>
    <row r="173" spans="1:65" s="2" customFormat="1" ht="10">
      <c r="A173" s="36"/>
      <c r="B173" s="37"/>
      <c r="C173" s="38"/>
      <c r="D173" s="188" t="s">
        <v>133</v>
      </c>
      <c r="E173" s="38"/>
      <c r="F173" s="189" t="s">
        <v>492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133</v>
      </c>
      <c r="AU173" s="19" t="s">
        <v>82</v>
      </c>
    </row>
    <row r="174" spans="1:65" s="13" customFormat="1" ht="10">
      <c r="B174" s="196"/>
      <c r="C174" s="197"/>
      <c r="D174" s="188" t="s">
        <v>150</v>
      </c>
      <c r="E174" s="197"/>
      <c r="F174" s="199" t="s">
        <v>494</v>
      </c>
      <c r="G174" s="197"/>
      <c r="H174" s="200">
        <v>102.58499999999999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150</v>
      </c>
      <c r="AU174" s="206" t="s">
        <v>82</v>
      </c>
      <c r="AV174" s="13" t="s">
        <v>82</v>
      </c>
      <c r="AW174" s="13" t="s">
        <v>4</v>
      </c>
      <c r="AX174" s="13" t="s">
        <v>80</v>
      </c>
      <c r="AY174" s="206" t="s">
        <v>124</v>
      </c>
    </row>
    <row r="175" spans="1:65" s="2" customFormat="1" ht="16.5" customHeight="1">
      <c r="A175" s="36"/>
      <c r="B175" s="37"/>
      <c r="C175" s="232" t="s">
        <v>293</v>
      </c>
      <c r="D175" s="232" t="s">
        <v>227</v>
      </c>
      <c r="E175" s="233" t="s">
        <v>495</v>
      </c>
      <c r="F175" s="234" t="s">
        <v>496</v>
      </c>
      <c r="G175" s="235" t="s">
        <v>172</v>
      </c>
      <c r="H175" s="236">
        <v>205.17</v>
      </c>
      <c r="I175" s="237"/>
      <c r="J175" s="238">
        <f>ROUND(I175*H175,2)</f>
        <v>0</v>
      </c>
      <c r="K175" s="234" t="s">
        <v>130</v>
      </c>
      <c r="L175" s="239"/>
      <c r="M175" s="240" t="s">
        <v>19</v>
      </c>
      <c r="N175" s="241" t="s">
        <v>43</v>
      </c>
      <c r="O175" s="66"/>
      <c r="P175" s="184">
        <f>O175*H175</f>
        <v>0</v>
      </c>
      <c r="Q175" s="184">
        <v>4.0000000000000003E-5</v>
      </c>
      <c r="R175" s="184">
        <f>Q175*H175</f>
        <v>8.2068000000000002E-3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230</v>
      </c>
      <c r="AT175" s="186" t="s">
        <v>227</v>
      </c>
      <c r="AU175" s="186" t="s">
        <v>82</v>
      </c>
      <c r="AY175" s="19" t="s">
        <v>124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80</v>
      </c>
      <c r="BK175" s="187">
        <f>ROUND(I175*H175,2)</f>
        <v>0</v>
      </c>
      <c r="BL175" s="19" t="s">
        <v>154</v>
      </c>
      <c r="BM175" s="186" t="s">
        <v>497</v>
      </c>
    </row>
    <row r="176" spans="1:65" s="2" customFormat="1" ht="10">
      <c r="A176" s="36"/>
      <c r="B176" s="37"/>
      <c r="C176" s="38"/>
      <c r="D176" s="188" t="s">
        <v>133</v>
      </c>
      <c r="E176" s="38"/>
      <c r="F176" s="189" t="s">
        <v>496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133</v>
      </c>
      <c r="AU176" s="19" t="s">
        <v>82</v>
      </c>
    </row>
    <row r="177" spans="1:65" s="13" customFormat="1" ht="10">
      <c r="B177" s="196"/>
      <c r="C177" s="197"/>
      <c r="D177" s="188" t="s">
        <v>150</v>
      </c>
      <c r="E177" s="197"/>
      <c r="F177" s="199" t="s">
        <v>498</v>
      </c>
      <c r="G177" s="197"/>
      <c r="H177" s="200">
        <v>205.17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150</v>
      </c>
      <c r="AU177" s="206" t="s">
        <v>82</v>
      </c>
      <c r="AV177" s="13" t="s">
        <v>82</v>
      </c>
      <c r="AW177" s="13" t="s">
        <v>4</v>
      </c>
      <c r="AX177" s="13" t="s">
        <v>80</v>
      </c>
      <c r="AY177" s="206" t="s">
        <v>124</v>
      </c>
    </row>
    <row r="178" spans="1:65" s="12" customFormat="1" ht="22.75" customHeight="1">
      <c r="B178" s="159"/>
      <c r="C178" s="160"/>
      <c r="D178" s="161" t="s">
        <v>71</v>
      </c>
      <c r="E178" s="173" t="s">
        <v>255</v>
      </c>
      <c r="F178" s="173" t="s">
        <v>283</v>
      </c>
      <c r="G178" s="160"/>
      <c r="H178" s="160"/>
      <c r="I178" s="163"/>
      <c r="J178" s="174">
        <f>BK178</f>
        <v>0</v>
      </c>
      <c r="K178" s="160"/>
      <c r="L178" s="165"/>
      <c r="M178" s="166"/>
      <c r="N178" s="167"/>
      <c r="O178" s="167"/>
      <c r="P178" s="168">
        <f>SUM(P179:P188)</f>
        <v>0</v>
      </c>
      <c r="Q178" s="167"/>
      <c r="R178" s="168">
        <f>SUM(R179:R188)</f>
        <v>0</v>
      </c>
      <c r="S178" s="167"/>
      <c r="T178" s="169">
        <f>SUM(T179:T188)</f>
        <v>86.493809999999996</v>
      </c>
      <c r="AR178" s="170" t="s">
        <v>80</v>
      </c>
      <c r="AT178" s="171" t="s">
        <v>71</v>
      </c>
      <c r="AU178" s="171" t="s">
        <v>80</v>
      </c>
      <c r="AY178" s="170" t="s">
        <v>124</v>
      </c>
      <c r="BK178" s="172">
        <f>SUM(BK179:BK188)</f>
        <v>0</v>
      </c>
    </row>
    <row r="179" spans="1:65" s="2" customFormat="1" ht="16.5" customHeight="1">
      <c r="A179" s="36"/>
      <c r="B179" s="37"/>
      <c r="C179" s="175" t="s">
        <v>299</v>
      </c>
      <c r="D179" s="175" t="s">
        <v>127</v>
      </c>
      <c r="E179" s="176" t="s">
        <v>499</v>
      </c>
      <c r="F179" s="177" t="s">
        <v>500</v>
      </c>
      <c r="G179" s="178" t="s">
        <v>195</v>
      </c>
      <c r="H179" s="179">
        <v>41.033999999999999</v>
      </c>
      <c r="I179" s="180"/>
      <c r="J179" s="181">
        <f>ROUND(I179*H179,2)</f>
        <v>0</v>
      </c>
      <c r="K179" s="177" t="s">
        <v>130</v>
      </c>
      <c r="L179" s="41"/>
      <c r="M179" s="182" t="s">
        <v>19</v>
      </c>
      <c r="N179" s="183" t="s">
        <v>43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2</v>
      </c>
      <c r="T179" s="185">
        <f>S179*H179</f>
        <v>82.067999999999998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154</v>
      </c>
      <c r="AT179" s="186" t="s">
        <v>127</v>
      </c>
      <c r="AU179" s="186" t="s">
        <v>82</v>
      </c>
      <c r="AY179" s="19" t="s">
        <v>124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80</v>
      </c>
      <c r="BK179" s="187">
        <f>ROUND(I179*H179,2)</f>
        <v>0</v>
      </c>
      <c r="BL179" s="19" t="s">
        <v>154</v>
      </c>
      <c r="BM179" s="186" t="s">
        <v>501</v>
      </c>
    </row>
    <row r="180" spans="1:65" s="2" customFormat="1" ht="10">
      <c r="A180" s="36"/>
      <c r="B180" s="37"/>
      <c r="C180" s="38"/>
      <c r="D180" s="188" t="s">
        <v>133</v>
      </c>
      <c r="E180" s="38"/>
      <c r="F180" s="189" t="s">
        <v>500</v>
      </c>
      <c r="G180" s="38"/>
      <c r="H180" s="38"/>
      <c r="I180" s="190"/>
      <c r="J180" s="38"/>
      <c r="K180" s="38"/>
      <c r="L180" s="41"/>
      <c r="M180" s="191"/>
      <c r="N180" s="192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133</v>
      </c>
      <c r="AU180" s="19" t="s">
        <v>82</v>
      </c>
    </row>
    <row r="181" spans="1:65" s="2" customFormat="1" ht="10">
      <c r="A181" s="36"/>
      <c r="B181" s="37"/>
      <c r="C181" s="38"/>
      <c r="D181" s="193" t="s">
        <v>134</v>
      </c>
      <c r="E181" s="38"/>
      <c r="F181" s="194" t="s">
        <v>502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134</v>
      </c>
      <c r="AU181" s="19" t="s">
        <v>82</v>
      </c>
    </row>
    <row r="182" spans="1:65" s="14" customFormat="1" ht="10">
      <c r="B182" s="211"/>
      <c r="C182" s="212"/>
      <c r="D182" s="188" t="s">
        <v>150</v>
      </c>
      <c r="E182" s="213" t="s">
        <v>19</v>
      </c>
      <c r="F182" s="214" t="s">
        <v>503</v>
      </c>
      <c r="G182" s="212"/>
      <c r="H182" s="213" t="s">
        <v>19</v>
      </c>
      <c r="I182" s="215"/>
      <c r="J182" s="212"/>
      <c r="K182" s="212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150</v>
      </c>
      <c r="AU182" s="220" t="s">
        <v>82</v>
      </c>
      <c r="AV182" s="14" t="s">
        <v>80</v>
      </c>
      <c r="AW182" s="14" t="s">
        <v>32</v>
      </c>
      <c r="AX182" s="14" t="s">
        <v>72</v>
      </c>
      <c r="AY182" s="220" t="s">
        <v>124</v>
      </c>
    </row>
    <row r="183" spans="1:65" s="13" customFormat="1" ht="10">
      <c r="B183" s="196"/>
      <c r="C183" s="197"/>
      <c r="D183" s="188" t="s">
        <v>150</v>
      </c>
      <c r="E183" s="198" t="s">
        <v>19</v>
      </c>
      <c r="F183" s="199" t="s">
        <v>504</v>
      </c>
      <c r="G183" s="197"/>
      <c r="H183" s="200">
        <v>41.033999999999999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150</v>
      </c>
      <c r="AU183" s="206" t="s">
        <v>82</v>
      </c>
      <c r="AV183" s="13" t="s">
        <v>82</v>
      </c>
      <c r="AW183" s="13" t="s">
        <v>32</v>
      </c>
      <c r="AX183" s="13" t="s">
        <v>80</v>
      </c>
      <c r="AY183" s="206" t="s">
        <v>124</v>
      </c>
    </row>
    <row r="184" spans="1:65" s="2" customFormat="1" ht="24.15" customHeight="1">
      <c r="A184" s="36"/>
      <c r="B184" s="37"/>
      <c r="C184" s="175" t="s">
        <v>305</v>
      </c>
      <c r="D184" s="175" t="s">
        <v>127</v>
      </c>
      <c r="E184" s="176" t="s">
        <v>285</v>
      </c>
      <c r="F184" s="177" t="s">
        <v>286</v>
      </c>
      <c r="G184" s="178" t="s">
        <v>172</v>
      </c>
      <c r="H184" s="179">
        <v>97.7</v>
      </c>
      <c r="I184" s="180"/>
      <c r="J184" s="181">
        <f>ROUND(I184*H184,2)</f>
        <v>0</v>
      </c>
      <c r="K184" s="177" t="s">
        <v>130</v>
      </c>
      <c r="L184" s="41"/>
      <c r="M184" s="182" t="s">
        <v>19</v>
      </c>
      <c r="N184" s="183" t="s">
        <v>43</v>
      </c>
      <c r="O184" s="66"/>
      <c r="P184" s="184">
        <f>O184*H184</f>
        <v>0</v>
      </c>
      <c r="Q184" s="184">
        <v>0</v>
      </c>
      <c r="R184" s="184">
        <f>Q184*H184</f>
        <v>0</v>
      </c>
      <c r="S184" s="184">
        <v>4.53E-2</v>
      </c>
      <c r="T184" s="185">
        <f>S184*H184</f>
        <v>4.4258100000000002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154</v>
      </c>
      <c r="AT184" s="186" t="s">
        <v>127</v>
      </c>
      <c r="AU184" s="186" t="s">
        <v>82</v>
      </c>
      <c r="AY184" s="19" t="s">
        <v>124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80</v>
      </c>
      <c r="BK184" s="187">
        <f>ROUND(I184*H184,2)</f>
        <v>0</v>
      </c>
      <c r="BL184" s="19" t="s">
        <v>154</v>
      </c>
      <c r="BM184" s="186" t="s">
        <v>505</v>
      </c>
    </row>
    <row r="185" spans="1:65" s="2" customFormat="1" ht="18">
      <c r="A185" s="36"/>
      <c r="B185" s="37"/>
      <c r="C185" s="38"/>
      <c r="D185" s="188" t="s">
        <v>133</v>
      </c>
      <c r="E185" s="38"/>
      <c r="F185" s="189" t="s">
        <v>288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133</v>
      </c>
      <c r="AU185" s="19" t="s">
        <v>82</v>
      </c>
    </row>
    <row r="186" spans="1:65" s="2" customFormat="1" ht="10">
      <c r="A186" s="36"/>
      <c r="B186" s="37"/>
      <c r="C186" s="38"/>
      <c r="D186" s="193" t="s">
        <v>134</v>
      </c>
      <c r="E186" s="38"/>
      <c r="F186" s="194" t="s">
        <v>289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134</v>
      </c>
      <c r="AU186" s="19" t="s">
        <v>82</v>
      </c>
    </row>
    <row r="187" spans="1:65" s="14" customFormat="1" ht="10">
      <c r="B187" s="211"/>
      <c r="C187" s="212"/>
      <c r="D187" s="188" t="s">
        <v>150</v>
      </c>
      <c r="E187" s="213" t="s">
        <v>19</v>
      </c>
      <c r="F187" s="214" t="s">
        <v>290</v>
      </c>
      <c r="G187" s="212"/>
      <c r="H187" s="213" t="s">
        <v>19</v>
      </c>
      <c r="I187" s="215"/>
      <c r="J187" s="212"/>
      <c r="K187" s="212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150</v>
      </c>
      <c r="AU187" s="220" t="s">
        <v>82</v>
      </c>
      <c r="AV187" s="14" t="s">
        <v>80</v>
      </c>
      <c r="AW187" s="14" t="s">
        <v>32</v>
      </c>
      <c r="AX187" s="14" t="s">
        <v>72</v>
      </c>
      <c r="AY187" s="220" t="s">
        <v>124</v>
      </c>
    </row>
    <row r="188" spans="1:65" s="13" customFormat="1" ht="10">
      <c r="B188" s="196"/>
      <c r="C188" s="197"/>
      <c r="D188" s="188" t="s">
        <v>150</v>
      </c>
      <c r="E188" s="198" t="s">
        <v>19</v>
      </c>
      <c r="F188" s="199" t="s">
        <v>490</v>
      </c>
      <c r="G188" s="197"/>
      <c r="H188" s="200">
        <v>97.7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150</v>
      </c>
      <c r="AU188" s="206" t="s">
        <v>82</v>
      </c>
      <c r="AV188" s="13" t="s">
        <v>82</v>
      </c>
      <c r="AW188" s="13" t="s">
        <v>32</v>
      </c>
      <c r="AX188" s="13" t="s">
        <v>80</v>
      </c>
      <c r="AY188" s="206" t="s">
        <v>124</v>
      </c>
    </row>
    <row r="189" spans="1:65" s="12" customFormat="1" ht="22.75" customHeight="1">
      <c r="B189" s="159"/>
      <c r="C189" s="160"/>
      <c r="D189" s="161" t="s">
        <v>71</v>
      </c>
      <c r="E189" s="173" t="s">
        <v>291</v>
      </c>
      <c r="F189" s="173" t="s">
        <v>292</v>
      </c>
      <c r="G189" s="160"/>
      <c r="H189" s="160"/>
      <c r="I189" s="163"/>
      <c r="J189" s="174">
        <f>BK189</f>
        <v>0</v>
      </c>
      <c r="K189" s="160"/>
      <c r="L189" s="165"/>
      <c r="M189" s="166"/>
      <c r="N189" s="167"/>
      <c r="O189" s="167"/>
      <c r="P189" s="168">
        <f>SUM(P190:P202)</f>
        <v>0</v>
      </c>
      <c r="Q189" s="167"/>
      <c r="R189" s="168">
        <f>SUM(R190:R202)</f>
        <v>0</v>
      </c>
      <c r="S189" s="167"/>
      <c r="T189" s="169">
        <f>SUM(T190:T202)</f>
        <v>0</v>
      </c>
      <c r="AR189" s="170" t="s">
        <v>80</v>
      </c>
      <c r="AT189" s="171" t="s">
        <v>71</v>
      </c>
      <c r="AU189" s="171" t="s">
        <v>80</v>
      </c>
      <c r="AY189" s="170" t="s">
        <v>124</v>
      </c>
      <c r="BK189" s="172">
        <f>SUM(BK190:BK202)</f>
        <v>0</v>
      </c>
    </row>
    <row r="190" spans="1:65" s="2" customFormat="1" ht="44.25" customHeight="1">
      <c r="A190" s="36"/>
      <c r="B190" s="37"/>
      <c r="C190" s="175" t="s">
        <v>253</v>
      </c>
      <c r="D190" s="175" t="s">
        <v>127</v>
      </c>
      <c r="E190" s="176" t="s">
        <v>294</v>
      </c>
      <c r="F190" s="177" t="s">
        <v>295</v>
      </c>
      <c r="G190" s="178" t="s">
        <v>210</v>
      </c>
      <c r="H190" s="179">
        <v>86.494</v>
      </c>
      <c r="I190" s="180"/>
      <c r="J190" s="181">
        <f>ROUND(I190*H190,2)</f>
        <v>0</v>
      </c>
      <c r="K190" s="177" t="s">
        <v>130</v>
      </c>
      <c r="L190" s="41"/>
      <c r="M190" s="182" t="s">
        <v>19</v>
      </c>
      <c r="N190" s="183" t="s">
        <v>43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154</v>
      </c>
      <c r="AT190" s="186" t="s">
        <v>127</v>
      </c>
      <c r="AU190" s="186" t="s">
        <v>82</v>
      </c>
      <c r="AY190" s="19" t="s">
        <v>124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80</v>
      </c>
      <c r="BK190" s="187">
        <f>ROUND(I190*H190,2)</f>
        <v>0</v>
      </c>
      <c r="BL190" s="19" t="s">
        <v>154</v>
      </c>
      <c r="BM190" s="186" t="s">
        <v>506</v>
      </c>
    </row>
    <row r="191" spans="1:65" s="2" customFormat="1" ht="27">
      <c r="A191" s="36"/>
      <c r="B191" s="37"/>
      <c r="C191" s="38"/>
      <c r="D191" s="188" t="s">
        <v>133</v>
      </c>
      <c r="E191" s="38"/>
      <c r="F191" s="189" t="s">
        <v>297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133</v>
      </c>
      <c r="AU191" s="19" t="s">
        <v>82</v>
      </c>
    </row>
    <row r="192" spans="1:65" s="2" customFormat="1" ht="10">
      <c r="A192" s="36"/>
      <c r="B192" s="37"/>
      <c r="C192" s="38"/>
      <c r="D192" s="193" t="s">
        <v>134</v>
      </c>
      <c r="E192" s="38"/>
      <c r="F192" s="194" t="s">
        <v>298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134</v>
      </c>
      <c r="AU192" s="19" t="s">
        <v>82</v>
      </c>
    </row>
    <row r="193" spans="1:65" s="2" customFormat="1" ht="16.5" customHeight="1">
      <c r="A193" s="36"/>
      <c r="B193" s="37"/>
      <c r="C193" s="175" t="s">
        <v>240</v>
      </c>
      <c r="D193" s="175" t="s">
        <v>127</v>
      </c>
      <c r="E193" s="176" t="s">
        <v>300</v>
      </c>
      <c r="F193" s="177" t="s">
        <v>301</v>
      </c>
      <c r="G193" s="178" t="s">
        <v>210</v>
      </c>
      <c r="H193" s="179">
        <v>86.494</v>
      </c>
      <c r="I193" s="180"/>
      <c r="J193" s="181">
        <f>ROUND(I193*H193,2)</f>
        <v>0</v>
      </c>
      <c r="K193" s="177" t="s">
        <v>130</v>
      </c>
      <c r="L193" s="41"/>
      <c r="M193" s="182" t="s">
        <v>19</v>
      </c>
      <c r="N193" s="183" t="s">
        <v>43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154</v>
      </c>
      <c r="AT193" s="186" t="s">
        <v>127</v>
      </c>
      <c r="AU193" s="186" t="s">
        <v>82</v>
      </c>
      <c r="AY193" s="19" t="s">
        <v>124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80</v>
      </c>
      <c r="BK193" s="187">
        <f>ROUND(I193*H193,2)</f>
        <v>0</v>
      </c>
      <c r="BL193" s="19" t="s">
        <v>154</v>
      </c>
      <c r="BM193" s="186" t="s">
        <v>507</v>
      </c>
    </row>
    <row r="194" spans="1:65" s="2" customFormat="1" ht="18">
      <c r="A194" s="36"/>
      <c r="B194" s="37"/>
      <c r="C194" s="38"/>
      <c r="D194" s="188" t="s">
        <v>133</v>
      </c>
      <c r="E194" s="38"/>
      <c r="F194" s="189" t="s">
        <v>303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133</v>
      </c>
      <c r="AU194" s="19" t="s">
        <v>82</v>
      </c>
    </row>
    <row r="195" spans="1:65" s="2" customFormat="1" ht="10">
      <c r="A195" s="36"/>
      <c r="B195" s="37"/>
      <c r="C195" s="38"/>
      <c r="D195" s="193" t="s">
        <v>134</v>
      </c>
      <c r="E195" s="38"/>
      <c r="F195" s="194" t="s">
        <v>304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134</v>
      </c>
      <c r="AU195" s="19" t="s">
        <v>82</v>
      </c>
    </row>
    <row r="196" spans="1:65" s="2" customFormat="1" ht="24.15" customHeight="1">
      <c r="A196" s="36"/>
      <c r="B196" s="37"/>
      <c r="C196" s="175" t="s">
        <v>324</v>
      </c>
      <c r="D196" s="175" t="s">
        <v>127</v>
      </c>
      <c r="E196" s="176" t="s">
        <v>306</v>
      </c>
      <c r="F196" s="177" t="s">
        <v>307</v>
      </c>
      <c r="G196" s="178" t="s">
        <v>210</v>
      </c>
      <c r="H196" s="179">
        <v>518.96400000000006</v>
      </c>
      <c r="I196" s="180"/>
      <c r="J196" s="181">
        <f>ROUND(I196*H196,2)</f>
        <v>0</v>
      </c>
      <c r="K196" s="177" t="s">
        <v>130</v>
      </c>
      <c r="L196" s="41"/>
      <c r="M196" s="182" t="s">
        <v>19</v>
      </c>
      <c r="N196" s="183" t="s">
        <v>43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154</v>
      </c>
      <c r="AT196" s="186" t="s">
        <v>127</v>
      </c>
      <c r="AU196" s="186" t="s">
        <v>82</v>
      </c>
      <c r="AY196" s="19" t="s">
        <v>124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80</v>
      </c>
      <c r="BK196" s="187">
        <f>ROUND(I196*H196,2)</f>
        <v>0</v>
      </c>
      <c r="BL196" s="19" t="s">
        <v>154</v>
      </c>
      <c r="BM196" s="186" t="s">
        <v>508</v>
      </c>
    </row>
    <row r="197" spans="1:65" s="2" customFormat="1" ht="27">
      <c r="A197" s="36"/>
      <c r="B197" s="37"/>
      <c r="C197" s="38"/>
      <c r="D197" s="188" t="s">
        <v>133</v>
      </c>
      <c r="E197" s="38"/>
      <c r="F197" s="189" t="s">
        <v>309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133</v>
      </c>
      <c r="AU197" s="19" t="s">
        <v>82</v>
      </c>
    </row>
    <row r="198" spans="1:65" s="2" customFormat="1" ht="10">
      <c r="A198" s="36"/>
      <c r="B198" s="37"/>
      <c r="C198" s="38"/>
      <c r="D198" s="193" t="s">
        <v>134</v>
      </c>
      <c r="E198" s="38"/>
      <c r="F198" s="194" t="s">
        <v>310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134</v>
      </c>
      <c r="AU198" s="19" t="s">
        <v>82</v>
      </c>
    </row>
    <row r="199" spans="1:65" s="13" customFormat="1" ht="10">
      <c r="B199" s="196"/>
      <c r="C199" s="197"/>
      <c r="D199" s="188" t="s">
        <v>150</v>
      </c>
      <c r="E199" s="197"/>
      <c r="F199" s="199" t="s">
        <v>509</v>
      </c>
      <c r="G199" s="197"/>
      <c r="H199" s="200">
        <v>518.96400000000006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150</v>
      </c>
      <c r="AU199" s="206" t="s">
        <v>82</v>
      </c>
      <c r="AV199" s="13" t="s">
        <v>82</v>
      </c>
      <c r="AW199" s="13" t="s">
        <v>4</v>
      </c>
      <c r="AX199" s="13" t="s">
        <v>80</v>
      </c>
      <c r="AY199" s="206" t="s">
        <v>124</v>
      </c>
    </row>
    <row r="200" spans="1:65" s="2" customFormat="1" ht="24.15" customHeight="1">
      <c r="A200" s="36"/>
      <c r="B200" s="37"/>
      <c r="C200" s="175" t="s">
        <v>7</v>
      </c>
      <c r="D200" s="175" t="s">
        <v>127</v>
      </c>
      <c r="E200" s="176" t="s">
        <v>312</v>
      </c>
      <c r="F200" s="177" t="s">
        <v>313</v>
      </c>
      <c r="G200" s="178" t="s">
        <v>210</v>
      </c>
      <c r="H200" s="179">
        <v>86.494</v>
      </c>
      <c r="I200" s="180"/>
      <c r="J200" s="181">
        <f>ROUND(I200*H200,2)</f>
        <v>0</v>
      </c>
      <c r="K200" s="177" t="s">
        <v>130</v>
      </c>
      <c r="L200" s="41"/>
      <c r="M200" s="182" t="s">
        <v>19</v>
      </c>
      <c r="N200" s="183" t="s">
        <v>43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154</v>
      </c>
      <c r="AT200" s="186" t="s">
        <v>127</v>
      </c>
      <c r="AU200" s="186" t="s">
        <v>82</v>
      </c>
      <c r="AY200" s="19" t="s">
        <v>124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80</v>
      </c>
      <c r="BK200" s="187">
        <f>ROUND(I200*H200,2)</f>
        <v>0</v>
      </c>
      <c r="BL200" s="19" t="s">
        <v>154</v>
      </c>
      <c r="BM200" s="186" t="s">
        <v>510</v>
      </c>
    </row>
    <row r="201" spans="1:65" s="2" customFormat="1" ht="10">
      <c r="A201" s="36"/>
      <c r="B201" s="37"/>
      <c r="C201" s="38"/>
      <c r="D201" s="188" t="s">
        <v>133</v>
      </c>
      <c r="E201" s="38"/>
      <c r="F201" s="189" t="s">
        <v>315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133</v>
      </c>
      <c r="AU201" s="19" t="s">
        <v>82</v>
      </c>
    </row>
    <row r="202" spans="1:65" s="2" customFormat="1" ht="10">
      <c r="A202" s="36"/>
      <c r="B202" s="37"/>
      <c r="C202" s="38"/>
      <c r="D202" s="193" t="s">
        <v>134</v>
      </c>
      <c r="E202" s="38"/>
      <c r="F202" s="194" t="s">
        <v>316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134</v>
      </c>
      <c r="AU202" s="19" t="s">
        <v>82</v>
      </c>
    </row>
    <row r="203" spans="1:65" s="12" customFormat="1" ht="22.75" customHeight="1">
      <c r="B203" s="159"/>
      <c r="C203" s="160"/>
      <c r="D203" s="161" t="s">
        <v>71</v>
      </c>
      <c r="E203" s="173" t="s">
        <v>317</v>
      </c>
      <c r="F203" s="173" t="s">
        <v>318</v>
      </c>
      <c r="G203" s="160"/>
      <c r="H203" s="160"/>
      <c r="I203" s="163"/>
      <c r="J203" s="174">
        <f>BK203</f>
        <v>0</v>
      </c>
      <c r="K203" s="160"/>
      <c r="L203" s="165"/>
      <c r="M203" s="166"/>
      <c r="N203" s="167"/>
      <c r="O203" s="167"/>
      <c r="P203" s="168">
        <f>SUM(P204:P209)</f>
        <v>0</v>
      </c>
      <c r="Q203" s="167"/>
      <c r="R203" s="168">
        <f>SUM(R204:R209)</f>
        <v>0</v>
      </c>
      <c r="S203" s="167"/>
      <c r="T203" s="169">
        <f>SUM(T204:T209)</f>
        <v>0</v>
      </c>
      <c r="AR203" s="170" t="s">
        <v>80</v>
      </c>
      <c r="AT203" s="171" t="s">
        <v>71</v>
      </c>
      <c r="AU203" s="171" t="s">
        <v>80</v>
      </c>
      <c r="AY203" s="170" t="s">
        <v>124</v>
      </c>
      <c r="BK203" s="172">
        <f>SUM(BK204:BK209)</f>
        <v>0</v>
      </c>
    </row>
    <row r="204" spans="1:65" s="2" customFormat="1" ht="24.15" customHeight="1">
      <c r="A204" s="36"/>
      <c r="B204" s="37"/>
      <c r="C204" s="175" t="s">
        <v>251</v>
      </c>
      <c r="D204" s="175" t="s">
        <v>127</v>
      </c>
      <c r="E204" s="176" t="s">
        <v>319</v>
      </c>
      <c r="F204" s="177" t="s">
        <v>320</v>
      </c>
      <c r="G204" s="178" t="s">
        <v>210</v>
      </c>
      <c r="H204" s="179">
        <v>225.07400000000001</v>
      </c>
      <c r="I204" s="180"/>
      <c r="J204" s="181">
        <f>ROUND(I204*H204,2)</f>
        <v>0</v>
      </c>
      <c r="K204" s="177" t="s">
        <v>130</v>
      </c>
      <c r="L204" s="41"/>
      <c r="M204" s="182" t="s">
        <v>19</v>
      </c>
      <c r="N204" s="183" t="s">
        <v>43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154</v>
      </c>
      <c r="AT204" s="186" t="s">
        <v>127</v>
      </c>
      <c r="AU204" s="186" t="s">
        <v>82</v>
      </c>
      <c r="AY204" s="19" t="s">
        <v>124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80</v>
      </c>
      <c r="BK204" s="187">
        <f>ROUND(I204*H204,2)</f>
        <v>0</v>
      </c>
      <c r="BL204" s="19" t="s">
        <v>154</v>
      </c>
      <c r="BM204" s="186" t="s">
        <v>511</v>
      </c>
    </row>
    <row r="205" spans="1:65" s="2" customFormat="1" ht="27">
      <c r="A205" s="36"/>
      <c r="B205" s="37"/>
      <c r="C205" s="38"/>
      <c r="D205" s="188" t="s">
        <v>133</v>
      </c>
      <c r="E205" s="38"/>
      <c r="F205" s="189" t="s">
        <v>322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133</v>
      </c>
      <c r="AU205" s="19" t="s">
        <v>82</v>
      </c>
    </row>
    <row r="206" spans="1:65" s="2" customFormat="1" ht="10">
      <c r="A206" s="36"/>
      <c r="B206" s="37"/>
      <c r="C206" s="38"/>
      <c r="D206" s="193" t="s">
        <v>134</v>
      </c>
      <c r="E206" s="38"/>
      <c r="F206" s="194" t="s">
        <v>323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134</v>
      </c>
      <c r="AU206" s="19" t="s">
        <v>82</v>
      </c>
    </row>
    <row r="207" spans="1:65" s="2" customFormat="1" ht="24.15" customHeight="1">
      <c r="A207" s="36"/>
      <c r="B207" s="37"/>
      <c r="C207" s="175" t="s">
        <v>238</v>
      </c>
      <c r="D207" s="175" t="s">
        <v>127</v>
      </c>
      <c r="E207" s="176" t="s">
        <v>325</v>
      </c>
      <c r="F207" s="177" t="s">
        <v>326</v>
      </c>
      <c r="G207" s="178" t="s">
        <v>210</v>
      </c>
      <c r="H207" s="179">
        <v>225.07400000000001</v>
      </c>
      <c r="I207" s="180"/>
      <c r="J207" s="181">
        <f>ROUND(I207*H207,2)</f>
        <v>0</v>
      </c>
      <c r="K207" s="177" t="s">
        <v>130</v>
      </c>
      <c r="L207" s="41"/>
      <c r="M207" s="182" t="s">
        <v>19</v>
      </c>
      <c r="N207" s="183" t="s">
        <v>43</v>
      </c>
      <c r="O207" s="66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154</v>
      </c>
      <c r="AT207" s="186" t="s">
        <v>127</v>
      </c>
      <c r="AU207" s="186" t="s">
        <v>82</v>
      </c>
      <c r="AY207" s="19" t="s">
        <v>124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80</v>
      </c>
      <c r="BK207" s="187">
        <f>ROUND(I207*H207,2)</f>
        <v>0</v>
      </c>
      <c r="BL207" s="19" t="s">
        <v>154</v>
      </c>
      <c r="BM207" s="186" t="s">
        <v>512</v>
      </c>
    </row>
    <row r="208" spans="1:65" s="2" customFormat="1" ht="36">
      <c r="A208" s="36"/>
      <c r="B208" s="37"/>
      <c r="C208" s="38"/>
      <c r="D208" s="188" t="s">
        <v>133</v>
      </c>
      <c r="E208" s="38"/>
      <c r="F208" s="189" t="s">
        <v>328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133</v>
      </c>
      <c r="AU208" s="19" t="s">
        <v>82</v>
      </c>
    </row>
    <row r="209" spans="1:65" s="2" customFormat="1" ht="10">
      <c r="A209" s="36"/>
      <c r="B209" s="37"/>
      <c r="C209" s="38"/>
      <c r="D209" s="193" t="s">
        <v>134</v>
      </c>
      <c r="E209" s="38"/>
      <c r="F209" s="194" t="s">
        <v>329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134</v>
      </c>
      <c r="AU209" s="19" t="s">
        <v>82</v>
      </c>
    </row>
    <row r="210" spans="1:65" s="12" customFormat="1" ht="25.9" customHeight="1">
      <c r="B210" s="159"/>
      <c r="C210" s="160"/>
      <c r="D210" s="161" t="s">
        <v>71</v>
      </c>
      <c r="E210" s="162" t="s">
        <v>397</v>
      </c>
      <c r="F210" s="162" t="s">
        <v>398</v>
      </c>
      <c r="G210" s="160"/>
      <c r="H210" s="160"/>
      <c r="I210" s="163"/>
      <c r="J210" s="164">
        <f>BK210</f>
        <v>0</v>
      </c>
      <c r="K210" s="160"/>
      <c r="L210" s="165"/>
      <c r="M210" s="166"/>
      <c r="N210" s="167"/>
      <c r="O210" s="167"/>
      <c r="P210" s="168">
        <f>P211</f>
        <v>0</v>
      </c>
      <c r="Q210" s="167"/>
      <c r="R210" s="168">
        <f>R211</f>
        <v>3.07756E-2</v>
      </c>
      <c r="S210" s="167"/>
      <c r="T210" s="169">
        <f>T211</f>
        <v>0</v>
      </c>
      <c r="AR210" s="170" t="s">
        <v>82</v>
      </c>
      <c r="AT210" s="171" t="s">
        <v>71</v>
      </c>
      <c r="AU210" s="171" t="s">
        <v>72</v>
      </c>
      <c r="AY210" s="170" t="s">
        <v>124</v>
      </c>
      <c r="BK210" s="172">
        <f>BK211</f>
        <v>0</v>
      </c>
    </row>
    <row r="211" spans="1:65" s="12" customFormat="1" ht="22.75" customHeight="1">
      <c r="B211" s="159"/>
      <c r="C211" s="160"/>
      <c r="D211" s="161" t="s">
        <v>71</v>
      </c>
      <c r="E211" s="173" t="s">
        <v>513</v>
      </c>
      <c r="F211" s="173" t="s">
        <v>514</v>
      </c>
      <c r="G211" s="160"/>
      <c r="H211" s="160"/>
      <c r="I211" s="163"/>
      <c r="J211" s="174">
        <f>BK211</f>
        <v>0</v>
      </c>
      <c r="K211" s="160"/>
      <c r="L211" s="165"/>
      <c r="M211" s="166"/>
      <c r="N211" s="167"/>
      <c r="O211" s="167"/>
      <c r="P211" s="168">
        <f>SUM(P212:P222)</f>
        <v>0</v>
      </c>
      <c r="Q211" s="167"/>
      <c r="R211" s="168">
        <f>SUM(R212:R222)</f>
        <v>3.07756E-2</v>
      </c>
      <c r="S211" s="167"/>
      <c r="T211" s="169">
        <f>SUM(T212:T222)</f>
        <v>0</v>
      </c>
      <c r="AR211" s="170" t="s">
        <v>82</v>
      </c>
      <c r="AT211" s="171" t="s">
        <v>71</v>
      </c>
      <c r="AU211" s="171" t="s">
        <v>80</v>
      </c>
      <c r="AY211" s="170" t="s">
        <v>124</v>
      </c>
      <c r="BK211" s="172">
        <f>SUM(BK212:BK222)</f>
        <v>0</v>
      </c>
    </row>
    <row r="212" spans="1:65" s="2" customFormat="1" ht="24.15" customHeight="1">
      <c r="A212" s="36"/>
      <c r="B212" s="37"/>
      <c r="C212" s="175" t="s">
        <v>515</v>
      </c>
      <c r="D212" s="175" t="s">
        <v>127</v>
      </c>
      <c r="E212" s="176" t="s">
        <v>516</v>
      </c>
      <c r="F212" s="177" t="s">
        <v>517</v>
      </c>
      <c r="G212" s="178" t="s">
        <v>390</v>
      </c>
      <c r="H212" s="179">
        <v>146.55000000000001</v>
      </c>
      <c r="I212" s="180"/>
      <c r="J212" s="181">
        <f>ROUND(I212*H212,2)</f>
        <v>0</v>
      </c>
      <c r="K212" s="177" t="s">
        <v>130</v>
      </c>
      <c r="L212" s="41"/>
      <c r="M212" s="182" t="s">
        <v>19</v>
      </c>
      <c r="N212" s="183" t="s">
        <v>43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299</v>
      </c>
      <c r="AT212" s="186" t="s">
        <v>127</v>
      </c>
      <c r="AU212" s="186" t="s">
        <v>82</v>
      </c>
      <c r="AY212" s="19" t="s">
        <v>124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80</v>
      </c>
      <c r="BK212" s="187">
        <f>ROUND(I212*H212,2)</f>
        <v>0</v>
      </c>
      <c r="BL212" s="19" t="s">
        <v>299</v>
      </c>
      <c r="BM212" s="186" t="s">
        <v>518</v>
      </c>
    </row>
    <row r="213" spans="1:65" s="2" customFormat="1" ht="18">
      <c r="A213" s="36"/>
      <c r="B213" s="37"/>
      <c r="C213" s="38"/>
      <c r="D213" s="188" t="s">
        <v>133</v>
      </c>
      <c r="E213" s="38"/>
      <c r="F213" s="189" t="s">
        <v>519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133</v>
      </c>
      <c r="AU213" s="19" t="s">
        <v>82</v>
      </c>
    </row>
    <row r="214" spans="1:65" s="2" customFormat="1" ht="10">
      <c r="A214" s="36"/>
      <c r="B214" s="37"/>
      <c r="C214" s="38"/>
      <c r="D214" s="193" t="s">
        <v>134</v>
      </c>
      <c r="E214" s="38"/>
      <c r="F214" s="194" t="s">
        <v>520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134</v>
      </c>
      <c r="AU214" s="19" t="s">
        <v>82</v>
      </c>
    </row>
    <row r="215" spans="1:65" s="14" customFormat="1" ht="10">
      <c r="B215" s="211"/>
      <c r="C215" s="212"/>
      <c r="D215" s="188" t="s">
        <v>150</v>
      </c>
      <c r="E215" s="213" t="s">
        <v>19</v>
      </c>
      <c r="F215" s="214" t="s">
        <v>521</v>
      </c>
      <c r="G215" s="212"/>
      <c r="H215" s="213" t="s">
        <v>19</v>
      </c>
      <c r="I215" s="215"/>
      <c r="J215" s="212"/>
      <c r="K215" s="212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150</v>
      </c>
      <c r="AU215" s="220" t="s">
        <v>82</v>
      </c>
      <c r="AV215" s="14" t="s">
        <v>80</v>
      </c>
      <c r="AW215" s="14" t="s">
        <v>32</v>
      </c>
      <c r="AX215" s="14" t="s">
        <v>72</v>
      </c>
      <c r="AY215" s="220" t="s">
        <v>124</v>
      </c>
    </row>
    <row r="216" spans="1:65" s="13" customFormat="1" ht="10">
      <c r="B216" s="196"/>
      <c r="C216" s="197"/>
      <c r="D216" s="188" t="s">
        <v>150</v>
      </c>
      <c r="E216" s="198" t="s">
        <v>19</v>
      </c>
      <c r="F216" s="199" t="s">
        <v>522</v>
      </c>
      <c r="G216" s="197"/>
      <c r="H216" s="200">
        <v>146.55000000000001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150</v>
      </c>
      <c r="AU216" s="206" t="s">
        <v>82</v>
      </c>
      <c r="AV216" s="13" t="s">
        <v>82</v>
      </c>
      <c r="AW216" s="13" t="s">
        <v>32</v>
      </c>
      <c r="AX216" s="13" t="s">
        <v>80</v>
      </c>
      <c r="AY216" s="206" t="s">
        <v>124</v>
      </c>
    </row>
    <row r="217" spans="1:65" s="2" customFormat="1" ht="24.15" customHeight="1">
      <c r="A217" s="36"/>
      <c r="B217" s="37"/>
      <c r="C217" s="232" t="s">
        <v>523</v>
      </c>
      <c r="D217" s="232" t="s">
        <v>227</v>
      </c>
      <c r="E217" s="233" t="s">
        <v>524</v>
      </c>
      <c r="F217" s="234" t="s">
        <v>525</v>
      </c>
      <c r="G217" s="235" t="s">
        <v>390</v>
      </c>
      <c r="H217" s="236">
        <v>153.87799999999999</v>
      </c>
      <c r="I217" s="237"/>
      <c r="J217" s="238">
        <f>ROUND(I217*H217,2)</f>
        <v>0</v>
      </c>
      <c r="K217" s="234" t="s">
        <v>130</v>
      </c>
      <c r="L217" s="239"/>
      <c r="M217" s="240" t="s">
        <v>19</v>
      </c>
      <c r="N217" s="241" t="s">
        <v>43</v>
      </c>
      <c r="O217" s="66"/>
      <c r="P217" s="184">
        <f>O217*H217</f>
        <v>0</v>
      </c>
      <c r="Q217" s="184">
        <v>2.0000000000000001E-4</v>
      </c>
      <c r="R217" s="184">
        <f>Q217*H217</f>
        <v>3.07756E-2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526</v>
      </c>
      <c r="AT217" s="186" t="s">
        <v>227</v>
      </c>
      <c r="AU217" s="186" t="s">
        <v>82</v>
      </c>
      <c r="AY217" s="19" t="s">
        <v>124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80</v>
      </c>
      <c r="BK217" s="187">
        <f>ROUND(I217*H217,2)</f>
        <v>0</v>
      </c>
      <c r="BL217" s="19" t="s">
        <v>299</v>
      </c>
      <c r="BM217" s="186" t="s">
        <v>527</v>
      </c>
    </row>
    <row r="218" spans="1:65" s="2" customFormat="1" ht="18">
      <c r="A218" s="36"/>
      <c r="B218" s="37"/>
      <c r="C218" s="38"/>
      <c r="D218" s="188" t="s">
        <v>133</v>
      </c>
      <c r="E218" s="38"/>
      <c r="F218" s="189" t="s">
        <v>525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133</v>
      </c>
      <c r="AU218" s="19" t="s">
        <v>82</v>
      </c>
    </row>
    <row r="219" spans="1:65" s="13" customFormat="1" ht="10">
      <c r="B219" s="196"/>
      <c r="C219" s="197"/>
      <c r="D219" s="188" t="s">
        <v>150</v>
      </c>
      <c r="E219" s="197"/>
      <c r="F219" s="199" t="s">
        <v>528</v>
      </c>
      <c r="G219" s="197"/>
      <c r="H219" s="200">
        <v>153.87799999999999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150</v>
      </c>
      <c r="AU219" s="206" t="s">
        <v>82</v>
      </c>
      <c r="AV219" s="13" t="s">
        <v>82</v>
      </c>
      <c r="AW219" s="13" t="s">
        <v>4</v>
      </c>
      <c r="AX219" s="13" t="s">
        <v>80</v>
      </c>
      <c r="AY219" s="206" t="s">
        <v>124</v>
      </c>
    </row>
    <row r="220" spans="1:65" s="2" customFormat="1" ht="24.15" customHeight="1">
      <c r="A220" s="36"/>
      <c r="B220" s="37"/>
      <c r="C220" s="175" t="s">
        <v>529</v>
      </c>
      <c r="D220" s="175" t="s">
        <v>127</v>
      </c>
      <c r="E220" s="176" t="s">
        <v>530</v>
      </c>
      <c r="F220" s="177" t="s">
        <v>531</v>
      </c>
      <c r="G220" s="178" t="s">
        <v>210</v>
      </c>
      <c r="H220" s="179">
        <v>3.1E-2</v>
      </c>
      <c r="I220" s="180"/>
      <c r="J220" s="181">
        <f>ROUND(I220*H220,2)</f>
        <v>0</v>
      </c>
      <c r="K220" s="177" t="s">
        <v>130</v>
      </c>
      <c r="L220" s="41"/>
      <c r="M220" s="182" t="s">
        <v>19</v>
      </c>
      <c r="N220" s="183" t="s">
        <v>43</v>
      </c>
      <c r="O220" s="6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299</v>
      </c>
      <c r="AT220" s="186" t="s">
        <v>127</v>
      </c>
      <c r="AU220" s="186" t="s">
        <v>82</v>
      </c>
      <c r="AY220" s="19" t="s">
        <v>124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80</v>
      </c>
      <c r="BK220" s="187">
        <f>ROUND(I220*H220,2)</f>
        <v>0</v>
      </c>
      <c r="BL220" s="19" t="s">
        <v>299</v>
      </c>
      <c r="BM220" s="186" t="s">
        <v>532</v>
      </c>
    </row>
    <row r="221" spans="1:65" s="2" customFormat="1" ht="27">
      <c r="A221" s="36"/>
      <c r="B221" s="37"/>
      <c r="C221" s="38"/>
      <c r="D221" s="188" t="s">
        <v>133</v>
      </c>
      <c r="E221" s="38"/>
      <c r="F221" s="189" t="s">
        <v>533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133</v>
      </c>
      <c r="AU221" s="19" t="s">
        <v>82</v>
      </c>
    </row>
    <row r="222" spans="1:65" s="2" customFormat="1" ht="10">
      <c r="A222" s="36"/>
      <c r="B222" s="37"/>
      <c r="C222" s="38"/>
      <c r="D222" s="193" t="s">
        <v>134</v>
      </c>
      <c r="E222" s="38"/>
      <c r="F222" s="194" t="s">
        <v>534</v>
      </c>
      <c r="G222" s="38"/>
      <c r="H222" s="38"/>
      <c r="I222" s="190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134</v>
      </c>
      <c r="AU222" s="19" t="s">
        <v>82</v>
      </c>
    </row>
    <row r="223" spans="1:65" s="12" customFormat="1" ht="25.9" customHeight="1">
      <c r="B223" s="159"/>
      <c r="C223" s="160"/>
      <c r="D223" s="161" t="s">
        <v>71</v>
      </c>
      <c r="E223" s="162" t="s">
        <v>330</v>
      </c>
      <c r="F223" s="162" t="s">
        <v>331</v>
      </c>
      <c r="G223" s="160"/>
      <c r="H223" s="160"/>
      <c r="I223" s="163"/>
      <c r="J223" s="164">
        <f>BK223</f>
        <v>0</v>
      </c>
      <c r="K223" s="160"/>
      <c r="L223" s="165"/>
      <c r="M223" s="166"/>
      <c r="N223" s="167"/>
      <c r="O223" s="167"/>
      <c r="P223" s="168">
        <f>SUM(P224:P229)</f>
        <v>0</v>
      </c>
      <c r="Q223" s="167"/>
      <c r="R223" s="168">
        <f>SUM(R224:R229)</f>
        <v>0</v>
      </c>
      <c r="S223" s="167"/>
      <c r="T223" s="169">
        <f>SUM(T224:T229)</f>
        <v>0</v>
      </c>
      <c r="AR223" s="170" t="s">
        <v>154</v>
      </c>
      <c r="AT223" s="171" t="s">
        <v>71</v>
      </c>
      <c r="AU223" s="171" t="s">
        <v>72</v>
      </c>
      <c r="AY223" s="170" t="s">
        <v>124</v>
      </c>
      <c r="BK223" s="172">
        <f>SUM(BK224:BK229)</f>
        <v>0</v>
      </c>
    </row>
    <row r="224" spans="1:65" s="2" customFormat="1" ht="21.75" customHeight="1">
      <c r="A224" s="36"/>
      <c r="B224" s="37"/>
      <c r="C224" s="175" t="s">
        <v>535</v>
      </c>
      <c r="D224" s="175" t="s">
        <v>127</v>
      </c>
      <c r="E224" s="176" t="s">
        <v>332</v>
      </c>
      <c r="F224" s="177" t="s">
        <v>333</v>
      </c>
      <c r="G224" s="178" t="s">
        <v>334</v>
      </c>
      <c r="H224" s="179">
        <v>119</v>
      </c>
      <c r="I224" s="180"/>
      <c r="J224" s="181">
        <f>ROUND(I224*H224,2)</f>
        <v>0</v>
      </c>
      <c r="K224" s="177" t="s">
        <v>130</v>
      </c>
      <c r="L224" s="41"/>
      <c r="M224" s="182" t="s">
        <v>19</v>
      </c>
      <c r="N224" s="183" t="s">
        <v>43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335</v>
      </c>
      <c r="AT224" s="186" t="s">
        <v>127</v>
      </c>
      <c r="AU224" s="186" t="s">
        <v>80</v>
      </c>
      <c r="AY224" s="19" t="s">
        <v>124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80</v>
      </c>
      <c r="BK224" s="187">
        <f>ROUND(I224*H224,2)</f>
        <v>0</v>
      </c>
      <c r="BL224" s="19" t="s">
        <v>335</v>
      </c>
      <c r="BM224" s="186" t="s">
        <v>536</v>
      </c>
    </row>
    <row r="225" spans="1:51" s="2" customFormat="1" ht="18">
      <c r="A225" s="36"/>
      <c r="B225" s="37"/>
      <c r="C225" s="38"/>
      <c r="D225" s="188" t="s">
        <v>133</v>
      </c>
      <c r="E225" s="38"/>
      <c r="F225" s="189" t="s">
        <v>337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133</v>
      </c>
      <c r="AU225" s="19" t="s">
        <v>80</v>
      </c>
    </row>
    <row r="226" spans="1:51" s="2" customFormat="1" ht="10">
      <c r="A226" s="36"/>
      <c r="B226" s="37"/>
      <c r="C226" s="38"/>
      <c r="D226" s="193" t="s">
        <v>134</v>
      </c>
      <c r="E226" s="38"/>
      <c r="F226" s="194" t="s">
        <v>338</v>
      </c>
      <c r="G226" s="38"/>
      <c r="H226" s="38"/>
      <c r="I226" s="190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134</v>
      </c>
      <c r="AU226" s="19" t="s">
        <v>80</v>
      </c>
    </row>
    <row r="227" spans="1:51" s="2" customFormat="1" ht="27">
      <c r="A227" s="36"/>
      <c r="B227" s="37"/>
      <c r="C227" s="38"/>
      <c r="D227" s="188" t="s">
        <v>136</v>
      </c>
      <c r="E227" s="38"/>
      <c r="F227" s="195" t="s">
        <v>339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136</v>
      </c>
      <c r="AU227" s="19" t="s">
        <v>80</v>
      </c>
    </row>
    <row r="228" spans="1:51" s="14" customFormat="1" ht="10">
      <c r="B228" s="211"/>
      <c r="C228" s="212"/>
      <c r="D228" s="188" t="s">
        <v>150</v>
      </c>
      <c r="E228" s="213" t="s">
        <v>19</v>
      </c>
      <c r="F228" s="214" t="s">
        <v>340</v>
      </c>
      <c r="G228" s="212"/>
      <c r="H228" s="213" t="s">
        <v>19</v>
      </c>
      <c r="I228" s="215"/>
      <c r="J228" s="212"/>
      <c r="K228" s="212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150</v>
      </c>
      <c r="AU228" s="220" t="s">
        <v>80</v>
      </c>
      <c r="AV228" s="14" t="s">
        <v>80</v>
      </c>
      <c r="AW228" s="14" t="s">
        <v>32</v>
      </c>
      <c r="AX228" s="14" t="s">
        <v>72</v>
      </c>
      <c r="AY228" s="220" t="s">
        <v>124</v>
      </c>
    </row>
    <row r="229" spans="1:51" s="13" customFormat="1" ht="10">
      <c r="B229" s="196"/>
      <c r="C229" s="197"/>
      <c r="D229" s="188" t="s">
        <v>150</v>
      </c>
      <c r="E229" s="198" t="s">
        <v>19</v>
      </c>
      <c r="F229" s="199" t="s">
        <v>341</v>
      </c>
      <c r="G229" s="197"/>
      <c r="H229" s="200">
        <v>119</v>
      </c>
      <c r="I229" s="201"/>
      <c r="J229" s="197"/>
      <c r="K229" s="197"/>
      <c r="L229" s="202"/>
      <c r="M229" s="242"/>
      <c r="N229" s="243"/>
      <c r="O229" s="243"/>
      <c r="P229" s="243"/>
      <c r="Q229" s="243"/>
      <c r="R229" s="243"/>
      <c r="S229" s="243"/>
      <c r="T229" s="244"/>
      <c r="AT229" s="206" t="s">
        <v>150</v>
      </c>
      <c r="AU229" s="206" t="s">
        <v>80</v>
      </c>
      <c r="AV229" s="13" t="s">
        <v>82</v>
      </c>
      <c r="AW229" s="13" t="s">
        <v>32</v>
      </c>
      <c r="AX229" s="13" t="s">
        <v>80</v>
      </c>
      <c r="AY229" s="206" t="s">
        <v>124</v>
      </c>
    </row>
    <row r="230" spans="1:51" s="2" customFormat="1" ht="7" customHeight="1">
      <c r="A230" s="36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41"/>
      <c r="M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</row>
  </sheetData>
  <sheetProtection algorithmName="SHA-512" hashValue="F+LqSoyhTO2BEXfz/lUJqxkGGtt1OQ/S3J95n6dFzSmwHNH/eF0y67IJxDH64sjNFMMSjuggW9cufo5/kciAog==" saltValue="UfCm4JvIf9Be5OCUD61uUVWA4Lb8hEBm2LXT4vb9X0taDL94a92QROTauRmxo1aO8WoeNBcn21ziXfq1O5wJbA==" spinCount="100000" sheet="1" objects="1" scenarios="1" formatColumns="0" formatRows="0" autoFilter="0"/>
  <autoFilter ref="C88:K229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400-000000000000}"/>
    <hyperlink ref="F99" r:id="rId2" xr:uid="{00000000-0004-0000-0400-000001000000}"/>
    <hyperlink ref="F105" r:id="rId3" xr:uid="{00000000-0004-0000-0400-000002000000}"/>
    <hyperlink ref="F112" r:id="rId4" xr:uid="{00000000-0004-0000-0400-000003000000}"/>
    <hyperlink ref="F117" r:id="rId5" xr:uid="{00000000-0004-0000-0400-000004000000}"/>
    <hyperlink ref="F123" r:id="rId6" xr:uid="{00000000-0004-0000-0400-000005000000}"/>
    <hyperlink ref="F132" r:id="rId7" xr:uid="{00000000-0004-0000-0400-000006000000}"/>
    <hyperlink ref="F141" r:id="rId8" xr:uid="{00000000-0004-0000-0400-000007000000}"/>
    <hyperlink ref="F147" r:id="rId9" xr:uid="{00000000-0004-0000-0400-000008000000}"/>
    <hyperlink ref="F159" r:id="rId10" xr:uid="{00000000-0004-0000-0400-000009000000}"/>
    <hyperlink ref="F164" r:id="rId11" xr:uid="{00000000-0004-0000-0400-00000A000000}"/>
    <hyperlink ref="F169" r:id="rId12" xr:uid="{00000000-0004-0000-0400-00000B000000}"/>
    <hyperlink ref="F181" r:id="rId13" xr:uid="{00000000-0004-0000-0400-00000C000000}"/>
    <hyperlink ref="F186" r:id="rId14" xr:uid="{00000000-0004-0000-0400-00000D000000}"/>
    <hyperlink ref="F192" r:id="rId15" xr:uid="{00000000-0004-0000-0400-00000E000000}"/>
    <hyperlink ref="F195" r:id="rId16" xr:uid="{00000000-0004-0000-0400-00000F000000}"/>
    <hyperlink ref="F198" r:id="rId17" xr:uid="{00000000-0004-0000-0400-000010000000}"/>
    <hyperlink ref="F202" r:id="rId18" xr:uid="{00000000-0004-0000-0400-000011000000}"/>
    <hyperlink ref="F206" r:id="rId19" xr:uid="{00000000-0004-0000-0400-000012000000}"/>
    <hyperlink ref="F209" r:id="rId20" xr:uid="{00000000-0004-0000-0400-000013000000}"/>
    <hyperlink ref="F214" r:id="rId21" xr:uid="{00000000-0004-0000-0400-000014000000}"/>
    <hyperlink ref="F222" r:id="rId22" xr:uid="{00000000-0004-0000-0400-000015000000}"/>
    <hyperlink ref="F226" r:id="rId23" xr:uid="{00000000-0004-0000-04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3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94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537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ROUND((SUM(BE87:BE222)),  2)</f>
        <v>0</v>
      </c>
      <c r="G33" s="36"/>
      <c r="H33" s="36"/>
      <c r="I33" s="120">
        <v>0.21</v>
      </c>
      <c r="J33" s="119">
        <f>ROUND(((SUM(BE87:BE222))*I33),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ROUND((SUM(BF87:BF222)),  2)</f>
        <v>0</v>
      </c>
      <c r="G34" s="36"/>
      <c r="H34" s="36"/>
      <c r="I34" s="120">
        <v>0.12</v>
      </c>
      <c r="J34" s="119">
        <f>ROUND(((SUM(BF87:BF222))*I34),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ROUND((SUM(BG87:BG222)),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ROUND((SUM(BH87:BH222)),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ROUND((SUM(BI87:BI222)),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SO-04 - Oplocení plot. dílce a podhrab. desky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161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343</v>
      </c>
      <c r="E62" s="145"/>
      <c r="F62" s="145"/>
      <c r="G62" s="145"/>
      <c r="H62" s="145"/>
      <c r="I62" s="145"/>
      <c r="J62" s="146">
        <f>J127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162</v>
      </c>
      <c r="E63" s="145"/>
      <c r="F63" s="145"/>
      <c r="G63" s="145"/>
      <c r="H63" s="145"/>
      <c r="I63" s="145"/>
      <c r="J63" s="146">
        <f>J140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163</v>
      </c>
      <c r="E64" s="145"/>
      <c r="F64" s="145"/>
      <c r="G64" s="145"/>
      <c r="H64" s="145"/>
      <c r="I64" s="145"/>
      <c r="J64" s="146">
        <f>J172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164</v>
      </c>
      <c r="E65" s="145"/>
      <c r="F65" s="145"/>
      <c r="G65" s="145"/>
      <c r="H65" s="145"/>
      <c r="I65" s="145"/>
      <c r="J65" s="146">
        <f>J195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165</v>
      </c>
      <c r="E66" s="145"/>
      <c r="F66" s="145"/>
      <c r="G66" s="145"/>
      <c r="H66" s="145"/>
      <c r="I66" s="145"/>
      <c r="J66" s="146">
        <f>J209</f>
        <v>0</v>
      </c>
      <c r="K66" s="143"/>
      <c r="L66" s="147"/>
    </row>
    <row r="67" spans="1:31" s="9" customFormat="1" ht="25" customHeight="1">
      <c r="B67" s="136"/>
      <c r="C67" s="137"/>
      <c r="D67" s="138" t="s">
        <v>166</v>
      </c>
      <c r="E67" s="139"/>
      <c r="F67" s="139"/>
      <c r="G67" s="139"/>
      <c r="H67" s="139"/>
      <c r="I67" s="139"/>
      <c r="J67" s="140">
        <f>J216</f>
        <v>0</v>
      </c>
      <c r="K67" s="137"/>
      <c r="L67" s="141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7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7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5" customHeight="1">
      <c r="A74" s="36"/>
      <c r="B74" s="37"/>
      <c r="C74" s="25" t="s">
        <v>110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7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79" t="str">
        <f>E7</f>
        <v>Oplocení areálu KKN Cheb</v>
      </c>
      <c r="F77" s="380"/>
      <c r="G77" s="380"/>
      <c r="H77" s="38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101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32" t="str">
        <f>E9</f>
        <v>SO-04 - Oplocení plot. dílce a podhrab. desky</v>
      </c>
      <c r="F79" s="381"/>
      <c r="G79" s="381"/>
      <c r="H79" s="38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Cheb</v>
      </c>
      <c r="G81" s="38"/>
      <c r="H81" s="38"/>
      <c r="I81" s="31" t="s">
        <v>23</v>
      </c>
      <c r="J81" s="61">
        <f>IF(J12="","",J12)</f>
        <v>45502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1" t="s">
        <v>24</v>
      </c>
      <c r="D83" s="38"/>
      <c r="E83" s="38"/>
      <c r="F83" s="29" t="str">
        <f>E15</f>
        <v>Karlovarská krajská nemocnice a.s., Nemocnice Cheb</v>
      </c>
      <c r="G83" s="38"/>
      <c r="H83" s="38"/>
      <c r="I83" s="31" t="s">
        <v>30</v>
      </c>
      <c r="J83" s="34" t="str">
        <f>E21</f>
        <v>PK Beránek &amp; Hradil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28</v>
      </c>
      <c r="D84" s="38"/>
      <c r="E84" s="38"/>
      <c r="F84" s="29" t="str">
        <f>IF(E18="","",E18)</f>
        <v>Vyplň údaj</v>
      </c>
      <c r="G84" s="38"/>
      <c r="H84" s="38"/>
      <c r="I84" s="31" t="s">
        <v>33</v>
      </c>
      <c r="J84" s="34" t="str">
        <f>E24</f>
        <v>Jakub Vilingr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2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111</v>
      </c>
      <c r="D86" s="151" t="s">
        <v>57</v>
      </c>
      <c r="E86" s="151" t="s">
        <v>53</v>
      </c>
      <c r="F86" s="151" t="s">
        <v>54</v>
      </c>
      <c r="G86" s="151" t="s">
        <v>112</v>
      </c>
      <c r="H86" s="151" t="s">
        <v>113</v>
      </c>
      <c r="I86" s="151" t="s">
        <v>114</v>
      </c>
      <c r="J86" s="151" t="s">
        <v>105</v>
      </c>
      <c r="K86" s="152" t="s">
        <v>115</v>
      </c>
      <c r="L86" s="153"/>
      <c r="M86" s="70" t="s">
        <v>19</v>
      </c>
      <c r="N86" s="71" t="s">
        <v>42</v>
      </c>
      <c r="O86" s="71" t="s">
        <v>116</v>
      </c>
      <c r="P86" s="71" t="s">
        <v>117</v>
      </c>
      <c r="Q86" s="71" t="s">
        <v>118</v>
      </c>
      <c r="R86" s="71" t="s">
        <v>119</v>
      </c>
      <c r="S86" s="71" t="s">
        <v>120</v>
      </c>
      <c r="T86" s="72" t="s">
        <v>121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75" customHeight="1">
      <c r="A87" s="36"/>
      <c r="B87" s="37"/>
      <c r="C87" s="77" t="s">
        <v>122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P88+P216</f>
        <v>0</v>
      </c>
      <c r="Q87" s="74"/>
      <c r="R87" s="156">
        <f>R88+R216</f>
        <v>6.3231433399999997</v>
      </c>
      <c r="S87" s="74"/>
      <c r="T87" s="157">
        <f>T88+T216</f>
        <v>242.43839999999997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71</v>
      </c>
      <c r="AU87" s="19" t="s">
        <v>106</v>
      </c>
      <c r="BK87" s="158">
        <f>BK88+BK216</f>
        <v>0</v>
      </c>
    </row>
    <row r="88" spans="1:65" s="12" customFormat="1" ht="25.9" customHeight="1">
      <c r="B88" s="159"/>
      <c r="C88" s="160"/>
      <c r="D88" s="161" t="s">
        <v>71</v>
      </c>
      <c r="E88" s="162" t="s">
        <v>167</v>
      </c>
      <c r="F88" s="162" t="s">
        <v>168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P89+P127+P140+P172+P195+P209</f>
        <v>0</v>
      </c>
      <c r="Q88" s="167"/>
      <c r="R88" s="168">
        <f>R89+R127+R140+R172+R195+R209</f>
        <v>6.3231433399999997</v>
      </c>
      <c r="S88" s="167"/>
      <c r="T88" s="169">
        <f>T89+T127+T140+T172+T195+T209</f>
        <v>242.43839999999997</v>
      </c>
      <c r="AR88" s="170" t="s">
        <v>80</v>
      </c>
      <c r="AT88" s="171" t="s">
        <v>71</v>
      </c>
      <c r="AU88" s="171" t="s">
        <v>72</v>
      </c>
      <c r="AY88" s="170" t="s">
        <v>124</v>
      </c>
      <c r="BK88" s="172">
        <f>BK89+BK127+BK140+BK172+BK195+BK209</f>
        <v>0</v>
      </c>
    </row>
    <row r="89" spans="1:65" s="12" customFormat="1" ht="22.75" customHeight="1">
      <c r="B89" s="159"/>
      <c r="C89" s="160"/>
      <c r="D89" s="161" t="s">
        <v>71</v>
      </c>
      <c r="E89" s="173" t="s">
        <v>80</v>
      </c>
      <c r="F89" s="173" t="s">
        <v>169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SUM(P90:P126)</f>
        <v>0</v>
      </c>
      <c r="Q89" s="167"/>
      <c r="R89" s="168">
        <f>SUM(R90:R126)</f>
        <v>0</v>
      </c>
      <c r="S89" s="167"/>
      <c r="T89" s="169">
        <f>SUM(T90:T126)</f>
        <v>0</v>
      </c>
      <c r="AR89" s="170" t="s">
        <v>80</v>
      </c>
      <c r="AT89" s="171" t="s">
        <v>71</v>
      </c>
      <c r="AU89" s="171" t="s">
        <v>80</v>
      </c>
      <c r="AY89" s="170" t="s">
        <v>124</v>
      </c>
      <c r="BK89" s="172">
        <f>SUM(BK90:BK126)</f>
        <v>0</v>
      </c>
    </row>
    <row r="90" spans="1:65" s="2" customFormat="1" ht="24.15" customHeight="1">
      <c r="A90" s="36"/>
      <c r="B90" s="37"/>
      <c r="C90" s="175" t="s">
        <v>80</v>
      </c>
      <c r="D90" s="175" t="s">
        <v>127</v>
      </c>
      <c r="E90" s="176" t="s">
        <v>170</v>
      </c>
      <c r="F90" s="177" t="s">
        <v>171</v>
      </c>
      <c r="G90" s="178" t="s">
        <v>172</v>
      </c>
      <c r="H90" s="179">
        <v>32.799999999999997</v>
      </c>
      <c r="I90" s="180"/>
      <c r="J90" s="181">
        <f>ROUND(I90*H90,2)</f>
        <v>0</v>
      </c>
      <c r="K90" s="177" t="s">
        <v>130</v>
      </c>
      <c r="L90" s="41"/>
      <c r="M90" s="182" t="s">
        <v>19</v>
      </c>
      <c r="N90" s="183" t="s">
        <v>43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154</v>
      </c>
      <c r="AT90" s="186" t="s">
        <v>127</v>
      </c>
      <c r="AU90" s="186" t="s">
        <v>82</v>
      </c>
      <c r="AY90" s="19" t="s">
        <v>124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80</v>
      </c>
      <c r="BK90" s="187">
        <f>ROUND(I90*H90,2)</f>
        <v>0</v>
      </c>
      <c r="BL90" s="19" t="s">
        <v>154</v>
      </c>
      <c r="BM90" s="186" t="s">
        <v>538</v>
      </c>
    </row>
    <row r="91" spans="1:65" s="2" customFormat="1" ht="10">
      <c r="A91" s="36"/>
      <c r="B91" s="37"/>
      <c r="C91" s="38"/>
      <c r="D91" s="188" t="s">
        <v>133</v>
      </c>
      <c r="E91" s="38"/>
      <c r="F91" s="189" t="s">
        <v>174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133</v>
      </c>
      <c r="AU91" s="19" t="s">
        <v>82</v>
      </c>
    </row>
    <row r="92" spans="1:65" s="2" customFormat="1" ht="10">
      <c r="A92" s="36"/>
      <c r="B92" s="37"/>
      <c r="C92" s="38"/>
      <c r="D92" s="193" t="s">
        <v>134</v>
      </c>
      <c r="E92" s="38"/>
      <c r="F92" s="194" t="s">
        <v>175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134</v>
      </c>
      <c r="AU92" s="19" t="s">
        <v>82</v>
      </c>
    </row>
    <row r="93" spans="1:65" s="14" customFormat="1" ht="10">
      <c r="B93" s="211"/>
      <c r="C93" s="212"/>
      <c r="D93" s="188" t="s">
        <v>150</v>
      </c>
      <c r="E93" s="213" t="s">
        <v>19</v>
      </c>
      <c r="F93" s="214" t="s">
        <v>269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4" t="s">
        <v>80</v>
      </c>
      <c r="AW93" s="14" t="s">
        <v>32</v>
      </c>
      <c r="AX93" s="14" t="s">
        <v>72</v>
      </c>
      <c r="AY93" s="220" t="s">
        <v>124</v>
      </c>
    </row>
    <row r="94" spans="1:65" s="14" customFormat="1" ht="10">
      <c r="B94" s="211"/>
      <c r="C94" s="212"/>
      <c r="D94" s="188" t="s">
        <v>150</v>
      </c>
      <c r="E94" s="213" t="s">
        <v>19</v>
      </c>
      <c r="F94" s="214" t="s">
        <v>539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150</v>
      </c>
      <c r="AU94" s="220" t="s">
        <v>82</v>
      </c>
      <c r="AV94" s="14" t="s">
        <v>80</v>
      </c>
      <c r="AW94" s="14" t="s">
        <v>32</v>
      </c>
      <c r="AX94" s="14" t="s">
        <v>72</v>
      </c>
      <c r="AY94" s="220" t="s">
        <v>124</v>
      </c>
    </row>
    <row r="95" spans="1:65" s="14" customFormat="1" ht="10">
      <c r="B95" s="211"/>
      <c r="C95" s="212"/>
      <c r="D95" s="188" t="s">
        <v>150</v>
      </c>
      <c r="E95" s="213" t="s">
        <v>19</v>
      </c>
      <c r="F95" s="214" t="s">
        <v>540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150</v>
      </c>
      <c r="AU95" s="220" t="s">
        <v>82</v>
      </c>
      <c r="AV95" s="14" t="s">
        <v>80</v>
      </c>
      <c r="AW95" s="14" t="s">
        <v>32</v>
      </c>
      <c r="AX95" s="14" t="s">
        <v>72</v>
      </c>
      <c r="AY95" s="220" t="s">
        <v>124</v>
      </c>
    </row>
    <row r="96" spans="1:65" s="13" customFormat="1" ht="10">
      <c r="B96" s="196"/>
      <c r="C96" s="197"/>
      <c r="D96" s="188" t="s">
        <v>150</v>
      </c>
      <c r="E96" s="198" t="s">
        <v>19</v>
      </c>
      <c r="F96" s="199" t="s">
        <v>541</v>
      </c>
      <c r="G96" s="197"/>
      <c r="H96" s="200">
        <v>10.4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150</v>
      </c>
      <c r="AU96" s="206" t="s">
        <v>82</v>
      </c>
      <c r="AV96" s="13" t="s">
        <v>82</v>
      </c>
      <c r="AW96" s="13" t="s">
        <v>32</v>
      </c>
      <c r="AX96" s="13" t="s">
        <v>72</v>
      </c>
      <c r="AY96" s="206" t="s">
        <v>124</v>
      </c>
    </row>
    <row r="97" spans="1:65" s="14" customFormat="1" ht="10">
      <c r="B97" s="211"/>
      <c r="C97" s="212"/>
      <c r="D97" s="188" t="s">
        <v>150</v>
      </c>
      <c r="E97" s="213" t="s">
        <v>19</v>
      </c>
      <c r="F97" s="214" t="s">
        <v>542</v>
      </c>
      <c r="G97" s="212"/>
      <c r="H97" s="213" t="s">
        <v>19</v>
      </c>
      <c r="I97" s="215"/>
      <c r="J97" s="212"/>
      <c r="K97" s="212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150</v>
      </c>
      <c r="AU97" s="220" t="s">
        <v>82</v>
      </c>
      <c r="AV97" s="14" t="s">
        <v>80</v>
      </c>
      <c r="AW97" s="14" t="s">
        <v>32</v>
      </c>
      <c r="AX97" s="14" t="s">
        <v>72</v>
      </c>
      <c r="AY97" s="220" t="s">
        <v>124</v>
      </c>
    </row>
    <row r="98" spans="1:65" s="13" customFormat="1" ht="10">
      <c r="B98" s="196"/>
      <c r="C98" s="197"/>
      <c r="D98" s="188" t="s">
        <v>150</v>
      </c>
      <c r="E98" s="198" t="s">
        <v>19</v>
      </c>
      <c r="F98" s="199" t="s">
        <v>543</v>
      </c>
      <c r="G98" s="197"/>
      <c r="H98" s="200">
        <v>3.2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150</v>
      </c>
      <c r="AU98" s="206" t="s">
        <v>82</v>
      </c>
      <c r="AV98" s="13" t="s">
        <v>82</v>
      </c>
      <c r="AW98" s="13" t="s">
        <v>32</v>
      </c>
      <c r="AX98" s="13" t="s">
        <v>72</v>
      </c>
      <c r="AY98" s="206" t="s">
        <v>124</v>
      </c>
    </row>
    <row r="99" spans="1:65" s="14" customFormat="1" ht="10">
      <c r="B99" s="211"/>
      <c r="C99" s="212"/>
      <c r="D99" s="188" t="s">
        <v>150</v>
      </c>
      <c r="E99" s="213" t="s">
        <v>19</v>
      </c>
      <c r="F99" s="214" t="s">
        <v>544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150</v>
      </c>
      <c r="AU99" s="220" t="s">
        <v>82</v>
      </c>
      <c r="AV99" s="14" t="s">
        <v>80</v>
      </c>
      <c r="AW99" s="14" t="s">
        <v>32</v>
      </c>
      <c r="AX99" s="14" t="s">
        <v>72</v>
      </c>
      <c r="AY99" s="220" t="s">
        <v>124</v>
      </c>
    </row>
    <row r="100" spans="1:65" s="13" customFormat="1" ht="10">
      <c r="B100" s="196"/>
      <c r="C100" s="197"/>
      <c r="D100" s="188" t="s">
        <v>150</v>
      </c>
      <c r="E100" s="198" t="s">
        <v>19</v>
      </c>
      <c r="F100" s="199" t="s">
        <v>545</v>
      </c>
      <c r="G100" s="197"/>
      <c r="H100" s="200">
        <v>19.2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150</v>
      </c>
      <c r="AU100" s="206" t="s">
        <v>82</v>
      </c>
      <c r="AV100" s="13" t="s">
        <v>82</v>
      </c>
      <c r="AW100" s="13" t="s">
        <v>32</v>
      </c>
      <c r="AX100" s="13" t="s">
        <v>72</v>
      </c>
      <c r="AY100" s="206" t="s">
        <v>124</v>
      </c>
    </row>
    <row r="101" spans="1:65" s="15" customFormat="1" ht="10">
      <c r="B101" s="221"/>
      <c r="C101" s="222"/>
      <c r="D101" s="188" t="s">
        <v>150</v>
      </c>
      <c r="E101" s="223" t="s">
        <v>19</v>
      </c>
      <c r="F101" s="224" t="s">
        <v>192</v>
      </c>
      <c r="G101" s="222"/>
      <c r="H101" s="225">
        <v>32.799999999999997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150</v>
      </c>
      <c r="AU101" s="231" t="s">
        <v>82</v>
      </c>
      <c r="AV101" s="15" t="s">
        <v>154</v>
      </c>
      <c r="AW101" s="15" t="s">
        <v>32</v>
      </c>
      <c r="AX101" s="15" t="s">
        <v>80</v>
      </c>
      <c r="AY101" s="231" t="s">
        <v>124</v>
      </c>
    </row>
    <row r="102" spans="1:65" s="2" customFormat="1" ht="37.75" customHeight="1">
      <c r="A102" s="36"/>
      <c r="B102" s="37"/>
      <c r="C102" s="175" t="s">
        <v>82</v>
      </c>
      <c r="D102" s="175" t="s">
        <v>127</v>
      </c>
      <c r="E102" s="176" t="s">
        <v>193</v>
      </c>
      <c r="F102" s="177" t="s">
        <v>194</v>
      </c>
      <c r="G102" s="178" t="s">
        <v>195</v>
      </c>
      <c r="H102" s="179">
        <v>2.3170000000000002</v>
      </c>
      <c r="I102" s="180"/>
      <c r="J102" s="181">
        <f>ROUND(I102*H102,2)</f>
        <v>0</v>
      </c>
      <c r="K102" s="177" t="s">
        <v>130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154</v>
      </c>
      <c r="AT102" s="186" t="s">
        <v>127</v>
      </c>
      <c r="AU102" s="186" t="s">
        <v>82</v>
      </c>
      <c r="AY102" s="19" t="s">
        <v>124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80</v>
      </c>
      <c r="BK102" s="187">
        <f>ROUND(I102*H102,2)</f>
        <v>0</v>
      </c>
      <c r="BL102" s="19" t="s">
        <v>154</v>
      </c>
      <c r="BM102" s="186" t="s">
        <v>546</v>
      </c>
    </row>
    <row r="103" spans="1:65" s="2" customFormat="1" ht="36">
      <c r="A103" s="36"/>
      <c r="B103" s="37"/>
      <c r="C103" s="38"/>
      <c r="D103" s="188" t="s">
        <v>133</v>
      </c>
      <c r="E103" s="38"/>
      <c r="F103" s="189" t="s">
        <v>197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133</v>
      </c>
      <c r="AU103" s="19" t="s">
        <v>82</v>
      </c>
    </row>
    <row r="104" spans="1:65" s="2" customFormat="1" ht="10">
      <c r="A104" s="36"/>
      <c r="B104" s="37"/>
      <c r="C104" s="38"/>
      <c r="D104" s="193" t="s">
        <v>134</v>
      </c>
      <c r="E104" s="38"/>
      <c r="F104" s="194" t="s">
        <v>198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134</v>
      </c>
      <c r="AU104" s="19" t="s">
        <v>82</v>
      </c>
    </row>
    <row r="105" spans="1:65" s="14" customFormat="1" ht="10">
      <c r="B105" s="211"/>
      <c r="C105" s="212"/>
      <c r="D105" s="188" t="s">
        <v>150</v>
      </c>
      <c r="E105" s="213" t="s">
        <v>19</v>
      </c>
      <c r="F105" s="214" t="s">
        <v>269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150</v>
      </c>
      <c r="AU105" s="220" t="s">
        <v>82</v>
      </c>
      <c r="AV105" s="14" t="s">
        <v>80</v>
      </c>
      <c r="AW105" s="14" t="s">
        <v>32</v>
      </c>
      <c r="AX105" s="14" t="s">
        <v>72</v>
      </c>
      <c r="AY105" s="220" t="s">
        <v>124</v>
      </c>
    </row>
    <row r="106" spans="1:65" s="14" customFormat="1" ht="10">
      <c r="B106" s="211"/>
      <c r="C106" s="212"/>
      <c r="D106" s="188" t="s">
        <v>150</v>
      </c>
      <c r="E106" s="213" t="s">
        <v>19</v>
      </c>
      <c r="F106" s="214" t="s">
        <v>539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150</v>
      </c>
      <c r="AU106" s="220" t="s">
        <v>82</v>
      </c>
      <c r="AV106" s="14" t="s">
        <v>80</v>
      </c>
      <c r="AW106" s="14" t="s">
        <v>32</v>
      </c>
      <c r="AX106" s="14" t="s">
        <v>72</v>
      </c>
      <c r="AY106" s="220" t="s">
        <v>124</v>
      </c>
    </row>
    <row r="107" spans="1:65" s="14" customFormat="1" ht="10">
      <c r="B107" s="211"/>
      <c r="C107" s="212"/>
      <c r="D107" s="188" t="s">
        <v>150</v>
      </c>
      <c r="E107" s="213" t="s">
        <v>19</v>
      </c>
      <c r="F107" s="214" t="s">
        <v>540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4" t="s">
        <v>80</v>
      </c>
      <c r="AW107" s="14" t="s">
        <v>32</v>
      </c>
      <c r="AX107" s="14" t="s">
        <v>72</v>
      </c>
      <c r="AY107" s="220" t="s">
        <v>124</v>
      </c>
    </row>
    <row r="108" spans="1:65" s="13" customFormat="1" ht="10">
      <c r="B108" s="196"/>
      <c r="C108" s="197"/>
      <c r="D108" s="188" t="s">
        <v>150</v>
      </c>
      <c r="E108" s="198" t="s">
        <v>19</v>
      </c>
      <c r="F108" s="199" t="s">
        <v>547</v>
      </c>
      <c r="G108" s="197"/>
      <c r="H108" s="200">
        <v>0.73499999999999999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150</v>
      </c>
      <c r="AU108" s="206" t="s">
        <v>82</v>
      </c>
      <c r="AV108" s="13" t="s">
        <v>82</v>
      </c>
      <c r="AW108" s="13" t="s">
        <v>32</v>
      </c>
      <c r="AX108" s="13" t="s">
        <v>72</v>
      </c>
      <c r="AY108" s="206" t="s">
        <v>124</v>
      </c>
    </row>
    <row r="109" spans="1:65" s="14" customFormat="1" ht="10">
      <c r="B109" s="211"/>
      <c r="C109" s="212"/>
      <c r="D109" s="188" t="s">
        <v>150</v>
      </c>
      <c r="E109" s="213" t="s">
        <v>19</v>
      </c>
      <c r="F109" s="214" t="s">
        <v>542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150</v>
      </c>
      <c r="AU109" s="220" t="s">
        <v>82</v>
      </c>
      <c r="AV109" s="14" t="s">
        <v>80</v>
      </c>
      <c r="AW109" s="14" t="s">
        <v>32</v>
      </c>
      <c r="AX109" s="14" t="s">
        <v>72</v>
      </c>
      <c r="AY109" s="220" t="s">
        <v>124</v>
      </c>
    </row>
    <row r="110" spans="1:65" s="13" customFormat="1" ht="10">
      <c r="B110" s="196"/>
      <c r="C110" s="197"/>
      <c r="D110" s="188" t="s">
        <v>150</v>
      </c>
      <c r="E110" s="198" t="s">
        <v>19</v>
      </c>
      <c r="F110" s="199" t="s">
        <v>548</v>
      </c>
      <c r="G110" s="197"/>
      <c r="H110" s="200">
        <v>0.22600000000000001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150</v>
      </c>
      <c r="AU110" s="206" t="s">
        <v>82</v>
      </c>
      <c r="AV110" s="13" t="s">
        <v>82</v>
      </c>
      <c r="AW110" s="13" t="s">
        <v>32</v>
      </c>
      <c r="AX110" s="13" t="s">
        <v>72</v>
      </c>
      <c r="AY110" s="206" t="s">
        <v>124</v>
      </c>
    </row>
    <row r="111" spans="1:65" s="14" customFormat="1" ht="10">
      <c r="B111" s="211"/>
      <c r="C111" s="212"/>
      <c r="D111" s="188" t="s">
        <v>150</v>
      </c>
      <c r="E111" s="213" t="s">
        <v>19</v>
      </c>
      <c r="F111" s="214" t="s">
        <v>544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150</v>
      </c>
      <c r="AU111" s="220" t="s">
        <v>82</v>
      </c>
      <c r="AV111" s="14" t="s">
        <v>80</v>
      </c>
      <c r="AW111" s="14" t="s">
        <v>32</v>
      </c>
      <c r="AX111" s="14" t="s">
        <v>72</v>
      </c>
      <c r="AY111" s="220" t="s">
        <v>124</v>
      </c>
    </row>
    <row r="112" spans="1:65" s="13" customFormat="1" ht="10">
      <c r="B112" s="196"/>
      <c r="C112" s="197"/>
      <c r="D112" s="188" t="s">
        <v>150</v>
      </c>
      <c r="E112" s="198" t="s">
        <v>19</v>
      </c>
      <c r="F112" s="199" t="s">
        <v>549</v>
      </c>
      <c r="G112" s="197"/>
      <c r="H112" s="200">
        <v>1.3560000000000001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150</v>
      </c>
      <c r="AU112" s="206" t="s">
        <v>82</v>
      </c>
      <c r="AV112" s="13" t="s">
        <v>82</v>
      </c>
      <c r="AW112" s="13" t="s">
        <v>32</v>
      </c>
      <c r="AX112" s="13" t="s">
        <v>72</v>
      </c>
      <c r="AY112" s="206" t="s">
        <v>124</v>
      </c>
    </row>
    <row r="113" spans="1:65" s="15" customFormat="1" ht="10">
      <c r="B113" s="221"/>
      <c r="C113" s="222"/>
      <c r="D113" s="188" t="s">
        <v>150</v>
      </c>
      <c r="E113" s="223" t="s">
        <v>19</v>
      </c>
      <c r="F113" s="224" t="s">
        <v>192</v>
      </c>
      <c r="G113" s="222"/>
      <c r="H113" s="225">
        <v>2.3170000000000002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150</v>
      </c>
      <c r="AU113" s="231" t="s">
        <v>82</v>
      </c>
      <c r="AV113" s="15" t="s">
        <v>154</v>
      </c>
      <c r="AW113" s="15" t="s">
        <v>32</v>
      </c>
      <c r="AX113" s="15" t="s">
        <v>80</v>
      </c>
      <c r="AY113" s="231" t="s">
        <v>124</v>
      </c>
    </row>
    <row r="114" spans="1:65" s="2" customFormat="1" ht="33" customHeight="1">
      <c r="A114" s="36"/>
      <c r="B114" s="37"/>
      <c r="C114" s="175" t="s">
        <v>144</v>
      </c>
      <c r="D114" s="175" t="s">
        <v>127</v>
      </c>
      <c r="E114" s="176" t="s">
        <v>208</v>
      </c>
      <c r="F114" s="177" t="s">
        <v>209</v>
      </c>
      <c r="G114" s="178" t="s">
        <v>210</v>
      </c>
      <c r="H114" s="179">
        <v>4.1710000000000003</v>
      </c>
      <c r="I114" s="180"/>
      <c r="J114" s="181">
        <f>ROUND(I114*H114,2)</f>
        <v>0</v>
      </c>
      <c r="K114" s="177" t="s">
        <v>130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154</v>
      </c>
      <c r="AT114" s="186" t="s">
        <v>127</v>
      </c>
      <c r="AU114" s="186" t="s">
        <v>82</v>
      </c>
      <c r="AY114" s="19" t="s">
        <v>124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80</v>
      </c>
      <c r="BK114" s="187">
        <f>ROUND(I114*H114,2)</f>
        <v>0</v>
      </c>
      <c r="BL114" s="19" t="s">
        <v>154</v>
      </c>
      <c r="BM114" s="186" t="s">
        <v>550</v>
      </c>
    </row>
    <row r="115" spans="1:65" s="2" customFormat="1" ht="27">
      <c r="A115" s="36"/>
      <c r="B115" s="37"/>
      <c r="C115" s="38"/>
      <c r="D115" s="188" t="s">
        <v>133</v>
      </c>
      <c r="E115" s="38"/>
      <c r="F115" s="189" t="s">
        <v>212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133</v>
      </c>
      <c r="AU115" s="19" t="s">
        <v>82</v>
      </c>
    </row>
    <row r="116" spans="1:65" s="2" customFormat="1" ht="10">
      <c r="A116" s="36"/>
      <c r="B116" s="37"/>
      <c r="C116" s="38"/>
      <c r="D116" s="193" t="s">
        <v>134</v>
      </c>
      <c r="E116" s="38"/>
      <c r="F116" s="194" t="s">
        <v>213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134</v>
      </c>
      <c r="AU116" s="19" t="s">
        <v>82</v>
      </c>
    </row>
    <row r="117" spans="1:65" s="14" customFormat="1" ht="10">
      <c r="B117" s="211"/>
      <c r="C117" s="212"/>
      <c r="D117" s="188" t="s">
        <v>150</v>
      </c>
      <c r="E117" s="213" t="s">
        <v>19</v>
      </c>
      <c r="F117" s="214" t="s">
        <v>269</v>
      </c>
      <c r="G117" s="212"/>
      <c r="H117" s="213" t="s">
        <v>19</v>
      </c>
      <c r="I117" s="215"/>
      <c r="J117" s="212"/>
      <c r="K117" s="212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150</v>
      </c>
      <c r="AU117" s="220" t="s">
        <v>82</v>
      </c>
      <c r="AV117" s="14" t="s">
        <v>80</v>
      </c>
      <c r="AW117" s="14" t="s">
        <v>32</v>
      </c>
      <c r="AX117" s="14" t="s">
        <v>72</v>
      </c>
      <c r="AY117" s="220" t="s">
        <v>124</v>
      </c>
    </row>
    <row r="118" spans="1:65" s="14" customFormat="1" ht="10">
      <c r="B118" s="211"/>
      <c r="C118" s="212"/>
      <c r="D118" s="188" t="s">
        <v>150</v>
      </c>
      <c r="E118" s="213" t="s">
        <v>19</v>
      </c>
      <c r="F118" s="214" t="s">
        <v>539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150</v>
      </c>
      <c r="AU118" s="220" t="s">
        <v>82</v>
      </c>
      <c r="AV118" s="14" t="s">
        <v>80</v>
      </c>
      <c r="AW118" s="14" t="s">
        <v>32</v>
      </c>
      <c r="AX118" s="14" t="s">
        <v>72</v>
      </c>
      <c r="AY118" s="220" t="s">
        <v>124</v>
      </c>
    </row>
    <row r="119" spans="1:65" s="14" customFormat="1" ht="10">
      <c r="B119" s="211"/>
      <c r="C119" s="212"/>
      <c r="D119" s="188" t="s">
        <v>150</v>
      </c>
      <c r="E119" s="213" t="s">
        <v>19</v>
      </c>
      <c r="F119" s="214" t="s">
        <v>540</v>
      </c>
      <c r="G119" s="212"/>
      <c r="H119" s="213" t="s">
        <v>19</v>
      </c>
      <c r="I119" s="215"/>
      <c r="J119" s="212"/>
      <c r="K119" s="212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150</v>
      </c>
      <c r="AU119" s="220" t="s">
        <v>82</v>
      </c>
      <c r="AV119" s="14" t="s">
        <v>80</v>
      </c>
      <c r="AW119" s="14" t="s">
        <v>32</v>
      </c>
      <c r="AX119" s="14" t="s">
        <v>72</v>
      </c>
      <c r="AY119" s="220" t="s">
        <v>124</v>
      </c>
    </row>
    <row r="120" spans="1:65" s="13" customFormat="1" ht="10">
      <c r="B120" s="196"/>
      <c r="C120" s="197"/>
      <c r="D120" s="188" t="s">
        <v>150</v>
      </c>
      <c r="E120" s="198" t="s">
        <v>19</v>
      </c>
      <c r="F120" s="199" t="s">
        <v>547</v>
      </c>
      <c r="G120" s="197"/>
      <c r="H120" s="200">
        <v>0.73499999999999999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150</v>
      </c>
      <c r="AU120" s="206" t="s">
        <v>82</v>
      </c>
      <c r="AV120" s="13" t="s">
        <v>82</v>
      </c>
      <c r="AW120" s="13" t="s">
        <v>32</v>
      </c>
      <c r="AX120" s="13" t="s">
        <v>72</v>
      </c>
      <c r="AY120" s="206" t="s">
        <v>124</v>
      </c>
    </row>
    <row r="121" spans="1:65" s="14" customFormat="1" ht="10">
      <c r="B121" s="211"/>
      <c r="C121" s="212"/>
      <c r="D121" s="188" t="s">
        <v>150</v>
      </c>
      <c r="E121" s="213" t="s">
        <v>19</v>
      </c>
      <c r="F121" s="214" t="s">
        <v>542</v>
      </c>
      <c r="G121" s="212"/>
      <c r="H121" s="213" t="s">
        <v>19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150</v>
      </c>
      <c r="AU121" s="220" t="s">
        <v>82</v>
      </c>
      <c r="AV121" s="14" t="s">
        <v>80</v>
      </c>
      <c r="AW121" s="14" t="s">
        <v>32</v>
      </c>
      <c r="AX121" s="14" t="s">
        <v>72</v>
      </c>
      <c r="AY121" s="220" t="s">
        <v>124</v>
      </c>
    </row>
    <row r="122" spans="1:65" s="13" customFormat="1" ht="10">
      <c r="B122" s="196"/>
      <c r="C122" s="197"/>
      <c r="D122" s="188" t="s">
        <v>150</v>
      </c>
      <c r="E122" s="198" t="s">
        <v>19</v>
      </c>
      <c r="F122" s="199" t="s">
        <v>548</v>
      </c>
      <c r="G122" s="197"/>
      <c r="H122" s="200">
        <v>0.22600000000000001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150</v>
      </c>
      <c r="AU122" s="206" t="s">
        <v>82</v>
      </c>
      <c r="AV122" s="13" t="s">
        <v>82</v>
      </c>
      <c r="AW122" s="13" t="s">
        <v>32</v>
      </c>
      <c r="AX122" s="13" t="s">
        <v>72</v>
      </c>
      <c r="AY122" s="206" t="s">
        <v>124</v>
      </c>
    </row>
    <row r="123" spans="1:65" s="14" customFormat="1" ht="10">
      <c r="B123" s="211"/>
      <c r="C123" s="212"/>
      <c r="D123" s="188" t="s">
        <v>150</v>
      </c>
      <c r="E123" s="213" t="s">
        <v>19</v>
      </c>
      <c r="F123" s="214" t="s">
        <v>544</v>
      </c>
      <c r="G123" s="212"/>
      <c r="H123" s="213" t="s">
        <v>19</v>
      </c>
      <c r="I123" s="215"/>
      <c r="J123" s="212"/>
      <c r="K123" s="212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150</v>
      </c>
      <c r="AU123" s="220" t="s">
        <v>82</v>
      </c>
      <c r="AV123" s="14" t="s">
        <v>80</v>
      </c>
      <c r="AW123" s="14" t="s">
        <v>32</v>
      </c>
      <c r="AX123" s="14" t="s">
        <v>72</v>
      </c>
      <c r="AY123" s="220" t="s">
        <v>124</v>
      </c>
    </row>
    <row r="124" spans="1:65" s="13" customFormat="1" ht="10">
      <c r="B124" s="196"/>
      <c r="C124" s="197"/>
      <c r="D124" s="188" t="s">
        <v>150</v>
      </c>
      <c r="E124" s="198" t="s">
        <v>19</v>
      </c>
      <c r="F124" s="199" t="s">
        <v>549</v>
      </c>
      <c r="G124" s="197"/>
      <c r="H124" s="200">
        <v>1.3560000000000001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150</v>
      </c>
      <c r="AU124" s="206" t="s">
        <v>82</v>
      </c>
      <c r="AV124" s="13" t="s">
        <v>82</v>
      </c>
      <c r="AW124" s="13" t="s">
        <v>32</v>
      </c>
      <c r="AX124" s="13" t="s">
        <v>72</v>
      </c>
      <c r="AY124" s="206" t="s">
        <v>124</v>
      </c>
    </row>
    <row r="125" spans="1:65" s="15" customFormat="1" ht="10">
      <c r="B125" s="221"/>
      <c r="C125" s="222"/>
      <c r="D125" s="188" t="s">
        <v>150</v>
      </c>
      <c r="E125" s="223" t="s">
        <v>19</v>
      </c>
      <c r="F125" s="224" t="s">
        <v>192</v>
      </c>
      <c r="G125" s="222"/>
      <c r="H125" s="225">
        <v>2.3170000000000002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150</v>
      </c>
      <c r="AU125" s="231" t="s">
        <v>82</v>
      </c>
      <c r="AV125" s="15" t="s">
        <v>154</v>
      </c>
      <c r="AW125" s="15" t="s">
        <v>32</v>
      </c>
      <c r="AX125" s="15" t="s">
        <v>80</v>
      </c>
      <c r="AY125" s="231" t="s">
        <v>124</v>
      </c>
    </row>
    <row r="126" spans="1:65" s="13" customFormat="1" ht="10">
      <c r="B126" s="196"/>
      <c r="C126" s="197"/>
      <c r="D126" s="188" t="s">
        <v>150</v>
      </c>
      <c r="E126" s="197"/>
      <c r="F126" s="199" t="s">
        <v>551</v>
      </c>
      <c r="G126" s="197"/>
      <c r="H126" s="200">
        <v>4.1710000000000003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150</v>
      </c>
      <c r="AU126" s="206" t="s">
        <v>82</v>
      </c>
      <c r="AV126" s="13" t="s">
        <v>82</v>
      </c>
      <c r="AW126" s="13" t="s">
        <v>4</v>
      </c>
      <c r="AX126" s="13" t="s">
        <v>80</v>
      </c>
      <c r="AY126" s="206" t="s">
        <v>124</v>
      </c>
    </row>
    <row r="127" spans="1:65" s="12" customFormat="1" ht="22.75" customHeight="1">
      <c r="B127" s="159"/>
      <c r="C127" s="160"/>
      <c r="D127" s="161" t="s">
        <v>71</v>
      </c>
      <c r="E127" s="173" t="s">
        <v>82</v>
      </c>
      <c r="F127" s="173" t="s">
        <v>363</v>
      </c>
      <c r="G127" s="160"/>
      <c r="H127" s="160"/>
      <c r="I127" s="163"/>
      <c r="J127" s="174">
        <f>BK127</f>
        <v>0</v>
      </c>
      <c r="K127" s="160"/>
      <c r="L127" s="165"/>
      <c r="M127" s="166"/>
      <c r="N127" s="167"/>
      <c r="O127" s="167"/>
      <c r="P127" s="168">
        <f>SUM(P128:P139)</f>
        <v>0</v>
      </c>
      <c r="Q127" s="167"/>
      <c r="R127" s="168">
        <f>SUM(R128:R139)</f>
        <v>5.33146334</v>
      </c>
      <c r="S127" s="167"/>
      <c r="T127" s="169">
        <f>SUM(T128:T139)</f>
        <v>0</v>
      </c>
      <c r="AR127" s="170" t="s">
        <v>80</v>
      </c>
      <c r="AT127" s="171" t="s">
        <v>71</v>
      </c>
      <c r="AU127" s="171" t="s">
        <v>80</v>
      </c>
      <c r="AY127" s="170" t="s">
        <v>124</v>
      </c>
      <c r="BK127" s="172">
        <f>SUM(BK128:BK139)</f>
        <v>0</v>
      </c>
    </row>
    <row r="128" spans="1:65" s="2" customFormat="1" ht="16.5" customHeight="1">
      <c r="A128" s="36"/>
      <c r="B128" s="37"/>
      <c r="C128" s="175" t="s">
        <v>154</v>
      </c>
      <c r="D128" s="175" t="s">
        <v>127</v>
      </c>
      <c r="E128" s="176" t="s">
        <v>364</v>
      </c>
      <c r="F128" s="177" t="s">
        <v>365</v>
      </c>
      <c r="G128" s="178" t="s">
        <v>195</v>
      </c>
      <c r="H128" s="179">
        <v>2.3170000000000002</v>
      </c>
      <c r="I128" s="180"/>
      <c r="J128" s="181">
        <f>ROUND(I128*H128,2)</f>
        <v>0</v>
      </c>
      <c r="K128" s="177" t="s">
        <v>130</v>
      </c>
      <c r="L128" s="41"/>
      <c r="M128" s="182" t="s">
        <v>19</v>
      </c>
      <c r="N128" s="183" t="s">
        <v>43</v>
      </c>
      <c r="O128" s="66"/>
      <c r="P128" s="184">
        <f>O128*H128</f>
        <v>0</v>
      </c>
      <c r="Q128" s="184">
        <v>2.3010199999999998</v>
      </c>
      <c r="R128" s="184">
        <f>Q128*H128</f>
        <v>5.33146334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154</v>
      </c>
      <c r="AT128" s="186" t="s">
        <v>127</v>
      </c>
      <c r="AU128" s="186" t="s">
        <v>82</v>
      </c>
      <c r="AY128" s="19" t="s">
        <v>124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80</v>
      </c>
      <c r="BK128" s="187">
        <f>ROUND(I128*H128,2)</f>
        <v>0</v>
      </c>
      <c r="BL128" s="19" t="s">
        <v>154</v>
      </c>
      <c r="BM128" s="186" t="s">
        <v>552</v>
      </c>
    </row>
    <row r="129" spans="1:65" s="2" customFormat="1" ht="18">
      <c r="A129" s="36"/>
      <c r="B129" s="37"/>
      <c r="C129" s="38"/>
      <c r="D129" s="188" t="s">
        <v>133</v>
      </c>
      <c r="E129" s="38"/>
      <c r="F129" s="189" t="s">
        <v>367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133</v>
      </c>
      <c r="AU129" s="19" t="s">
        <v>82</v>
      </c>
    </row>
    <row r="130" spans="1:65" s="2" customFormat="1" ht="10">
      <c r="A130" s="36"/>
      <c r="B130" s="37"/>
      <c r="C130" s="38"/>
      <c r="D130" s="193" t="s">
        <v>134</v>
      </c>
      <c r="E130" s="38"/>
      <c r="F130" s="194" t="s">
        <v>368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134</v>
      </c>
      <c r="AU130" s="19" t="s">
        <v>82</v>
      </c>
    </row>
    <row r="131" spans="1:65" s="14" customFormat="1" ht="10">
      <c r="B131" s="211"/>
      <c r="C131" s="212"/>
      <c r="D131" s="188" t="s">
        <v>150</v>
      </c>
      <c r="E131" s="213" t="s">
        <v>19</v>
      </c>
      <c r="F131" s="214" t="s">
        <v>269</v>
      </c>
      <c r="G131" s="212"/>
      <c r="H131" s="213" t="s">
        <v>19</v>
      </c>
      <c r="I131" s="215"/>
      <c r="J131" s="212"/>
      <c r="K131" s="212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150</v>
      </c>
      <c r="AU131" s="220" t="s">
        <v>82</v>
      </c>
      <c r="AV131" s="14" t="s">
        <v>80</v>
      </c>
      <c r="AW131" s="14" t="s">
        <v>32</v>
      </c>
      <c r="AX131" s="14" t="s">
        <v>72</v>
      </c>
      <c r="AY131" s="220" t="s">
        <v>124</v>
      </c>
    </row>
    <row r="132" spans="1:65" s="14" customFormat="1" ht="10">
      <c r="B132" s="211"/>
      <c r="C132" s="212"/>
      <c r="D132" s="188" t="s">
        <v>150</v>
      </c>
      <c r="E132" s="213" t="s">
        <v>19</v>
      </c>
      <c r="F132" s="214" t="s">
        <v>539</v>
      </c>
      <c r="G132" s="212"/>
      <c r="H132" s="213" t="s">
        <v>19</v>
      </c>
      <c r="I132" s="215"/>
      <c r="J132" s="212"/>
      <c r="K132" s="212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150</v>
      </c>
      <c r="AU132" s="220" t="s">
        <v>82</v>
      </c>
      <c r="AV132" s="14" t="s">
        <v>80</v>
      </c>
      <c r="AW132" s="14" t="s">
        <v>32</v>
      </c>
      <c r="AX132" s="14" t="s">
        <v>72</v>
      </c>
      <c r="AY132" s="220" t="s">
        <v>124</v>
      </c>
    </row>
    <row r="133" spans="1:65" s="14" customFormat="1" ht="10">
      <c r="B133" s="211"/>
      <c r="C133" s="212"/>
      <c r="D133" s="188" t="s">
        <v>150</v>
      </c>
      <c r="E133" s="213" t="s">
        <v>19</v>
      </c>
      <c r="F133" s="214" t="s">
        <v>540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4" t="s">
        <v>80</v>
      </c>
      <c r="AW133" s="14" t="s">
        <v>32</v>
      </c>
      <c r="AX133" s="14" t="s">
        <v>72</v>
      </c>
      <c r="AY133" s="220" t="s">
        <v>124</v>
      </c>
    </row>
    <row r="134" spans="1:65" s="13" customFormat="1" ht="10">
      <c r="B134" s="196"/>
      <c r="C134" s="197"/>
      <c r="D134" s="188" t="s">
        <v>150</v>
      </c>
      <c r="E134" s="198" t="s">
        <v>19</v>
      </c>
      <c r="F134" s="199" t="s">
        <v>547</v>
      </c>
      <c r="G134" s="197"/>
      <c r="H134" s="200">
        <v>0.73499999999999999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150</v>
      </c>
      <c r="AU134" s="206" t="s">
        <v>82</v>
      </c>
      <c r="AV134" s="13" t="s">
        <v>82</v>
      </c>
      <c r="AW134" s="13" t="s">
        <v>32</v>
      </c>
      <c r="AX134" s="13" t="s">
        <v>72</v>
      </c>
      <c r="AY134" s="206" t="s">
        <v>124</v>
      </c>
    </row>
    <row r="135" spans="1:65" s="14" customFormat="1" ht="10">
      <c r="B135" s="211"/>
      <c r="C135" s="212"/>
      <c r="D135" s="188" t="s">
        <v>150</v>
      </c>
      <c r="E135" s="213" t="s">
        <v>19</v>
      </c>
      <c r="F135" s="214" t="s">
        <v>542</v>
      </c>
      <c r="G135" s="212"/>
      <c r="H135" s="213" t="s">
        <v>19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150</v>
      </c>
      <c r="AU135" s="220" t="s">
        <v>82</v>
      </c>
      <c r="AV135" s="14" t="s">
        <v>80</v>
      </c>
      <c r="AW135" s="14" t="s">
        <v>32</v>
      </c>
      <c r="AX135" s="14" t="s">
        <v>72</v>
      </c>
      <c r="AY135" s="220" t="s">
        <v>124</v>
      </c>
    </row>
    <row r="136" spans="1:65" s="13" customFormat="1" ht="10">
      <c r="B136" s="196"/>
      <c r="C136" s="197"/>
      <c r="D136" s="188" t="s">
        <v>150</v>
      </c>
      <c r="E136" s="198" t="s">
        <v>19</v>
      </c>
      <c r="F136" s="199" t="s">
        <v>548</v>
      </c>
      <c r="G136" s="197"/>
      <c r="H136" s="200">
        <v>0.22600000000000001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150</v>
      </c>
      <c r="AU136" s="206" t="s">
        <v>82</v>
      </c>
      <c r="AV136" s="13" t="s">
        <v>82</v>
      </c>
      <c r="AW136" s="13" t="s">
        <v>32</v>
      </c>
      <c r="AX136" s="13" t="s">
        <v>72</v>
      </c>
      <c r="AY136" s="206" t="s">
        <v>124</v>
      </c>
    </row>
    <row r="137" spans="1:65" s="14" customFormat="1" ht="10">
      <c r="B137" s="211"/>
      <c r="C137" s="212"/>
      <c r="D137" s="188" t="s">
        <v>150</v>
      </c>
      <c r="E137" s="213" t="s">
        <v>19</v>
      </c>
      <c r="F137" s="214" t="s">
        <v>544</v>
      </c>
      <c r="G137" s="212"/>
      <c r="H137" s="213" t="s">
        <v>19</v>
      </c>
      <c r="I137" s="215"/>
      <c r="J137" s="212"/>
      <c r="K137" s="212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82</v>
      </c>
      <c r="AV137" s="14" t="s">
        <v>80</v>
      </c>
      <c r="AW137" s="14" t="s">
        <v>32</v>
      </c>
      <c r="AX137" s="14" t="s">
        <v>72</v>
      </c>
      <c r="AY137" s="220" t="s">
        <v>124</v>
      </c>
    </row>
    <row r="138" spans="1:65" s="13" customFormat="1" ht="10">
      <c r="B138" s="196"/>
      <c r="C138" s="197"/>
      <c r="D138" s="188" t="s">
        <v>150</v>
      </c>
      <c r="E138" s="198" t="s">
        <v>19</v>
      </c>
      <c r="F138" s="199" t="s">
        <v>549</v>
      </c>
      <c r="G138" s="197"/>
      <c r="H138" s="200">
        <v>1.3560000000000001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150</v>
      </c>
      <c r="AU138" s="206" t="s">
        <v>82</v>
      </c>
      <c r="AV138" s="13" t="s">
        <v>82</v>
      </c>
      <c r="AW138" s="13" t="s">
        <v>32</v>
      </c>
      <c r="AX138" s="13" t="s">
        <v>72</v>
      </c>
      <c r="AY138" s="206" t="s">
        <v>124</v>
      </c>
    </row>
    <row r="139" spans="1:65" s="15" customFormat="1" ht="10">
      <c r="B139" s="221"/>
      <c r="C139" s="222"/>
      <c r="D139" s="188" t="s">
        <v>150</v>
      </c>
      <c r="E139" s="223" t="s">
        <v>19</v>
      </c>
      <c r="F139" s="224" t="s">
        <v>192</v>
      </c>
      <c r="G139" s="222"/>
      <c r="H139" s="225">
        <v>2.3170000000000002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150</v>
      </c>
      <c r="AU139" s="231" t="s">
        <v>82</v>
      </c>
      <c r="AV139" s="15" t="s">
        <v>154</v>
      </c>
      <c r="AW139" s="15" t="s">
        <v>32</v>
      </c>
      <c r="AX139" s="15" t="s">
        <v>80</v>
      </c>
      <c r="AY139" s="231" t="s">
        <v>124</v>
      </c>
    </row>
    <row r="140" spans="1:65" s="12" customFormat="1" ht="22.75" customHeight="1">
      <c r="B140" s="159"/>
      <c r="C140" s="160"/>
      <c r="D140" s="161" t="s">
        <v>71</v>
      </c>
      <c r="E140" s="173" t="s">
        <v>144</v>
      </c>
      <c r="F140" s="173" t="s">
        <v>215</v>
      </c>
      <c r="G140" s="160"/>
      <c r="H140" s="160"/>
      <c r="I140" s="163"/>
      <c r="J140" s="174">
        <f>BK140</f>
        <v>0</v>
      </c>
      <c r="K140" s="160"/>
      <c r="L140" s="165"/>
      <c r="M140" s="166"/>
      <c r="N140" s="167"/>
      <c r="O140" s="167"/>
      <c r="P140" s="168">
        <f>SUM(P141:P171)</f>
        <v>0</v>
      </c>
      <c r="Q140" s="167"/>
      <c r="R140" s="168">
        <f>SUM(R141:R171)</f>
        <v>0.99168000000000012</v>
      </c>
      <c r="S140" s="167"/>
      <c r="T140" s="169">
        <f>SUM(T141:T171)</f>
        <v>0</v>
      </c>
      <c r="AR140" s="170" t="s">
        <v>80</v>
      </c>
      <c r="AT140" s="171" t="s">
        <v>71</v>
      </c>
      <c r="AU140" s="171" t="s">
        <v>80</v>
      </c>
      <c r="AY140" s="170" t="s">
        <v>124</v>
      </c>
      <c r="BK140" s="172">
        <f>SUM(BK141:BK171)</f>
        <v>0</v>
      </c>
    </row>
    <row r="141" spans="1:65" s="2" customFormat="1" ht="24.15" customHeight="1">
      <c r="A141" s="36"/>
      <c r="B141" s="37"/>
      <c r="C141" s="175" t="s">
        <v>123</v>
      </c>
      <c r="D141" s="175" t="s">
        <v>127</v>
      </c>
      <c r="E141" s="176" t="s">
        <v>553</v>
      </c>
      <c r="F141" s="177" t="s">
        <v>554</v>
      </c>
      <c r="G141" s="178" t="s">
        <v>218</v>
      </c>
      <c r="H141" s="179">
        <v>41</v>
      </c>
      <c r="I141" s="180"/>
      <c r="J141" s="181">
        <f>ROUND(I141*H141,2)</f>
        <v>0</v>
      </c>
      <c r="K141" s="177" t="s">
        <v>130</v>
      </c>
      <c r="L141" s="41"/>
      <c r="M141" s="182" t="s">
        <v>19</v>
      </c>
      <c r="N141" s="183" t="s">
        <v>43</v>
      </c>
      <c r="O141" s="66"/>
      <c r="P141" s="184">
        <f>O141*H141</f>
        <v>0</v>
      </c>
      <c r="Q141" s="184">
        <v>7.0200000000000002E-3</v>
      </c>
      <c r="R141" s="184">
        <f>Q141*H141</f>
        <v>0.28782000000000002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154</v>
      </c>
      <c r="AT141" s="186" t="s">
        <v>127</v>
      </c>
      <c r="AU141" s="186" t="s">
        <v>82</v>
      </c>
      <c r="AY141" s="19" t="s">
        <v>124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80</v>
      </c>
      <c r="BK141" s="187">
        <f>ROUND(I141*H141,2)</f>
        <v>0</v>
      </c>
      <c r="BL141" s="19" t="s">
        <v>154</v>
      </c>
      <c r="BM141" s="186" t="s">
        <v>555</v>
      </c>
    </row>
    <row r="142" spans="1:65" s="2" customFormat="1" ht="27">
      <c r="A142" s="36"/>
      <c r="B142" s="37"/>
      <c r="C142" s="38"/>
      <c r="D142" s="188" t="s">
        <v>133</v>
      </c>
      <c r="E142" s="38"/>
      <c r="F142" s="189" t="s">
        <v>556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133</v>
      </c>
      <c r="AU142" s="19" t="s">
        <v>82</v>
      </c>
    </row>
    <row r="143" spans="1:65" s="2" customFormat="1" ht="10">
      <c r="A143" s="36"/>
      <c r="B143" s="37"/>
      <c r="C143" s="38"/>
      <c r="D143" s="193" t="s">
        <v>134</v>
      </c>
      <c r="E143" s="38"/>
      <c r="F143" s="194" t="s">
        <v>557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134</v>
      </c>
      <c r="AU143" s="19" t="s">
        <v>82</v>
      </c>
    </row>
    <row r="144" spans="1:65" s="14" customFormat="1" ht="10">
      <c r="B144" s="211"/>
      <c r="C144" s="212"/>
      <c r="D144" s="188" t="s">
        <v>150</v>
      </c>
      <c r="E144" s="213" t="s">
        <v>19</v>
      </c>
      <c r="F144" s="214" t="s">
        <v>539</v>
      </c>
      <c r="G144" s="212"/>
      <c r="H144" s="213" t="s">
        <v>19</v>
      </c>
      <c r="I144" s="215"/>
      <c r="J144" s="212"/>
      <c r="K144" s="212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150</v>
      </c>
      <c r="AU144" s="220" t="s">
        <v>82</v>
      </c>
      <c r="AV144" s="14" t="s">
        <v>80</v>
      </c>
      <c r="AW144" s="14" t="s">
        <v>32</v>
      </c>
      <c r="AX144" s="14" t="s">
        <v>72</v>
      </c>
      <c r="AY144" s="220" t="s">
        <v>124</v>
      </c>
    </row>
    <row r="145" spans="1:65" s="14" customFormat="1" ht="10">
      <c r="B145" s="211"/>
      <c r="C145" s="212"/>
      <c r="D145" s="188" t="s">
        <v>150</v>
      </c>
      <c r="E145" s="213" t="s">
        <v>19</v>
      </c>
      <c r="F145" s="214" t="s">
        <v>540</v>
      </c>
      <c r="G145" s="212"/>
      <c r="H145" s="213" t="s">
        <v>19</v>
      </c>
      <c r="I145" s="215"/>
      <c r="J145" s="212"/>
      <c r="K145" s="212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150</v>
      </c>
      <c r="AU145" s="220" t="s">
        <v>82</v>
      </c>
      <c r="AV145" s="14" t="s">
        <v>80</v>
      </c>
      <c r="AW145" s="14" t="s">
        <v>32</v>
      </c>
      <c r="AX145" s="14" t="s">
        <v>72</v>
      </c>
      <c r="AY145" s="220" t="s">
        <v>124</v>
      </c>
    </row>
    <row r="146" spans="1:65" s="13" customFormat="1" ht="10">
      <c r="B146" s="196"/>
      <c r="C146" s="197"/>
      <c r="D146" s="188" t="s">
        <v>150</v>
      </c>
      <c r="E146" s="198" t="s">
        <v>19</v>
      </c>
      <c r="F146" s="199" t="s">
        <v>278</v>
      </c>
      <c r="G146" s="197"/>
      <c r="H146" s="200">
        <v>13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150</v>
      </c>
      <c r="AU146" s="206" t="s">
        <v>82</v>
      </c>
      <c r="AV146" s="13" t="s">
        <v>82</v>
      </c>
      <c r="AW146" s="13" t="s">
        <v>32</v>
      </c>
      <c r="AX146" s="13" t="s">
        <v>72</v>
      </c>
      <c r="AY146" s="206" t="s">
        <v>124</v>
      </c>
    </row>
    <row r="147" spans="1:65" s="14" customFormat="1" ht="10">
      <c r="B147" s="211"/>
      <c r="C147" s="212"/>
      <c r="D147" s="188" t="s">
        <v>150</v>
      </c>
      <c r="E147" s="213" t="s">
        <v>19</v>
      </c>
      <c r="F147" s="214" t="s">
        <v>542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150</v>
      </c>
      <c r="AU147" s="220" t="s">
        <v>82</v>
      </c>
      <c r="AV147" s="14" t="s">
        <v>80</v>
      </c>
      <c r="AW147" s="14" t="s">
        <v>32</v>
      </c>
      <c r="AX147" s="14" t="s">
        <v>72</v>
      </c>
      <c r="AY147" s="220" t="s">
        <v>124</v>
      </c>
    </row>
    <row r="148" spans="1:65" s="13" customFormat="1" ht="10">
      <c r="B148" s="196"/>
      <c r="C148" s="197"/>
      <c r="D148" s="188" t="s">
        <v>150</v>
      </c>
      <c r="E148" s="198" t="s">
        <v>19</v>
      </c>
      <c r="F148" s="199" t="s">
        <v>154</v>
      </c>
      <c r="G148" s="197"/>
      <c r="H148" s="200">
        <v>4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150</v>
      </c>
      <c r="AU148" s="206" t="s">
        <v>82</v>
      </c>
      <c r="AV148" s="13" t="s">
        <v>82</v>
      </c>
      <c r="AW148" s="13" t="s">
        <v>32</v>
      </c>
      <c r="AX148" s="13" t="s">
        <v>72</v>
      </c>
      <c r="AY148" s="206" t="s">
        <v>124</v>
      </c>
    </row>
    <row r="149" spans="1:65" s="14" customFormat="1" ht="10">
      <c r="B149" s="211"/>
      <c r="C149" s="212"/>
      <c r="D149" s="188" t="s">
        <v>150</v>
      </c>
      <c r="E149" s="213" t="s">
        <v>19</v>
      </c>
      <c r="F149" s="214" t="s">
        <v>544</v>
      </c>
      <c r="G149" s="212"/>
      <c r="H149" s="213" t="s">
        <v>19</v>
      </c>
      <c r="I149" s="215"/>
      <c r="J149" s="212"/>
      <c r="K149" s="212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150</v>
      </c>
      <c r="AU149" s="220" t="s">
        <v>82</v>
      </c>
      <c r="AV149" s="14" t="s">
        <v>80</v>
      </c>
      <c r="AW149" s="14" t="s">
        <v>32</v>
      </c>
      <c r="AX149" s="14" t="s">
        <v>72</v>
      </c>
      <c r="AY149" s="220" t="s">
        <v>124</v>
      </c>
    </row>
    <row r="150" spans="1:65" s="13" customFormat="1" ht="10">
      <c r="B150" s="196"/>
      <c r="C150" s="197"/>
      <c r="D150" s="188" t="s">
        <v>150</v>
      </c>
      <c r="E150" s="198" t="s">
        <v>19</v>
      </c>
      <c r="F150" s="199" t="s">
        <v>515</v>
      </c>
      <c r="G150" s="197"/>
      <c r="H150" s="200">
        <v>24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150</v>
      </c>
      <c r="AU150" s="206" t="s">
        <v>82</v>
      </c>
      <c r="AV150" s="13" t="s">
        <v>82</v>
      </c>
      <c r="AW150" s="13" t="s">
        <v>32</v>
      </c>
      <c r="AX150" s="13" t="s">
        <v>72</v>
      </c>
      <c r="AY150" s="206" t="s">
        <v>124</v>
      </c>
    </row>
    <row r="151" spans="1:65" s="15" customFormat="1" ht="10">
      <c r="B151" s="221"/>
      <c r="C151" s="222"/>
      <c r="D151" s="188" t="s">
        <v>150</v>
      </c>
      <c r="E151" s="223" t="s">
        <v>19</v>
      </c>
      <c r="F151" s="224" t="s">
        <v>192</v>
      </c>
      <c r="G151" s="222"/>
      <c r="H151" s="225">
        <v>41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150</v>
      </c>
      <c r="AU151" s="231" t="s">
        <v>82</v>
      </c>
      <c r="AV151" s="15" t="s">
        <v>154</v>
      </c>
      <c r="AW151" s="15" t="s">
        <v>32</v>
      </c>
      <c r="AX151" s="15" t="s">
        <v>80</v>
      </c>
      <c r="AY151" s="231" t="s">
        <v>124</v>
      </c>
    </row>
    <row r="152" spans="1:65" s="2" customFormat="1" ht="33" customHeight="1">
      <c r="A152" s="36"/>
      <c r="B152" s="37"/>
      <c r="C152" s="232" t="s">
        <v>232</v>
      </c>
      <c r="D152" s="232" t="s">
        <v>227</v>
      </c>
      <c r="E152" s="233" t="s">
        <v>558</v>
      </c>
      <c r="F152" s="234" t="s">
        <v>559</v>
      </c>
      <c r="G152" s="235" t="s">
        <v>218</v>
      </c>
      <c r="H152" s="236">
        <v>41</v>
      </c>
      <c r="I152" s="237"/>
      <c r="J152" s="238">
        <f>ROUND(I152*H152,2)</f>
        <v>0</v>
      </c>
      <c r="K152" s="234" t="s">
        <v>130</v>
      </c>
      <c r="L152" s="239"/>
      <c r="M152" s="240" t="s">
        <v>19</v>
      </c>
      <c r="N152" s="241" t="s">
        <v>43</v>
      </c>
      <c r="O152" s="66"/>
      <c r="P152" s="184">
        <f>O152*H152</f>
        <v>0</v>
      </c>
      <c r="Q152" s="184">
        <v>7.1000000000000004E-3</v>
      </c>
      <c r="R152" s="184">
        <f>Q152*H152</f>
        <v>0.29110000000000003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230</v>
      </c>
      <c r="AT152" s="186" t="s">
        <v>227</v>
      </c>
      <c r="AU152" s="186" t="s">
        <v>82</v>
      </c>
      <c r="AY152" s="19" t="s">
        <v>124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80</v>
      </c>
      <c r="BK152" s="187">
        <f>ROUND(I152*H152,2)</f>
        <v>0</v>
      </c>
      <c r="BL152" s="19" t="s">
        <v>154</v>
      </c>
      <c r="BM152" s="186" t="s">
        <v>560</v>
      </c>
    </row>
    <row r="153" spans="1:65" s="2" customFormat="1" ht="18">
      <c r="A153" s="36"/>
      <c r="B153" s="37"/>
      <c r="C153" s="38"/>
      <c r="D153" s="188" t="s">
        <v>133</v>
      </c>
      <c r="E153" s="38"/>
      <c r="F153" s="189" t="s">
        <v>559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133</v>
      </c>
      <c r="AU153" s="19" t="s">
        <v>82</v>
      </c>
    </row>
    <row r="154" spans="1:65" s="2" customFormat="1" ht="33" customHeight="1">
      <c r="A154" s="36"/>
      <c r="B154" s="37"/>
      <c r="C154" s="232" t="s">
        <v>242</v>
      </c>
      <c r="D154" s="232" t="s">
        <v>227</v>
      </c>
      <c r="E154" s="233" t="s">
        <v>256</v>
      </c>
      <c r="F154" s="234" t="s">
        <v>257</v>
      </c>
      <c r="G154" s="235" t="s">
        <v>218</v>
      </c>
      <c r="H154" s="236">
        <v>41</v>
      </c>
      <c r="I154" s="237"/>
      <c r="J154" s="238">
        <f>ROUND(I154*H154,2)</f>
        <v>0</v>
      </c>
      <c r="K154" s="234" t="s">
        <v>130</v>
      </c>
      <c r="L154" s="239"/>
      <c r="M154" s="240" t="s">
        <v>19</v>
      </c>
      <c r="N154" s="241" t="s">
        <v>43</v>
      </c>
      <c r="O154" s="66"/>
      <c r="P154" s="184">
        <f>O154*H154</f>
        <v>0</v>
      </c>
      <c r="Q154" s="184">
        <v>2.8E-3</v>
      </c>
      <c r="R154" s="184">
        <f>Q154*H154</f>
        <v>0.1148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230</v>
      </c>
      <c r="AT154" s="186" t="s">
        <v>227</v>
      </c>
      <c r="AU154" s="186" t="s">
        <v>82</v>
      </c>
      <c r="AY154" s="19" t="s">
        <v>124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80</v>
      </c>
      <c r="BK154" s="187">
        <f>ROUND(I154*H154,2)</f>
        <v>0</v>
      </c>
      <c r="BL154" s="19" t="s">
        <v>154</v>
      </c>
      <c r="BM154" s="186" t="s">
        <v>561</v>
      </c>
    </row>
    <row r="155" spans="1:65" s="2" customFormat="1" ht="18">
      <c r="A155" s="36"/>
      <c r="B155" s="37"/>
      <c r="C155" s="38"/>
      <c r="D155" s="188" t="s">
        <v>133</v>
      </c>
      <c r="E155" s="38"/>
      <c r="F155" s="189" t="s">
        <v>257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133</v>
      </c>
      <c r="AU155" s="19" t="s">
        <v>82</v>
      </c>
    </row>
    <row r="156" spans="1:65" s="2" customFormat="1" ht="24.15" customHeight="1">
      <c r="A156" s="36"/>
      <c r="B156" s="37"/>
      <c r="C156" s="175" t="s">
        <v>230</v>
      </c>
      <c r="D156" s="175" t="s">
        <v>127</v>
      </c>
      <c r="E156" s="176" t="s">
        <v>562</v>
      </c>
      <c r="F156" s="177" t="s">
        <v>563</v>
      </c>
      <c r="G156" s="178" t="s">
        <v>172</v>
      </c>
      <c r="H156" s="179">
        <v>100.70399999999999</v>
      </c>
      <c r="I156" s="180"/>
      <c r="J156" s="181">
        <f>ROUND(I156*H156,2)</f>
        <v>0</v>
      </c>
      <c r="K156" s="177" t="s">
        <v>130</v>
      </c>
      <c r="L156" s="41"/>
      <c r="M156" s="182" t="s">
        <v>19</v>
      </c>
      <c r="N156" s="183" t="s">
        <v>43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154</v>
      </c>
      <c r="AT156" s="186" t="s">
        <v>127</v>
      </c>
      <c r="AU156" s="186" t="s">
        <v>82</v>
      </c>
      <c r="AY156" s="19" t="s">
        <v>124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80</v>
      </c>
      <c r="BK156" s="187">
        <f>ROUND(I156*H156,2)</f>
        <v>0</v>
      </c>
      <c r="BL156" s="19" t="s">
        <v>154</v>
      </c>
      <c r="BM156" s="186" t="s">
        <v>564</v>
      </c>
    </row>
    <row r="157" spans="1:65" s="2" customFormat="1" ht="18">
      <c r="A157" s="36"/>
      <c r="B157" s="37"/>
      <c r="C157" s="38"/>
      <c r="D157" s="188" t="s">
        <v>133</v>
      </c>
      <c r="E157" s="38"/>
      <c r="F157" s="189" t="s">
        <v>565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133</v>
      </c>
      <c r="AU157" s="19" t="s">
        <v>82</v>
      </c>
    </row>
    <row r="158" spans="1:65" s="2" customFormat="1" ht="10">
      <c r="A158" s="36"/>
      <c r="B158" s="37"/>
      <c r="C158" s="38"/>
      <c r="D158" s="193" t="s">
        <v>134</v>
      </c>
      <c r="E158" s="38"/>
      <c r="F158" s="194" t="s">
        <v>566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134</v>
      </c>
      <c r="AU158" s="19" t="s">
        <v>82</v>
      </c>
    </row>
    <row r="159" spans="1:65" s="14" customFormat="1" ht="10">
      <c r="B159" s="211"/>
      <c r="C159" s="212"/>
      <c r="D159" s="188" t="s">
        <v>150</v>
      </c>
      <c r="E159" s="213" t="s">
        <v>19</v>
      </c>
      <c r="F159" s="214" t="s">
        <v>269</v>
      </c>
      <c r="G159" s="212"/>
      <c r="H159" s="213" t="s">
        <v>19</v>
      </c>
      <c r="I159" s="215"/>
      <c r="J159" s="212"/>
      <c r="K159" s="212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150</v>
      </c>
      <c r="AU159" s="220" t="s">
        <v>82</v>
      </c>
      <c r="AV159" s="14" t="s">
        <v>80</v>
      </c>
      <c r="AW159" s="14" t="s">
        <v>32</v>
      </c>
      <c r="AX159" s="14" t="s">
        <v>72</v>
      </c>
      <c r="AY159" s="220" t="s">
        <v>124</v>
      </c>
    </row>
    <row r="160" spans="1:65" s="13" customFormat="1" ht="10">
      <c r="B160" s="196"/>
      <c r="C160" s="197"/>
      <c r="D160" s="188" t="s">
        <v>150</v>
      </c>
      <c r="E160" s="198" t="s">
        <v>19</v>
      </c>
      <c r="F160" s="199" t="s">
        <v>567</v>
      </c>
      <c r="G160" s="197"/>
      <c r="H160" s="200">
        <v>100.70399999999999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150</v>
      </c>
      <c r="AU160" s="206" t="s">
        <v>82</v>
      </c>
      <c r="AV160" s="13" t="s">
        <v>82</v>
      </c>
      <c r="AW160" s="13" t="s">
        <v>32</v>
      </c>
      <c r="AX160" s="13" t="s">
        <v>80</v>
      </c>
      <c r="AY160" s="206" t="s">
        <v>124</v>
      </c>
    </row>
    <row r="161" spans="1:65" s="2" customFormat="1" ht="44.25" customHeight="1">
      <c r="A161" s="36"/>
      <c r="B161" s="37"/>
      <c r="C161" s="232" t="s">
        <v>255</v>
      </c>
      <c r="D161" s="232" t="s">
        <v>227</v>
      </c>
      <c r="E161" s="233" t="s">
        <v>568</v>
      </c>
      <c r="F161" s="234" t="s">
        <v>569</v>
      </c>
      <c r="G161" s="235" t="s">
        <v>218</v>
      </c>
      <c r="H161" s="236">
        <v>15.6</v>
      </c>
      <c r="I161" s="237"/>
      <c r="J161" s="238">
        <f>ROUND(I161*H161,2)</f>
        <v>0</v>
      </c>
      <c r="K161" s="234" t="s">
        <v>130</v>
      </c>
      <c r="L161" s="239"/>
      <c r="M161" s="240" t="s">
        <v>19</v>
      </c>
      <c r="N161" s="241" t="s">
        <v>43</v>
      </c>
      <c r="O161" s="66"/>
      <c r="P161" s="184">
        <f>O161*H161</f>
        <v>0</v>
      </c>
      <c r="Q161" s="184">
        <v>1.9099999999999999E-2</v>
      </c>
      <c r="R161" s="184">
        <f>Q161*H161</f>
        <v>0.29796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230</v>
      </c>
      <c r="AT161" s="186" t="s">
        <v>227</v>
      </c>
      <c r="AU161" s="186" t="s">
        <v>82</v>
      </c>
      <c r="AY161" s="19" t="s">
        <v>124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80</v>
      </c>
      <c r="BK161" s="187">
        <f>ROUND(I161*H161,2)</f>
        <v>0</v>
      </c>
      <c r="BL161" s="19" t="s">
        <v>154</v>
      </c>
      <c r="BM161" s="186" t="s">
        <v>570</v>
      </c>
    </row>
    <row r="162" spans="1:65" s="2" customFormat="1" ht="27">
      <c r="A162" s="36"/>
      <c r="B162" s="37"/>
      <c r="C162" s="38"/>
      <c r="D162" s="188" t="s">
        <v>133</v>
      </c>
      <c r="E162" s="38"/>
      <c r="F162" s="189" t="s">
        <v>569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133</v>
      </c>
      <c r="AU162" s="19" t="s">
        <v>82</v>
      </c>
    </row>
    <row r="163" spans="1:65" s="14" customFormat="1" ht="10">
      <c r="B163" s="211"/>
      <c r="C163" s="212"/>
      <c r="D163" s="188" t="s">
        <v>150</v>
      </c>
      <c r="E163" s="213" t="s">
        <v>19</v>
      </c>
      <c r="F163" s="214" t="s">
        <v>539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150</v>
      </c>
      <c r="AU163" s="220" t="s">
        <v>82</v>
      </c>
      <c r="AV163" s="14" t="s">
        <v>80</v>
      </c>
      <c r="AW163" s="14" t="s">
        <v>32</v>
      </c>
      <c r="AX163" s="14" t="s">
        <v>72</v>
      </c>
      <c r="AY163" s="220" t="s">
        <v>124</v>
      </c>
    </row>
    <row r="164" spans="1:65" s="14" customFormat="1" ht="10">
      <c r="B164" s="211"/>
      <c r="C164" s="212"/>
      <c r="D164" s="188" t="s">
        <v>150</v>
      </c>
      <c r="E164" s="213" t="s">
        <v>19</v>
      </c>
      <c r="F164" s="214" t="s">
        <v>540</v>
      </c>
      <c r="G164" s="212"/>
      <c r="H164" s="213" t="s">
        <v>19</v>
      </c>
      <c r="I164" s="215"/>
      <c r="J164" s="212"/>
      <c r="K164" s="212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150</v>
      </c>
      <c r="AU164" s="220" t="s">
        <v>82</v>
      </c>
      <c r="AV164" s="14" t="s">
        <v>80</v>
      </c>
      <c r="AW164" s="14" t="s">
        <v>32</v>
      </c>
      <c r="AX164" s="14" t="s">
        <v>72</v>
      </c>
      <c r="AY164" s="220" t="s">
        <v>124</v>
      </c>
    </row>
    <row r="165" spans="1:65" s="13" customFormat="1" ht="10">
      <c r="B165" s="196"/>
      <c r="C165" s="197"/>
      <c r="D165" s="188" t="s">
        <v>150</v>
      </c>
      <c r="E165" s="198" t="s">
        <v>19</v>
      </c>
      <c r="F165" s="199" t="s">
        <v>8</v>
      </c>
      <c r="G165" s="197"/>
      <c r="H165" s="200">
        <v>12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150</v>
      </c>
      <c r="AU165" s="206" t="s">
        <v>82</v>
      </c>
      <c r="AV165" s="13" t="s">
        <v>82</v>
      </c>
      <c r="AW165" s="13" t="s">
        <v>32</v>
      </c>
      <c r="AX165" s="13" t="s">
        <v>72</v>
      </c>
      <c r="AY165" s="206" t="s">
        <v>124</v>
      </c>
    </row>
    <row r="166" spans="1:65" s="14" customFormat="1" ht="10">
      <c r="B166" s="211"/>
      <c r="C166" s="212"/>
      <c r="D166" s="188" t="s">
        <v>150</v>
      </c>
      <c r="E166" s="213" t="s">
        <v>19</v>
      </c>
      <c r="F166" s="214" t="s">
        <v>542</v>
      </c>
      <c r="G166" s="212"/>
      <c r="H166" s="213" t="s">
        <v>19</v>
      </c>
      <c r="I166" s="215"/>
      <c r="J166" s="212"/>
      <c r="K166" s="212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150</v>
      </c>
      <c r="AU166" s="220" t="s">
        <v>82</v>
      </c>
      <c r="AV166" s="14" t="s">
        <v>80</v>
      </c>
      <c r="AW166" s="14" t="s">
        <v>32</v>
      </c>
      <c r="AX166" s="14" t="s">
        <v>72</v>
      </c>
      <c r="AY166" s="220" t="s">
        <v>124</v>
      </c>
    </row>
    <row r="167" spans="1:65" s="13" customFormat="1" ht="10">
      <c r="B167" s="196"/>
      <c r="C167" s="197"/>
      <c r="D167" s="188" t="s">
        <v>150</v>
      </c>
      <c r="E167" s="198" t="s">
        <v>19</v>
      </c>
      <c r="F167" s="199" t="s">
        <v>154</v>
      </c>
      <c r="G167" s="197"/>
      <c r="H167" s="200">
        <v>4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150</v>
      </c>
      <c r="AU167" s="206" t="s">
        <v>82</v>
      </c>
      <c r="AV167" s="13" t="s">
        <v>82</v>
      </c>
      <c r="AW167" s="13" t="s">
        <v>32</v>
      </c>
      <c r="AX167" s="13" t="s">
        <v>72</v>
      </c>
      <c r="AY167" s="206" t="s">
        <v>124</v>
      </c>
    </row>
    <row r="168" spans="1:65" s="14" customFormat="1" ht="10">
      <c r="B168" s="211"/>
      <c r="C168" s="212"/>
      <c r="D168" s="188" t="s">
        <v>150</v>
      </c>
      <c r="E168" s="213" t="s">
        <v>19</v>
      </c>
      <c r="F168" s="214" t="s">
        <v>544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150</v>
      </c>
      <c r="AU168" s="220" t="s">
        <v>82</v>
      </c>
      <c r="AV168" s="14" t="s">
        <v>80</v>
      </c>
      <c r="AW168" s="14" t="s">
        <v>32</v>
      </c>
      <c r="AX168" s="14" t="s">
        <v>72</v>
      </c>
      <c r="AY168" s="220" t="s">
        <v>124</v>
      </c>
    </row>
    <row r="169" spans="1:65" s="13" customFormat="1" ht="10">
      <c r="B169" s="196"/>
      <c r="C169" s="197"/>
      <c r="D169" s="188" t="s">
        <v>150</v>
      </c>
      <c r="E169" s="198" t="s">
        <v>19</v>
      </c>
      <c r="F169" s="199" t="s">
        <v>238</v>
      </c>
      <c r="G169" s="197"/>
      <c r="H169" s="200">
        <v>23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150</v>
      </c>
      <c r="AU169" s="206" t="s">
        <v>82</v>
      </c>
      <c r="AV169" s="13" t="s">
        <v>82</v>
      </c>
      <c r="AW169" s="13" t="s">
        <v>32</v>
      </c>
      <c r="AX169" s="13" t="s">
        <v>72</v>
      </c>
      <c r="AY169" s="206" t="s">
        <v>124</v>
      </c>
    </row>
    <row r="170" spans="1:65" s="15" customFormat="1" ht="10">
      <c r="B170" s="221"/>
      <c r="C170" s="222"/>
      <c r="D170" s="188" t="s">
        <v>150</v>
      </c>
      <c r="E170" s="223" t="s">
        <v>19</v>
      </c>
      <c r="F170" s="224" t="s">
        <v>192</v>
      </c>
      <c r="G170" s="222"/>
      <c r="H170" s="225">
        <v>39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150</v>
      </c>
      <c r="AU170" s="231" t="s">
        <v>82</v>
      </c>
      <c r="AV170" s="15" t="s">
        <v>154</v>
      </c>
      <c r="AW170" s="15" t="s">
        <v>32</v>
      </c>
      <c r="AX170" s="15" t="s">
        <v>80</v>
      </c>
      <c r="AY170" s="231" t="s">
        <v>124</v>
      </c>
    </row>
    <row r="171" spans="1:65" s="13" customFormat="1" ht="10">
      <c r="B171" s="196"/>
      <c r="C171" s="197"/>
      <c r="D171" s="188" t="s">
        <v>150</v>
      </c>
      <c r="E171" s="197"/>
      <c r="F171" s="199" t="s">
        <v>571</v>
      </c>
      <c r="G171" s="197"/>
      <c r="H171" s="200">
        <v>15.6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150</v>
      </c>
      <c r="AU171" s="206" t="s">
        <v>82</v>
      </c>
      <c r="AV171" s="13" t="s">
        <v>82</v>
      </c>
      <c r="AW171" s="13" t="s">
        <v>4</v>
      </c>
      <c r="AX171" s="13" t="s">
        <v>80</v>
      </c>
      <c r="AY171" s="206" t="s">
        <v>124</v>
      </c>
    </row>
    <row r="172" spans="1:65" s="12" customFormat="1" ht="22.75" customHeight="1">
      <c r="B172" s="159"/>
      <c r="C172" s="160"/>
      <c r="D172" s="161" t="s">
        <v>71</v>
      </c>
      <c r="E172" s="173" t="s">
        <v>255</v>
      </c>
      <c r="F172" s="173" t="s">
        <v>283</v>
      </c>
      <c r="G172" s="160"/>
      <c r="H172" s="160"/>
      <c r="I172" s="163"/>
      <c r="J172" s="174">
        <f>BK172</f>
        <v>0</v>
      </c>
      <c r="K172" s="160"/>
      <c r="L172" s="165"/>
      <c r="M172" s="166"/>
      <c r="N172" s="167"/>
      <c r="O172" s="167"/>
      <c r="P172" s="168">
        <f>SUM(P173:P194)</f>
        <v>0</v>
      </c>
      <c r="Q172" s="167"/>
      <c r="R172" s="168">
        <f>SUM(R173:R194)</f>
        <v>0</v>
      </c>
      <c r="S172" s="167"/>
      <c r="T172" s="169">
        <f>SUM(T173:T194)</f>
        <v>242.43839999999997</v>
      </c>
      <c r="AR172" s="170" t="s">
        <v>80</v>
      </c>
      <c r="AT172" s="171" t="s">
        <v>71</v>
      </c>
      <c r="AU172" s="171" t="s">
        <v>80</v>
      </c>
      <c r="AY172" s="170" t="s">
        <v>124</v>
      </c>
      <c r="BK172" s="172">
        <f>SUM(BK173:BK194)</f>
        <v>0</v>
      </c>
    </row>
    <row r="173" spans="1:65" s="2" customFormat="1" ht="24.15" customHeight="1">
      <c r="A173" s="36"/>
      <c r="B173" s="37"/>
      <c r="C173" s="175" t="s">
        <v>259</v>
      </c>
      <c r="D173" s="175" t="s">
        <v>127</v>
      </c>
      <c r="E173" s="176" t="s">
        <v>572</v>
      </c>
      <c r="F173" s="177" t="s">
        <v>573</v>
      </c>
      <c r="G173" s="178" t="s">
        <v>195</v>
      </c>
      <c r="H173" s="179">
        <v>808.12800000000004</v>
      </c>
      <c r="I173" s="180"/>
      <c r="J173" s="181">
        <f>ROUND(I173*H173,2)</f>
        <v>0</v>
      </c>
      <c r="K173" s="177" t="s">
        <v>130</v>
      </c>
      <c r="L173" s="41"/>
      <c r="M173" s="182" t="s">
        <v>19</v>
      </c>
      <c r="N173" s="183" t="s">
        <v>43</v>
      </c>
      <c r="O173" s="66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154</v>
      </c>
      <c r="AT173" s="186" t="s">
        <v>127</v>
      </c>
      <c r="AU173" s="186" t="s">
        <v>82</v>
      </c>
      <c r="AY173" s="19" t="s">
        <v>124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80</v>
      </c>
      <c r="BK173" s="187">
        <f>ROUND(I173*H173,2)</f>
        <v>0</v>
      </c>
      <c r="BL173" s="19" t="s">
        <v>154</v>
      </c>
      <c r="BM173" s="186" t="s">
        <v>574</v>
      </c>
    </row>
    <row r="174" spans="1:65" s="2" customFormat="1" ht="18">
      <c r="A174" s="36"/>
      <c r="B174" s="37"/>
      <c r="C174" s="38"/>
      <c r="D174" s="188" t="s">
        <v>133</v>
      </c>
      <c r="E174" s="38"/>
      <c r="F174" s="189" t="s">
        <v>575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133</v>
      </c>
      <c r="AU174" s="19" t="s">
        <v>82</v>
      </c>
    </row>
    <row r="175" spans="1:65" s="2" customFormat="1" ht="10">
      <c r="A175" s="36"/>
      <c r="B175" s="37"/>
      <c r="C175" s="38"/>
      <c r="D175" s="193" t="s">
        <v>134</v>
      </c>
      <c r="E175" s="38"/>
      <c r="F175" s="194" t="s">
        <v>576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134</v>
      </c>
      <c r="AU175" s="19" t="s">
        <v>82</v>
      </c>
    </row>
    <row r="176" spans="1:65" s="13" customFormat="1" ht="10">
      <c r="B176" s="196"/>
      <c r="C176" s="197"/>
      <c r="D176" s="188" t="s">
        <v>150</v>
      </c>
      <c r="E176" s="198" t="s">
        <v>19</v>
      </c>
      <c r="F176" s="199" t="s">
        <v>577</v>
      </c>
      <c r="G176" s="197"/>
      <c r="H176" s="200">
        <v>808.12800000000004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150</v>
      </c>
      <c r="AU176" s="206" t="s">
        <v>82</v>
      </c>
      <c r="AV176" s="13" t="s">
        <v>82</v>
      </c>
      <c r="AW176" s="13" t="s">
        <v>32</v>
      </c>
      <c r="AX176" s="13" t="s">
        <v>80</v>
      </c>
      <c r="AY176" s="206" t="s">
        <v>124</v>
      </c>
    </row>
    <row r="177" spans="1:65" s="2" customFormat="1" ht="37.75" customHeight="1">
      <c r="A177" s="36"/>
      <c r="B177" s="37"/>
      <c r="C177" s="175" t="s">
        <v>263</v>
      </c>
      <c r="D177" s="175" t="s">
        <v>127</v>
      </c>
      <c r="E177" s="176" t="s">
        <v>578</v>
      </c>
      <c r="F177" s="177" t="s">
        <v>579</v>
      </c>
      <c r="G177" s="178" t="s">
        <v>195</v>
      </c>
      <c r="H177" s="179">
        <v>48487.68</v>
      </c>
      <c r="I177" s="180"/>
      <c r="J177" s="181">
        <f>ROUND(I177*H177,2)</f>
        <v>0</v>
      </c>
      <c r="K177" s="177" t="s">
        <v>130</v>
      </c>
      <c r="L177" s="41"/>
      <c r="M177" s="182" t="s">
        <v>19</v>
      </c>
      <c r="N177" s="183" t="s">
        <v>43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154</v>
      </c>
      <c r="AT177" s="186" t="s">
        <v>127</v>
      </c>
      <c r="AU177" s="186" t="s">
        <v>82</v>
      </c>
      <c r="AY177" s="19" t="s">
        <v>124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80</v>
      </c>
      <c r="BK177" s="187">
        <f>ROUND(I177*H177,2)</f>
        <v>0</v>
      </c>
      <c r="BL177" s="19" t="s">
        <v>154</v>
      </c>
      <c r="BM177" s="186" t="s">
        <v>580</v>
      </c>
    </row>
    <row r="178" spans="1:65" s="2" customFormat="1" ht="27">
      <c r="A178" s="36"/>
      <c r="B178" s="37"/>
      <c r="C178" s="38"/>
      <c r="D178" s="188" t="s">
        <v>133</v>
      </c>
      <c r="E178" s="38"/>
      <c r="F178" s="189" t="s">
        <v>581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133</v>
      </c>
      <c r="AU178" s="19" t="s">
        <v>82</v>
      </c>
    </row>
    <row r="179" spans="1:65" s="2" customFormat="1" ht="10">
      <c r="A179" s="36"/>
      <c r="B179" s="37"/>
      <c r="C179" s="38"/>
      <c r="D179" s="193" t="s">
        <v>134</v>
      </c>
      <c r="E179" s="38"/>
      <c r="F179" s="194" t="s">
        <v>582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134</v>
      </c>
      <c r="AU179" s="19" t="s">
        <v>82</v>
      </c>
    </row>
    <row r="180" spans="1:65" s="13" customFormat="1" ht="10">
      <c r="B180" s="196"/>
      <c r="C180" s="197"/>
      <c r="D180" s="188" t="s">
        <v>150</v>
      </c>
      <c r="E180" s="198" t="s">
        <v>19</v>
      </c>
      <c r="F180" s="199" t="s">
        <v>577</v>
      </c>
      <c r="G180" s="197"/>
      <c r="H180" s="200">
        <v>808.12800000000004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150</v>
      </c>
      <c r="AU180" s="206" t="s">
        <v>82</v>
      </c>
      <c r="AV180" s="13" t="s">
        <v>82</v>
      </c>
      <c r="AW180" s="13" t="s">
        <v>32</v>
      </c>
      <c r="AX180" s="13" t="s">
        <v>80</v>
      </c>
      <c r="AY180" s="206" t="s">
        <v>124</v>
      </c>
    </row>
    <row r="181" spans="1:65" s="13" customFormat="1" ht="10">
      <c r="B181" s="196"/>
      <c r="C181" s="197"/>
      <c r="D181" s="188" t="s">
        <v>150</v>
      </c>
      <c r="E181" s="197"/>
      <c r="F181" s="199" t="s">
        <v>583</v>
      </c>
      <c r="G181" s="197"/>
      <c r="H181" s="200">
        <v>48487.68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150</v>
      </c>
      <c r="AU181" s="206" t="s">
        <v>82</v>
      </c>
      <c r="AV181" s="13" t="s">
        <v>82</v>
      </c>
      <c r="AW181" s="13" t="s">
        <v>4</v>
      </c>
      <c r="AX181" s="13" t="s">
        <v>80</v>
      </c>
      <c r="AY181" s="206" t="s">
        <v>124</v>
      </c>
    </row>
    <row r="182" spans="1:65" s="2" customFormat="1" ht="33" customHeight="1">
      <c r="A182" s="36"/>
      <c r="B182" s="37"/>
      <c r="C182" s="175" t="s">
        <v>8</v>
      </c>
      <c r="D182" s="175" t="s">
        <v>127</v>
      </c>
      <c r="E182" s="176" t="s">
        <v>584</v>
      </c>
      <c r="F182" s="177" t="s">
        <v>585</v>
      </c>
      <c r="G182" s="178" t="s">
        <v>195</v>
      </c>
      <c r="H182" s="179">
        <v>808.12800000000004</v>
      </c>
      <c r="I182" s="180"/>
      <c r="J182" s="181">
        <f>ROUND(I182*H182,2)</f>
        <v>0</v>
      </c>
      <c r="K182" s="177" t="s">
        <v>130</v>
      </c>
      <c r="L182" s="41"/>
      <c r="M182" s="182" t="s">
        <v>19</v>
      </c>
      <c r="N182" s="183" t="s">
        <v>43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154</v>
      </c>
      <c r="AT182" s="186" t="s">
        <v>127</v>
      </c>
      <c r="AU182" s="186" t="s">
        <v>82</v>
      </c>
      <c r="AY182" s="19" t="s">
        <v>124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80</v>
      </c>
      <c r="BK182" s="187">
        <f>ROUND(I182*H182,2)</f>
        <v>0</v>
      </c>
      <c r="BL182" s="19" t="s">
        <v>154</v>
      </c>
      <c r="BM182" s="186" t="s">
        <v>586</v>
      </c>
    </row>
    <row r="183" spans="1:65" s="2" customFormat="1" ht="18">
      <c r="A183" s="36"/>
      <c r="B183" s="37"/>
      <c r="C183" s="38"/>
      <c r="D183" s="188" t="s">
        <v>133</v>
      </c>
      <c r="E183" s="38"/>
      <c r="F183" s="189" t="s">
        <v>587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133</v>
      </c>
      <c r="AU183" s="19" t="s">
        <v>82</v>
      </c>
    </row>
    <row r="184" spans="1:65" s="2" customFormat="1" ht="10">
      <c r="A184" s="36"/>
      <c r="B184" s="37"/>
      <c r="C184" s="38"/>
      <c r="D184" s="193" t="s">
        <v>134</v>
      </c>
      <c r="E184" s="38"/>
      <c r="F184" s="194" t="s">
        <v>588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134</v>
      </c>
      <c r="AU184" s="19" t="s">
        <v>82</v>
      </c>
    </row>
    <row r="185" spans="1:65" s="13" customFormat="1" ht="10">
      <c r="B185" s="196"/>
      <c r="C185" s="197"/>
      <c r="D185" s="188" t="s">
        <v>150</v>
      </c>
      <c r="E185" s="198" t="s">
        <v>19</v>
      </c>
      <c r="F185" s="199" t="s">
        <v>577</v>
      </c>
      <c r="G185" s="197"/>
      <c r="H185" s="200">
        <v>808.12800000000004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150</v>
      </c>
      <c r="AU185" s="206" t="s">
        <v>82</v>
      </c>
      <c r="AV185" s="13" t="s">
        <v>82</v>
      </c>
      <c r="AW185" s="13" t="s">
        <v>32</v>
      </c>
      <c r="AX185" s="13" t="s">
        <v>80</v>
      </c>
      <c r="AY185" s="206" t="s">
        <v>124</v>
      </c>
    </row>
    <row r="186" spans="1:65" s="2" customFormat="1" ht="24.15" customHeight="1">
      <c r="A186" s="36"/>
      <c r="B186" s="37"/>
      <c r="C186" s="175" t="s">
        <v>278</v>
      </c>
      <c r="D186" s="175" t="s">
        <v>127</v>
      </c>
      <c r="E186" s="176" t="s">
        <v>589</v>
      </c>
      <c r="F186" s="177" t="s">
        <v>590</v>
      </c>
      <c r="G186" s="178" t="s">
        <v>195</v>
      </c>
      <c r="H186" s="179">
        <v>134.68799999999999</v>
      </c>
      <c r="I186" s="180"/>
      <c r="J186" s="181">
        <f>ROUND(I186*H186,2)</f>
        <v>0</v>
      </c>
      <c r="K186" s="177" t="s">
        <v>130</v>
      </c>
      <c r="L186" s="41"/>
      <c r="M186" s="182" t="s">
        <v>19</v>
      </c>
      <c r="N186" s="183" t="s">
        <v>43</v>
      </c>
      <c r="O186" s="66"/>
      <c r="P186" s="184">
        <f>O186*H186</f>
        <v>0</v>
      </c>
      <c r="Q186" s="184">
        <v>0</v>
      </c>
      <c r="R186" s="184">
        <f>Q186*H186</f>
        <v>0</v>
      </c>
      <c r="S186" s="184">
        <v>1.8</v>
      </c>
      <c r="T186" s="185">
        <f>S186*H186</f>
        <v>242.43839999999997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154</v>
      </c>
      <c r="AT186" s="186" t="s">
        <v>127</v>
      </c>
      <c r="AU186" s="186" t="s">
        <v>82</v>
      </c>
      <c r="AY186" s="19" t="s">
        <v>124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80</v>
      </c>
      <c r="BK186" s="187">
        <f>ROUND(I186*H186,2)</f>
        <v>0</v>
      </c>
      <c r="BL186" s="19" t="s">
        <v>154</v>
      </c>
      <c r="BM186" s="186" t="s">
        <v>591</v>
      </c>
    </row>
    <row r="187" spans="1:65" s="2" customFormat="1" ht="27">
      <c r="A187" s="36"/>
      <c r="B187" s="37"/>
      <c r="C187" s="38"/>
      <c r="D187" s="188" t="s">
        <v>133</v>
      </c>
      <c r="E187" s="38"/>
      <c r="F187" s="189" t="s">
        <v>592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133</v>
      </c>
      <c r="AU187" s="19" t="s">
        <v>82</v>
      </c>
    </row>
    <row r="188" spans="1:65" s="2" customFormat="1" ht="10">
      <c r="A188" s="36"/>
      <c r="B188" s="37"/>
      <c r="C188" s="38"/>
      <c r="D188" s="193" t="s">
        <v>134</v>
      </c>
      <c r="E188" s="38"/>
      <c r="F188" s="194" t="s">
        <v>593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134</v>
      </c>
      <c r="AU188" s="19" t="s">
        <v>82</v>
      </c>
    </row>
    <row r="189" spans="1:65" s="14" customFormat="1" ht="10">
      <c r="B189" s="211"/>
      <c r="C189" s="212"/>
      <c r="D189" s="188" t="s">
        <v>150</v>
      </c>
      <c r="E189" s="213" t="s">
        <v>19</v>
      </c>
      <c r="F189" s="214" t="s">
        <v>594</v>
      </c>
      <c r="G189" s="212"/>
      <c r="H189" s="213" t="s">
        <v>19</v>
      </c>
      <c r="I189" s="215"/>
      <c r="J189" s="212"/>
      <c r="K189" s="212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150</v>
      </c>
      <c r="AU189" s="220" t="s">
        <v>82</v>
      </c>
      <c r="AV189" s="14" t="s">
        <v>80</v>
      </c>
      <c r="AW189" s="14" t="s">
        <v>32</v>
      </c>
      <c r="AX189" s="14" t="s">
        <v>72</v>
      </c>
      <c r="AY189" s="220" t="s">
        <v>124</v>
      </c>
    </row>
    <row r="190" spans="1:65" s="13" customFormat="1" ht="10">
      <c r="B190" s="196"/>
      <c r="C190" s="197"/>
      <c r="D190" s="188" t="s">
        <v>150</v>
      </c>
      <c r="E190" s="198" t="s">
        <v>19</v>
      </c>
      <c r="F190" s="199" t="s">
        <v>595</v>
      </c>
      <c r="G190" s="197"/>
      <c r="H190" s="200">
        <v>134.68799999999999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150</v>
      </c>
      <c r="AU190" s="206" t="s">
        <v>82</v>
      </c>
      <c r="AV190" s="13" t="s">
        <v>82</v>
      </c>
      <c r="AW190" s="13" t="s">
        <v>32</v>
      </c>
      <c r="AX190" s="13" t="s">
        <v>80</v>
      </c>
      <c r="AY190" s="206" t="s">
        <v>124</v>
      </c>
    </row>
    <row r="191" spans="1:65" s="2" customFormat="1" ht="24.15" customHeight="1">
      <c r="A191" s="36"/>
      <c r="B191" s="37"/>
      <c r="C191" s="175" t="s">
        <v>284</v>
      </c>
      <c r="D191" s="175" t="s">
        <v>127</v>
      </c>
      <c r="E191" s="176" t="s">
        <v>596</v>
      </c>
      <c r="F191" s="177" t="s">
        <v>597</v>
      </c>
      <c r="G191" s="178" t="s">
        <v>390</v>
      </c>
      <c r="H191" s="179">
        <v>808.12800000000004</v>
      </c>
      <c r="I191" s="180"/>
      <c r="J191" s="181">
        <f>ROUND(I191*H191,2)</f>
        <v>0</v>
      </c>
      <c r="K191" s="177" t="s">
        <v>130</v>
      </c>
      <c r="L191" s="41"/>
      <c r="M191" s="182" t="s">
        <v>19</v>
      </c>
      <c r="N191" s="183" t="s">
        <v>43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154</v>
      </c>
      <c r="AT191" s="186" t="s">
        <v>127</v>
      </c>
      <c r="AU191" s="186" t="s">
        <v>82</v>
      </c>
      <c r="AY191" s="19" t="s">
        <v>124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80</v>
      </c>
      <c r="BK191" s="187">
        <f>ROUND(I191*H191,2)</f>
        <v>0</v>
      </c>
      <c r="BL191" s="19" t="s">
        <v>154</v>
      </c>
      <c r="BM191" s="186" t="s">
        <v>598</v>
      </c>
    </row>
    <row r="192" spans="1:65" s="2" customFormat="1" ht="18">
      <c r="A192" s="36"/>
      <c r="B192" s="37"/>
      <c r="C192" s="38"/>
      <c r="D192" s="188" t="s">
        <v>133</v>
      </c>
      <c r="E192" s="38"/>
      <c r="F192" s="189" t="s">
        <v>599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133</v>
      </c>
      <c r="AU192" s="19" t="s">
        <v>82</v>
      </c>
    </row>
    <row r="193" spans="1:65" s="2" customFormat="1" ht="10">
      <c r="A193" s="36"/>
      <c r="B193" s="37"/>
      <c r="C193" s="38"/>
      <c r="D193" s="193" t="s">
        <v>134</v>
      </c>
      <c r="E193" s="38"/>
      <c r="F193" s="194" t="s">
        <v>600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134</v>
      </c>
      <c r="AU193" s="19" t="s">
        <v>82</v>
      </c>
    </row>
    <row r="194" spans="1:65" s="13" customFormat="1" ht="10">
      <c r="B194" s="196"/>
      <c r="C194" s="197"/>
      <c r="D194" s="188" t="s">
        <v>150</v>
      </c>
      <c r="E194" s="198" t="s">
        <v>19</v>
      </c>
      <c r="F194" s="199" t="s">
        <v>577</v>
      </c>
      <c r="G194" s="197"/>
      <c r="H194" s="200">
        <v>808.12800000000004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150</v>
      </c>
      <c r="AU194" s="206" t="s">
        <v>82</v>
      </c>
      <c r="AV194" s="13" t="s">
        <v>82</v>
      </c>
      <c r="AW194" s="13" t="s">
        <v>32</v>
      </c>
      <c r="AX194" s="13" t="s">
        <v>80</v>
      </c>
      <c r="AY194" s="206" t="s">
        <v>124</v>
      </c>
    </row>
    <row r="195" spans="1:65" s="12" customFormat="1" ht="22.75" customHeight="1">
      <c r="B195" s="159"/>
      <c r="C195" s="160"/>
      <c r="D195" s="161" t="s">
        <v>71</v>
      </c>
      <c r="E195" s="173" t="s">
        <v>291</v>
      </c>
      <c r="F195" s="173" t="s">
        <v>292</v>
      </c>
      <c r="G195" s="160"/>
      <c r="H195" s="160"/>
      <c r="I195" s="163"/>
      <c r="J195" s="174">
        <f>BK195</f>
        <v>0</v>
      </c>
      <c r="K195" s="160"/>
      <c r="L195" s="165"/>
      <c r="M195" s="166"/>
      <c r="N195" s="167"/>
      <c r="O195" s="167"/>
      <c r="P195" s="168">
        <f>SUM(P196:P208)</f>
        <v>0</v>
      </c>
      <c r="Q195" s="167"/>
      <c r="R195" s="168">
        <f>SUM(R196:R208)</f>
        <v>0</v>
      </c>
      <c r="S195" s="167"/>
      <c r="T195" s="169">
        <f>SUM(T196:T208)</f>
        <v>0</v>
      </c>
      <c r="AR195" s="170" t="s">
        <v>80</v>
      </c>
      <c r="AT195" s="171" t="s">
        <v>71</v>
      </c>
      <c r="AU195" s="171" t="s">
        <v>80</v>
      </c>
      <c r="AY195" s="170" t="s">
        <v>124</v>
      </c>
      <c r="BK195" s="172">
        <f>SUM(BK196:BK208)</f>
        <v>0</v>
      </c>
    </row>
    <row r="196" spans="1:65" s="2" customFormat="1" ht="44.25" customHeight="1">
      <c r="A196" s="36"/>
      <c r="B196" s="37"/>
      <c r="C196" s="175" t="s">
        <v>293</v>
      </c>
      <c r="D196" s="175" t="s">
        <v>127</v>
      </c>
      <c r="E196" s="176" t="s">
        <v>294</v>
      </c>
      <c r="F196" s="177" t="s">
        <v>295</v>
      </c>
      <c r="G196" s="178" t="s">
        <v>210</v>
      </c>
      <c r="H196" s="179">
        <v>242.43799999999999</v>
      </c>
      <c r="I196" s="180"/>
      <c r="J196" s="181">
        <f>ROUND(I196*H196,2)</f>
        <v>0</v>
      </c>
      <c r="K196" s="177" t="s">
        <v>130</v>
      </c>
      <c r="L196" s="41"/>
      <c r="M196" s="182" t="s">
        <v>19</v>
      </c>
      <c r="N196" s="183" t="s">
        <v>43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154</v>
      </c>
      <c r="AT196" s="186" t="s">
        <v>127</v>
      </c>
      <c r="AU196" s="186" t="s">
        <v>82</v>
      </c>
      <c r="AY196" s="19" t="s">
        <v>124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80</v>
      </c>
      <c r="BK196" s="187">
        <f>ROUND(I196*H196,2)</f>
        <v>0</v>
      </c>
      <c r="BL196" s="19" t="s">
        <v>154</v>
      </c>
      <c r="BM196" s="186" t="s">
        <v>601</v>
      </c>
    </row>
    <row r="197" spans="1:65" s="2" customFormat="1" ht="27">
      <c r="A197" s="36"/>
      <c r="B197" s="37"/>
      <c r="C197" s="38"/>
      <c r="D197" s="188" t="s">
        <v>133</v>
      </c>
      <c r="E197" s="38"/>
      <c r="F197" s="189" t="s">
        <v>297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133</v>
      </c>
      <c r="AU197" s="19" t="s">
        <v>82</v>
      </c>
    </row>
    <row r="198" spans="1:65" s="2" customFormat="1" ht="10">
      <c r="A198" s="36"/>
      <c r="B198" s="37"/>
      <c r="C198" s="38"/>
      <c r="D198" s="193" t="s">
        <v>134</v>
      </c>
      <c r="E198" s="38"/>
      <c r="F198" s="194" t="s">
        <v>298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134</v>
      </c>
      <c r="AU198" s="19" t="s">
        <v>82</v>
      </c>
    </row>
    <row r="199" spans="1:65" s="2" customFormat="1" ht="16.5" customHeight="1">
      <c r="A199" s="36"/>
      <c r="B199" s="37"/>
      <c r="C199" s="175" t="s">
        <v>299</v>
      </c>
      <c r="D199" s="175" t="s">
        <v>127</v>
      </c>
      <c r="E199" s="176" t="s">
        <v>300</v>
      </c>
      <c r="F199" s="177" t="s">
        <v>301</v>
      </c>
      <c r="G199" s="178" t="s">
        <v>210</v>
      </c>
      <c r="H199" s="179">
        <v>242.43799999999999</v>
      </c>
      <c r="I199" s="180"/>
      <c r="J199" s="181">
        <f>ROUND(I199*H199,2)</f>
        <v>0</v>
      </c>
      <c r="K199" s="177" t="s">
        <v>130</v>
      </c>
      <c r="L199" s="41"/>
      <c r="M199" s="182" t="s">
        <v>19</v>
      </c>
      <c r="N199" s="183" t="s">
        <v>43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154</v>
      </c>
      <c r="AT199" s="186" t="s">
        <v>127</v>
      </c>
      <c r="AU199" s="186" t="s">
        <v>82</v>
      </c>
      <c r="AY199" s="19" t="s">
        <v>124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80</v>
      </c>
      <c r="BK199" s="187">
        <f>ROUND(I199*H199,2)</f>
        <v>0</v>
      </c>
      <c r="BL199" s="19" t="s">
        <v>154</v>
      </c>
      <c r="BM199" s="186" t="s">
        <v>602</v>
      </c>
    </row>
    <row r="200" spans="1:65" s="2" customFormat="1" ht="18">
      <c r="A200" s="36"/>
      <c r="B200" s="37"/>
      <c r="C200" s="38"/>
      <c r="D200" s="188" t="s">
        <v>133</v>
      </c>
      <c r="E200" s="38"/>
      <c r="F200" s="189" t="s">
        <v>303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133</v>
      </c>
      <c r="AU200" s="19" t="s">
        <v>82</v>
      </c>
    </row>
    <row r="201" spans="1:65" s="2" customFormat="1" ht="10">
      <c r="A201" s="36"/>
      <c r="B201" s="37"/>
      <c r="C201" s="38"/>
      <c r="D201" s="193" t="s">
        <v>134</v>
      </c>
      <c r="E201" s="38"/>
      <c r="F201" s="194" t="s">
        <v>304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134</v>
      </c>
      <c r="AU201" s="19" t="s">
        <v>82</v>
      </c>
    </row>
    <row r="202" spans="1:65" s="2" customFormat="1" ht="24.15" customHeight="1">
      <c r="A202" s="36"/>
      <c r="B202" s="37"/>
      <c r="C202" s="175" t="s">
        <v>305</v>
      </c>
      <c r="D202" s="175" t="s">
        <v>127</v>
      </c>
      <c r="E202" s="176" t="s">
        <v>306</v>
      </c>
      <c r="F202" s="177" t="s">
        <v>307</v>
      </c>
      <c r="G202" s="178" t="s">
        <v>210</v>
      </c>
      <c r="H202" s="179">
        <v>1454.6279999999999</v>
      </c>
      <c r="I202" s="180"/>
      <c r="J202" s="181">
        <f>ROUND(I202*H202,2)</f>
        <v>0</v>
      </c>
      <c r="K202" s="177" t="s">
        <v>130</v>
      </c>
      <c r="L202" s="41"/>
      <c r="M202" s="182" t="s">
        <v>19</v>
      </c>
      <c r="N202" s="183" t="s">
        <v>43</v>
      </c>
      <c r="O202" s="66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154</v>
      </c>
      <c r="AT202" s="186" t="s">
        <v>127</v>
      </c>
      <c r="AU202" s="186" t="s">
        <v>82</v>
      </c>
      <c r="AY202" s="19" t="s">
        <v>124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80</v>
      </c>
      <c r="BK202" s="187">
        <f>ROUND(I202*H202,2)</f>
        <v>0</v>
      </c>
      <c r="BL202" s="19" t="s">
        <v>154</v>
      </c>
      <c r="BM202" s="186" t="s">
        <v>603</v>
      </c>
    </row>
    <row r="203" spans="1:65" s="2" customFormat="1" ht="27">
      <c r="A203" s="36"/>
      <c r="B203" s="37"/>
      <c r="C203" s="38"/>
      <c r="D203" s="188" t="s">
        <v>133</v>
      </c>
      <c r="E203" s="38"/>
      <c r="F203" s="189" t="s">
        <v>309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133</v>
      </c>
      <c r="AU203" s="19" t="s">
        <v>82</v>
      </c>
    </row>
    <row r="204" spans="1:65" s="2" customFormat="1" ht="10">
      <c r="A204" s="36"/>
      <c r="B204" s="37"/>
      <c r="C204" s="38"/>
      <c r="D204" s="193" t="s">
        <v>134</v>
      </c>
      <c r="E204" s="38"/>
      <c r="F204" s="194" t="s">
        <v>310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134</v>
      </c>
      <c r="AU204" s="19" t="s">
        <v>82</v>
      </c>
    </row>
    <row r="205" spans="1:65" s="13" customFormat="1" ht="10">
      <c r="B205" s="196"/>
      <c r="C205" s="197"/>
      <c r="D205" s="188" t="s">
        <v>150</v>
      </c>
      <c r="E205" s="197"/>
      <c r="F205" s="199" t="s">
        <v>604</v>
      </c>
      <c r="G205" s="197"/>
      <c r="H205" s="200">
        <v>1454.6279999999999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150</v>
      </c>
      <c r="AU205" s="206" t="s">
        <v>82</v>
      </c>
      <c r="AV205" s="13" t="s">
        <v>82</v>
      </c>
      <c r="AW205" s="13" t="s">
        <v>4</v>
      </c>
      <c r="AX205" s="13" t="s">
        <v>80</v>
      </c>
      <c r="AY205" s="206" t="s">
        <v>124</v>
      </c>
    </row>
    <row r="206" spans="1:65" s="2" customFormat="1" ht="24.15" customHeight="1">
      <c r="A206" s="36"/>
      <c r="B206" s="37"/>
      <c r="C206" s="175" t="s">
        <v>253</v>
      </c>
      <c r="D206" s="175" t="s">
        <v>127</v>
      </c>
      <c r="E206" s="176" t="s">
        <v>312</v>
      </c>
      <c r="F206" s="177" t="s">
        <v>313</v>
      </c>
      <c r="G206" s="178" t="s">
        <v>210</v>
      </c>
      <c r="H206" s="179">
        <v>242.43799999999999</v>
      </c>
      <c r="I206" s="180"/>
      <c r="J206" s="181">
        <f>ROUND(I206*H206,2)</f>
        <v>0</v>
      </c>
      <c r="K206" s="177" t="s">
        <v>130</v>
      </c>
      <c r="L206" s="41"/>
      <c r="M206" s="182" t="s">
        <v>19</v>
      </c>
      <c r="N206" s="183" t="s">
        <v>43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154</v>
      </c>
      <c r="AT206" s="186" t="s">
        <v>127</v>
      </c>
      <c r="AU206" s="186" t="s">
        <v>82</v>
      </c>
      <c r="AY206" s="19" t="s">
        <v>124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80</v>
      </c>
      <c r="BK206" s="187">
        <f>ROUND(I206*H206,2)</f>
        <v>0</v>
      </c>
      <c r="BL206" s="19" t="s">
        <v>154</v>
      </c>
      <c r="BM206" s="186" t="s">
        <v>605</v>
      </c>
    </row>
    <row r="207" spans="1:65" s="2" customFormat="1" ht="10">
      <c r="A207" s="36"/>
      <c r="B207" s="37"/>
      <c r="C207" s="38"/>
      <c r="D207" s="188" t="s">
        <v>133</v>
      </c>
      <c r="E207" s="38"/>
      <c r="F207" s="189" t="s">
        <v>315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133</v>
      </c>
      <c r="AU207" s="19" t="s">
        <v>82</v>
      </c>
    </row>
    <row r="208" spans="1:65" s="2" customFormat="1" ht="10">
      <c r="A208" s="36"/>
      <c r="B208" s="37"/>
      <c r="C208" s="38"/>
      <c r="D208" s="193" t="s">
        <v>134</v>
      </c>
      <c r="E208" s="38"/>
      <c r="F208" s="194" t="s">
        <v>316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134</v>
      </c>
      <c r="AU208" s="19" t="s">
        <v>82</v>
      </c>
    </row>
    <row r="209" spans="1:65" s="12" customFormat="1" ht="22.75" customHeight="1">
      <c r="B209" s="159"/>
      <c r="C209" s="160"/>
      <c r="D209" s="161" t="s">
        <v>71</v>
      </c>
      <c r="E209" s="173" t="s">
        <v>317</v>
      </c>
      <c r="F209" s="173" t="s">
        <v>318</v>
      </c>
      <c r="G209" s="160"/>
      <c r="H209" s="160"/>
      <c r="I209" s="163"/>
      <c r="J209" s="174">
        <f>BK209</f>
        <v>0</v>
      </c>
      <c r="K209" s="160"/>
      <c r="L209" s="165"/>
      <c r="M209" s="166"/>
      <c r="N209" s="167"/>
      <c r="O209" s="167"/>
      <c r="P209" s="168">
        <f>SUM(P210:P215)</f>
        <v>0</v>
      </c>
      <c r="Q209" s="167"/>
      <c r="R209" s="168">
        <f>SUM(R210:R215)</f>
        <v>0</v>
      </c>
      <c r="S209" s="167"/>
      <c r="T209" s="169">
        <f>SUM(T210:T215)</f>
        <v>0</v>
      </c>
      <c r="AR209" s="170" t="s">
        <v>80</v>
      </c>
      <c r="AT209" s="171" t="s">
        <v>71</v>
      </c>
      <c r="AU209" s="171" t="s">
        <v>80</v>
      </c>
      <c r="AY209" s="170" t="s">
        <v>124</v>
      </c>
      <c r="BK209" s="172">
        <f>SUM(BK210:BK215)</f>
        <v>0</v>
      </c>
    </row>
    <row r="210" spans="1:65" s="2" customFormat="1" ht="24.15" customHeight="1">
      <c r="A210" s="36"/>
      <c r="B210" s="37"/>
      <c r="C210" s="175" t="s">
        <v>240</v>
      </c>
      <c r="D210" s="175" t="s">
        <v>127</v>
      </c>
      <c r="E210" s="176" t="s">
        <v>319</v>
      </c>
      <c r="F210" s="177" t="s">
        <v>320</v>
      </c>
      <c r="G210" s="178" t="s">
        <v>210</v>
      </c>
      <c r="H210" s="179">
        <v>6.3230000000000004</v>
      </c>
      <c r="I210" s="180"/>
      <c r="J210" s="181">
        <f>ROUND(I210*H210,2)</f>
        <v>0</v>
      </c>
      <c r="K210" s="177" t="s">
        <v>130</v>
      </c>
      <c r="L210" s="41"/>
      <c r="M210" s="182" t="s">
        <v>19</v>
      </c>
      <c r="N210" s="183" t="s">
        <v>43</v>
      </c>
      <c r="O210" s="66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154</v>
      </c>
      <c r="AT210" s="186" t="s">
        <v>127</v>
      </c>
      <c r="AU210" s="186" t="s">
        <v>82</v>
      </c>
      <c r="AY210" s="19" t="s">
        <v>124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80</v>
      </c>
      <c r="BK210" s="187">
        <f>ROUND(I210*H210,2)</f>
        <v>0</v>
      </c>
      <c r="BL210" s="19" t="s">
        <v>154</v>
      </c>
      <c r="BM210" s="186" t="s">
        <v>606</v>
      </c>
    </row>
    <row r="211" spans="1:65" s="2" customFormat="1" ht="27">
      <c r="A211" s="36"/>
      <c r="B211" s="37"/>
      <c r="C211" s="38"/>
      <c r="D211" s="188" t="s">
        <v>133</v>
      </c>
      <c r="E211" s="38"/>
      <c r="F211" s="189" t="s">
        <v>322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133</v>
      </c>
      <c r="AU211" s="19" t="s">
        <v>82</v>
      </c>
    </row>
    <row r="212" spans="1:65" s="2" customFormat="1" ht="10">
      <c r="A212" s="36"/>
      <c r="B212" s="37"/>
      <c r="C212" s="38"/>
      <c r="D212" s="193" t="s">
        <v>134</v>
      </c>
      <c r="E212" s="38"/>
      <c r="F212" s="194" t="s">
        <v>323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134</v>
      </c>
      <c r="AU212" s="19" t="s">
        <v>82</v>
      </c>
    </row>
    <row r="213" spans="1:65" s="2" customFormat="1" ht="24.15" customHeight="1">
      <c r="A213" s="36"/>
      <c r="B213" s="37"/>
      <c r="C213" s="175" t="s">
        <v>324</v>
      </c>
      <c r="D213" s="175" t="s">
        <v>127</v>
      </c>
      <c r="E213" s="176" t="s">
        <v>325</v>
      </c>
      <c r="F213" s="177" t="s">
        <v>326</v>
      </c>
      <c r="G213" s="178" t="s">
        <v>210</v>
      </c>
      <c r="H213" s="179">
        <v>6.3230000000000004</v>
      </c>
      <c r="I213" s="180"/>
      <c r="J213" s="181">
        <f>ROUND(I213*H213,2)</f>
        <v>0</v>
      </c>
      <c r="K213" s="177" t="s">
        <v>130</v>
      </c>
      <c r="L213" s="41"/>
      <c r="M213" s="182" t="s">
        <v>19</v>
      </c>
      <c r="N213" s="183" t="s">
        <v>43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154</v>
      </c>
      <c r="AT213" s="186" t="s">
        <v>127</v>
      </c>
      <c r="AU213" s="186" t="s">
        <v>82</v>
      </c>
      <c r="AY213" s="19" t="s">
        <v>124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80</v>
      </c>
      <c r="BK213" s="187">
        <f>ROUND(I213*H213,2)</f>
        <v>0</v>
      </c>
      <c r="BL213" s="19" t="s">
        <v>154</v>
      </c>
      <c r="BM213" s="186" t="s">
        <v>607</v>
      </c>
    </row>
    <row r="214" spans="1:65" s="2" customFormat="1" ht="36">
      <c r="A214" s="36"/>
      <c r="B214" s="37"/>
      <c r="C214" s="38"/>
      <c r="D214" s="188" t="s">
        <v>133</v>
      </c>
      <c r="E214" s="38"/>
      <c r="F214" s="189" t="s">
        <v>328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133</v>
      </c>
      <c r="AU214" s="19" t="s">
        <v>82</v>
      </c>
    </row>
    <row r="215" spans="1:65" s="2" customFormat="1" ht="10">
      <c r="A215" s="36"/>
      <c r="B215" s="37"/>
      <c r="C215" s="38"/>
      <c r="D215" s="193" t="s">
        <v>134</v>
      </c>
      <c r="E215" s="38"/>
      <c r="F215" s="194" t="s">
        <v>329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134</v>
      </c>
      <c r="AU215" s="19" t="s">
        <v>82</v>
      </c>
    </row>
    <row r="216" spans="1:65" s="12" customFormat="1" ht="25.9" customHeight="1">
      <c r="B216" s="159"/>
      <c r="C216" s="160"/>
      <c r="D216" s="161" t="s">
        <v>71</v>
      </c>
      <c r="E216" s="162" t="s">
        <v>330</v>
      </c>
      <c r="F216" s="162" t="s">
        <v>331</v>
      </c>
      <c r="G216" s="160"/>
      <c r="H216" s="160"/>
      <c r="I216" s="163"/>
      <c r="J216" s="164">
        <f>BK216</f>
        <v>0</v>
      </c>
      <c r="K216" s="160"/>
      <c r="L216" s="165"/>
      <c r="M216" s="166"/>
      <c r="N216" s="167"/>
      <c r="O216" s="167"/>
      <c r="P216" s="168">
        <f>SUM(P217:P222)</f>
        <v>0</v>
      </c>
      <c r="Q216" s="167"/>
      <c r="R216" s="168">
        <f>SUM(R217:R222)</f>
        <v>0</v>
      </c>
      <c r="S216" s="167"/>
      <c r="T216" s="169">
        <f>SUM(T217:T222)</f>
        <v>0</v>
      </c>
      <c r="AR216" s="170" t="s">
        <v>154</v>
      </c>
      <c r="AT216" s="171" t="s">
        <v>71</v>
      </c>
      <c r="AU216" s="171" t="s">
        <v>72</v>
      </c>
      <c r="AY216" s="170" t="s">
        <v>124</v>
      </c>
      <c r="BK216" s="172">
        <f>SUM(BK217:BK222)</f>
        <v>0</v>
      </c>
    </row>
    <row r="217" spans="1:65" s="2" customFormat="1" ht="21.75" customHeight="1">
      <c r="A217" s="36"/>
      <c r="B217" s="37"/>
      <c r="C217" s="175" t="s">
        <v>7</v>
      </c>
      <c r="D217" s="175" t="s">
        <v>127</v>
      </c>
      <c r="E217" s="176" t="s">
        <v>332</v>
      </c>
      <c r="F217" s="177" t="s">
        <v>333</v>
      </c>
      <c r="G217" s="178" t="s">
        <v>334</v>
      </c>
      <c r="H217" s="179">
        <v>119</v>
      </c>
      <c r="I217" s="180"/>
      <c r="J217" s="181">
        <f>ROUND(I217*H217,2)</f>
        <v>0</v>
      </c>
      <c r="K217" s="177" t="s">
        <v>130</v>
      </c>
      <c r="L217" s="41"/>
      <c r="M217" s="182" t="s">
        <v>19</v>
      </c>
      <c r="N217" s="183" t="s">
        <v>43</v>
      </c>
      <c r="O217" s="6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335</v>
      </c>
      <c r="AT217" s="186" t="s">
        <v>127</v>
      </c>
      <c r="AU217" s="186" t="s">
        <v>80</v>
      </c>
      <c r="AY217" s="19" t="s">
        <v>124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80</v>
      </c>
      <c r="BK217" s="187">
        <f>ROUND(I217*H217,2)</f>
        <v>0</v>
      </c>
      <c r="BL217" s="19" t="s">
        <v>335</v>
      </c>
      <c r="BM217" s="186" t="s">
        <v>608</v>
      </c>
    </row>
    <row r="218" spans="1:65" s="2" customFormat="1" ht="18">
      <c r="A218" s="36"/>
      <c r="B218" s="37"/>
      <c r="C218" s="38"/>
      <c r="D218" s="188" t="s">
        <v>133</v>
      </c>
      <c r="E218" s="38"/>
      <c r="F218" s="189" t="s">
        <v>337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133</v>
      </c>
      <c r="AU218" s="19" t="s">
        <v>80</v>
      </c>
    </row>
    <row r="219" spans="1:65" s="2" customFormat="1" ht="10">
      <c r="A219" s="36"/>
      <c r="B219" s="37"/>
      <c r="C219" s="38"/>
      <c r="D219" s="193" t="s">
        <v>134</v>
      </c>
      <c r="E219" s="38"/>
      <c r="F219" s="194" t="s">
        <v>338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134</v>
      </c>
      <c r="AU219" s="19" t="s">
        <v>80</v>
      </c>
    </row>
    <row r="220" spans="1:65" s="2" customFormat="1" ht="27">
      <c r="A220" s="36"/>
      <c r="B220" s="37"/>
      <c r="C220" s="38"/>
      <c r="D220" s="188" t="s">
        <v>136</v>
      </c>
      <c r="E220" s="38"/>
      <c r="F220" s="195" t="s">
        <v>339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136</v>
      </c>
      <c r="AU220" s="19" t="s">
        <v>80</v>
      </c>
    </row>
    <row r="221" spans="1:65" s="14" customFormat="1" ht="10">
      <c r="B221" s="211"/>
      <c r="C221" s="212"/>
      <c r="D221" s="188" t="s">
        <v>150</v>
      </c>
      <c r="E221" s="213" t="s">
        <v>19</v>
      </c>
      <c r="F221" s="214" t="s">
        <v>340</v>
      </c>
      <c r="G221" s="212"/>
      <c r="H221" s="213" t="s">
        <v>19</v>
      </c>
      <c r="I221" s="215"/>
      <c r="J221" s="212"/>
      <c r="K221" s="212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150</v>
      </c>
      <c r="AU221" s="220" t="s">
        <v>80</v>
      </c>
      <c r="AV221" s="14" t="s">
        <v>80</v>
      </c>
      <c r="AW221" s="14" t="s">
        <v>32</v>
      </c>
      <c r="AX221" s="14" t="s">
        <v>72</v>
      </c>
      <c r="AY221" s="220" t="s">
        <v>124</v>
      </c>
    </row>
    <row r="222" spans="1:65" s="13" customFormat="1" ht="10">
      <c r="B222" s="196"/>
      <c r="C222" s="197"/>
      <c r="D222" s="188" t="s">
        <v>150</v>
      </c>
      <c r="E222" s="198" t="s">
        <v>19</v>
      </c>
      <c r="F222" s="199" t="s">
        <v>341</v>
      </c>
      <c r="G222" s="197"/>
      <c r="H222" s="200">
        <v>119</v>
      </c>
      <c r="I222" s="201"/>
      <c r="J222" s="197"/>
      <c r="K222" s="197"/>
      <c r="L222" s="202"/>
      <c r="M222" s="242"/>
      <c r="N222" s="243"/>
      <c r="O222" s="243"/>
      <c r="P222" s="243"/>
      <c r="Q222" s="243"/>
      <c r="R222" s="243"/>
      <c r="S222" s="243"/>
      <c r="T222" s="244"/>
      <c r="AT222" s="206" t="s">
        <v>150</v>
      </c>
      <c r="AU222" s="206" t="s">
        <v>80</v>
      </c>
      <c r="AV222" s="13" t="s">
        <v>82</v>
      </c>
      <c r="AW222" s="13" t="s">
        <v>32</v>
      </c>
      <c r="AX222" s="13" t="s">
        <v>80</v>
      </c>
      <c r="AY222" s="206" t="s">
        <v>124</v>
      </c>
    </row>
    <row r="223" spans="1:65" s="2" customFormat="1" ht="7" customHeight="1">
      <c r="A223" s="36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41"/>
      <c r="M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</sheetData>
  <sheetProtection algorithmName="SHA-512" hashValue="cnv7zC7dNt+mBJNppGdPd3WcV4NTgDxEwjy4I899JujibDa8ggv/EDtK/HqPVQm+JJ8SgzSVzEH9lg4NQsrjvg==" saltValue="Q3cX5Uns5SL9TcixmKoNZYZmgOBqWfc1acA3kW3iMpv9hZRjixB7qHO9IXx/uggKl9YRTAPZz7MgT64OvF/FkA==" spinCount="100000" sheet="1" objects="1" scenarios="1" formatColumns="0" formatRows="0" autoFilter="0"/>
  <autoFilter ref="C86:K222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500-000000000000}"/>
    <hyperlink ref="F104" r:id="rId2" xr:uid="{00000000-0004-0000-0500-000001000000}"/>
    <hyperlink ref="F116" r:id="rId3" xr:uid="{00000000-0004-0000-0500-000002000000}"/>
    <hyperlink ref="F130" r:id="rId4" xr:uid="{00000000-0004-0000-0500-000003000000}"/>
    <hyperlink ref="F143" r:id="rId5" xr:uid="{00000000-0004-0000-0500-000004000000}"/>
    <hyperlink ref="F158" r:id="rId6" xr:uid="{00000000-0004-0000-0500-000005000000}"/>
    <hyperlink ref="F175" r:id="rId7" xr:uid="{00000000-0004-0000-0500-000006000000}"/>
    <hyperlink ref="F179" r:id="rId8" xr:uid="{00000000-0004-0000-0500-000007000000}"/>
    <hyperlink ref="F184" r:id="rId9" xr:uid="{00000000-0004-0000-0500-000008000000}"/>
    <hyperlink ref="F188" r:id="rId10" xr:uid="{00000000-0004-0000-0500-000009000000}"/>
    <hyperlink ref="F193" r:id="rId11" xr:uid="{00000000-0004-0000-0500-00000A000000}"/>
    <hyperlink ref="F198" r:id="rId12" xr:uid="{00000000-0004-0000-0500-00000B000000}"/>
    <hyperlink ref="F201" r:id="rId13" xr:uid="{00000000-0004-0000-0500-00000C000000}"/>
    <hyperlink ref="F204" r:id="rId14" xr:uid="{00000000-0004-0000-0500-00000D000000}"/>
    <hyperlink ref="F208" r:id="rId15" xr:uid="{00000000-0004-0000-0500-00000E000000}"/>
    <hyperlink ref="F212" r:id="rId16" xr:uid="{00000000-0004-0000-0500-00000F000000}"/>
    <hyperlink ref="F215" r:id="rId17" xr:uid="{00000000-0004-0000-0500-000010000000}"/>
    <hyperlink ref="F219" r:id="rId18" xr:uid="{00000000-0004-0000-05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59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97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609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ROUND((SUM(BE89:BE258)),  2)</f>
        <v>0</v>
      </c>
      <c r="G33" s="36"/>
      <c r="H33" s="36"/>
      <c r="I33" s="120">
        <v>0.21</v>
      </c>
      <c r="J33" s="119">
        <f>ROUND(((SUM(BE89:BE258))*I33),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ROUND((SUM(BF89:BF258)),  2)</f>
        <v>0</v>
      </c>
      <c r="G34" s="36"/>
      <c r="H34" s="36"/>
      <c r="I34" s="120">
        <v>0.12</v>
      </c>
      <c r="J34" s="119">
        <f>ROUND(((SUM(BF89:BF258))*I34),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ROUND((SUM(BG89:BG258)),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ROUND((SUM(BH89:BH258)),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ROUND((SUM(BI89:BI258)),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SO-05 - Zděný plot babybox, oprava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610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344</v>
      </c>
      <c r="E62" s="145"/>
      <c r="F62" s="145"/>
      <c r="G62" s="145"/>
      <c r="H62" s="145"/>
      <c r="I62" s="145"/>
      <c r="J62" s="146">
        <f>J121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J150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164</v>
      </c>
      <c r="E64" s="145"/>
      <c r="F64" s="145"/>
      <c r="G64" s="145"/>
      <c r="H64" s="145"/>
      <c r="I64" s="145"/>
      <c r="J64" s="146">
        <f>J189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165</v>
      </c>
      <c r="E65" s="145"/>
      <c r="F65" s="145"/>
      <c r="G65" s="145"/>
      <c r="H65" s="145"/>
      <c r="I65" s="145"/>
      <c r="J65" s="146">
        <f>J203</f>
        <v>0</v>
      </c>
      <c r="K65" s="143"/>
      <c r="L65" s="147"/>
    </row>
    <row r="66" spans="1:31" s="9" customFormat="1" ht="25" customHeight="1">
      <c r="B66" s="136"/>
      <c r="C66" s="137"/>
      <c r="D66" s="138" t="s">
        <v>345</v>
      </c>
      <c r="E66" s="139"/>
      <c r="F66" s="139"/>
      <c r="G66" s="139"/>
      <c r="H66" s="139"/>
      <c r="I66" s="139"/>
      <c r="J66" s="140">
        <f>J207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611</v>
      </c>
      <c r="E67" s="145"/>
      <c r="F67" s="145"/>
      <c r="G67" s="145"/>
      <c r="H67" s="145"/>
      <c r="I67" s="145"/>
      <c r="J67" s="146">
        <f>J208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346</v>
      </c>
      <c r="E68" s="145"/>
      <c r="F68" s="145"/>
      <c r="G68" s="145"/>
      <c r="H68" s="145"/>
      <c r="I68" s="145"/>
      <c r="J68" s="146">
        <f>J218</f>
        <v>0</v>
      </c>
      <c r="K68" s="143"/>
      <c r="L68" s="147"/>
    </row>
    <row r="69" spans="1:31" s="9" customFormat="1" ht="25" customHeight="1">
      <c r="B69" s="136"/>
      <c r="C69" s="137"/>
      <c r="D69" s="138" t="s">
        <v>166</v>
      </c>
      <c r="E69" s="139"/>
      <c r="F69" s="139"/>
      <c r="G69" s="139"/>
      <c r="H69" s="139"/>
      <c r="I69" s="139"/>
      <c r="J69" s="140">
        <f>J252</f>
        <v>0</v>
      </c>
      <c r="K69" s="137"/>
      <c r="L69" s="141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7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5" customHeight="1">
      <c r="A76" s="36"/>
      <c r="B76" s="37"/>
      <c r="C76" s="25" t="s">
        <v>110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9" t="str">
        <f>E7</f>
        <v>Oplocení areálu KKN Cheb</v>
      </c>
      <c r="F79" s="380"/>
      <c r="G79" s="380"/>
      <c r="H79" s="380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101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32" t="str">
        <f>E9</f>
        <v>SO-05 - Zděný plot babybox, oprava</v>
      </c>
      <c r="F81" s="381"/>
      <c r="G81" s="381"/>
      <c r="H81" s="381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>Cheb</v>
      </c>
      <c r="G83" s="38"/>
      <c r="H83" s="38"/>
      <c r="I83" s="31" t="s">
        <v>23</v>
      </c>
      <c r="J83" s="61">
        <f>IF(J12="","",J12)</f>
        <v>45502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7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>
      <c r="A85" s="36"/>
      <c r="B85" s="37"/>
      <c r="C85" s="31" t="s">
        <v>24</v>
      </c>
      <c r="D85" s="38"/>
      <c r="E85" s="38"/>
      <c r="F85" s="29" t="str">
        <f>E15</f>
        <v>Karlovarská krajská nemocnice a.s., Nemocnice Cheb</v>
      </c>
      <c r="G85" s="38"/>
      <c r="H85" s="38"/>
      <c r="I85" s="31" t="s">
        <v>30</v>
      </c>
      <c r="J85" s="34" t="str">
        <f>E21</f>
        <v>PK Beránek &amp; Hradil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>
      <c r="A86" s="36"/>
      <c r="B86" s="37"/>
      <c r="C86" s="31" t="s">
        <v>28</v>
      </c>
      <c r="D86" s="38"/>
      <c r="E86" s="38"/>
      <c r="F86" s="29" t="str">
        <f>IF(E18="","",E18)</f>
        <v>Vyplň údaj</v>
      </c>
      <c r="G86" s="38"/>
      <c r="H86" s="38"/>
      <c r="I86" s="31" t="s">
        <v>33</v>
      </c>
      <c r="J86" s="34" t="str">
        <f>E24</f>
        <v>Jakub Vilingr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2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8"/>
      <c r="B88" s="149"/>
      <c r="C88" s="150" t="s">
        <v>111</v>
      </c>
      <c r="D88" s="151" t="s">
        <v>57</v>
      </c>
      <c r="E88" s="151" t="s">
        <v>53</v>
      </c>
      <c r="F88" s="151" t="s">
        <v>54</v>
      </c>
      <c r="G88" s="151" t="s">
        <v>112</v>
      </c>
      <c r="H88" s="151" t="s">
        <v>113</v>
      </c>
      <c r="I88" s="151" t="s">
        <v>114</v>
      </c>
      <c r="J88" s="151" t="s">
        <v>105</v>
      </c>
      <c r="K88" s="152" t="s">
        <v>115</v>
      </c>
      <c r="L88" s="153"/>
      <c r="M88" s="70" t="s">
        <v>19</v>
      </c>
      <c r="N88" s="71" t="s">
        <v>42</v>
      </c>
      <c r="O88" s="71" t="s">
        <v>116</v>
      </c>
      <c r="P88" s="71" t="s">
        <v>117</v>
      </c>
      <c r="Q88" s="71" t="s">
        <v>118</v>
      </c>
      <c r="R88" s="71" t="s">
        <v>119</v>
      </c>
      <c r="S88" s="71" t="s">
        <v>120</v>
      </c>
      <c r="T88" s="72" t="s">
        <v>121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75" customHeight="1">
      <c r="A89" s="36"/>
      <c r="B89" s="37"/>
      <c r="C89" s="77" t="s">
        <v>122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P90+P207+P252</f>
        <v>0</v>
      </c>
      <c r="Q89" s="74"/>
      <c r="R89" s="156">
        <f>R90+R207+R252</f>
        <v>1.7045302400000002</v>
      </c>
      <c r="S89" s="74"/>
      <c r="T89" s="157">
        <f>T90+T207+T252</f>
        <v>4.6745830000000002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71</v>
      </c>
      <c r="AU89" s="19" t="s">
        <v>106</v>
      </c>
      <c r="BK89" s="158">
        <f>BK90+BK207+BK252</f>
        <v>0</v>
      </c>
    </row>
    <row r="90" spans="1:65" s="12" customFormat="1" ht="25.9" customHeight="1">
      <c r="B90" s="159"/>
      <c r="C90" s="160"/>
      <c r="D90" s="161" t="s">
        <v>71</v>
      </c>
      <c r="E90" s="162" t="s">
        <v>167</v>
      </c>
      <c r="F90" s="162" t="s">
        <v>168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P91+P121+P150+P189+P203</f>
        <v>0</v>
      </c>
      <c r="Q90" s="167"/>
      <c r="R90" s="168">
        <f>R91+R121+R150+R189+R203</f>
        <v>1.6517535100000003</v>
      </c>
      <c r="S90" s="167"/>
      <c r="T90" s="169">
        <f>T91+T121+T150+T189+T203</f>
        <v>4.6745830000000002</v>
      </c>
      <c r="AR90" s="170" t="s">
        <v>80</v>
      </c>
      <c r="AT90" s="171" t="s">
        <v>71</v>
      </c>
      <c r="AU90" s="171" t="s">
        <v>72</v>
      </c>
      <c r="AY90" s="170" t="s">
        <v>124</v>
      </c>
      <c r="BK90" s="172">
        <f>BK91+BK121+BK150+BK189+BK203</f>
        <v>0</v>
      </c>
    </row>
    <row r="91" spans="1:65" s="12" customFormat="1" ht="22.75" customHeight="1">
      <c r="B91" s="159"/>
      <c r="C91" s="160"/>
      <c r="D91" s="161" t="s">
        <v>71</v>
      </c>
      <c r="E91" s="173" t="s">
        <v>154</v>
      </c>
      <c r="F91" s="173" t="s">
        <v>612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SUM(P92:P120)</f>
        <v>0</v>
      </c>
      <c r="Q91" s="167"/>
      <c r="R91" s="168">
        <f>SUM(R92:R120)</f>
        <v>0.78235057000000008</v>
      </c>
      <c r="S91" s="167"/>
      <c r="T91" s="169">
        <f>SUM(T92:T120)</f>
        <v>0</v>
      </c>
      <c r="AR91" s="170" t="s">
        <v>80</v>
      </c>
      <c r="AT91" s="171" t="s">
        <v>71</v>
      </c>
      <c r="AU91" s="171" t="s">
        <v>80</v>
      </c>
      <c r="AY91" s="170" t="s">
        <v>124</v>
      </c>
      <c r="BK91" s="172">
        <f>SUM(BK92:BK120)</f>
        <v>0</v>
      </c>
    </row>
    <row r="92" spans="1:65" s="2" customFormat="1" ht="16.5" customHeight="1">
      <c r="A92" s="36"/>
      <c r="B92" s="37"/>
      <c r="C92" s="175" t="s">
        <v>80</v>
      </c>
      <c r="D92" s="175" t="s">
        <v>127</v>
      </c>
      <c r="E92" s="176" t="s">
        <v>613</v>
      </c>
      <c r="F92" s="177" t="s">
        <v>614</v>
      </c>
      <c r="G92" s="178" t="s">
        <v>195</v>
      </c>
      <c r="H92" s="179">
        <v>0.318</v>
      </c>
      <c r="I92" s="180"/>
      <c r="J92" s="181">
        <f>ROUND(I92*H92,2)</f>
        <v>0</v>
      </c>
      <c r="K92" s="177" t="s">
        <v>130</v>
      </c>
      <c r="L92" s="41"/>
      <c r="M92" s="182" t="s">
        <v>19</v>
      </c>
      <c r="N92" s="183" t="s">
        <v>43</v>
      </c>
      <c r="O92" s="66"/>
      <c r="P92" s="184">
        <f>O92*H92</f>
        <v>0</v>
      </c>
      <c r="Q92" s="184">
        <v>2.3011300000000001</v>
      </c>
      <c r="R92" s="184">
        <f>Q92*H92</f>
        <v>0.73175934000000009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154</v>
      </c>
      <c r="AT92" s="186" t="s">
        <v>127</v>
      </c>
      <c r="AU92" s="186" t="s">
        <v>82</v>
      </c>
      <c r="AY92" s="19" t="s">
        <v>124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80</v>
      </c>
      <c r="BK92" s="187">
        <f>ROUND(I92*H92,2)</f>
        <v>0</v>
      </c>
      <c r="BL92" s="19" t="s">
        <v>154</v>
      </c>
      <c r="BM92" s="186" t="s">
        <v>615</v>
      </c>
    </row>
    <row r="93" spans="1:65" s="2" customFormat="1" ht="10">
      <c r="A93" s="36"/>
      <c r="B93" s="37"/>
      <c r="C93" s="38"/>
      <c r="D93" s="188" t="s">
        <v>133</v>
      </c>
      <c r="E93" s="38"/>
      <c r="F93" s="189" t="s">
        <v>616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133</v>
      </c>
      <c r="AU93" s="19" t="s">
        <v>82</v>
      </c>
    </row>
    <row r="94" spans="1:65" s="2" customFormat="1" ht="10">
      <c r="A94" s="36"/>
      <c r="B94" s="37"/>
      <c r="C94" s="38"/>
      <c r="D94" s="193" t="s">
        <v>134</v>
      </c>
      <c r="E94" s="38"/>
      <c r="F94" s="194" t="s">
        <v>617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134</v>
      </c>
      <c r="AU94" s="19" t="s">
        <v>82</v>
      </c>
    </row>
    <row r="95" spans="1:65" s="14" customFormat="1" ht="10">
      <c r="B95" s="211"/>
      <c r="C95" s="212"/>
      <c r="D95" s="188" t="s">
        <v>150</v>
      </c>
      <c r="E95" s="213" t="s">
        <v>19</v>
      </c>
      <c r="F95" s="214" t="s">
        <v>618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150</v>
      </c>
      <c r="AU95" s="220" t="s">
        <v>82</v>
      </c>
      <c r="AV95" s="14" t="s">
        <v>80</v>
      </c>
      <c r="AW95" s="14" t="s">
        <v>32</v>
      </c>
      <c r="AX95" s="14" t="s">
        <v>72</v>
      </c>
      <c r="AY95" s="220" t="s">
        <v>124</v>
      </c>
    </row>
    <row r="96" spans="1:65" s="14" customFormat="1" ht="10">
      <c r="B96" s="211"/>
      <c r="C96" s="212"/>
      <c r="D96" s="188" t="s">
        <v>150</v>
      </c>
      <c r="E96" s="213" t="s">
        <v>19</v>
      </c>
      <c r="F96" s="214" t="s">
        <v>619</v>
      </c>
      <c r="G96" s="212"/>
      <c r="H96" s="213" t="s">
        <v>19</v>
      </c>
      <c r="I96" s="215"/>
      <c r="J96" s="212"/>
      <c r="K96" s="212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150</v>
      </c>
      <c r="AU96" s="220" t="s">
        <v>82</v>
      </c>
      <c r="AV96" s="14" t="s">
        <v>80</v>
      </c>
      <c r="AW96" s="14" t="s">
        <v>32</v>
      </c>
      <c r="AX96" s="14" t="s">
        <v>72</v>
      </c>
      <c r="AY96" s="220" t="s">
        <v>124</v>
      </c>
    </row>
    <row r="97" spans="1:65" s="13" customFormat="1" ht="10">
      <c r="B97" s="196"/>
      <c r="C97" s="197"/>
      <c r="D97" s="188" t="s">
        <v>150</v>
      </c>
      <c r="E97" s="198" t="s">
        <v>19</v>
      </c>
      <c r="F97" s="199" t="s">
        <v>620</v>
      </c>
      <c r="G97" s="197"/>
      <c r="H97" s="200">
        <v>0.318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150</v>
      </c>
      <c r="AU97" s="206" t="s">
        <v>82</v>
      </c>
      <c r="AV97" s="13" t="s">
        <v>82</v>
      </c>
      <c r="AW97" s="13" t="s">
        <v>32</v>
      </c>
      <c r="AX97" s="13" t="s">
        <v>80</v>
      </c>
      <c r="AY97" s="206" t="s">
        <v>124</v>
      </c>
    </row>
    <row r="98" spans="1:65" s="2" customFormat="1" ht="16.5" customHeight="1">
      <c r="A98" s="36"/>
      <c r="B98" s="37"/>
      <c r="C98" s="175" t="s">
        <v>82</v>
      </c>
      <c r="D98" s="175" t="s">
        <v>127</v>
      </c>
      <c r="E98" s="176" t="s">
        <v>621</v>
      </c>
      <c r="F98" s="177" t="s">
        <v>622</v>
      </c>
      <c r="G98" s="178" t="s">
        <v>390</v>
      </c>
      <c r="H98" s="179">
        <v>1.77</v>
      </c>
      <c r="I98" s="180"/>
      <c r="J98" s="181">
        <f>ROUND(I98*H98,2)</f>
        <v>0</v>
      </c>
      <c r="K98" s="177" t="s">
        <v>130</v>
      </c>
      <c r="L98" s="41"/>
      <c r="M98" s="182" t="s">
        <v>19</v>
      </c>
      <c r="N98" s="183" t="s">
        <v>43</v>
      </c>
      <c r="O98" s="66"/>
      <c r="P98" s="184">
        <f>O98*H98</f>
        <v>0</v>
      </c>
      <c r="Q98" s="184">
        <v>1.1169999999999999E-2</v>
      </c>
      <c r="R98" s="184">
        <f>Q98*H98</f>
        <v>1.9770899999999998E-2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154</v>
      </c>
      <c r="AT98" s="186" t="s">
        <v>127</v>
      </c>
      <c r="AU98" s="186" t="s">
        <v>82</v>
      </c>
      <c r="AY98" s="19" t="s">
        <v>124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80</v>
      </c>
      <c r="BK98" s="187">
        <f>ROUND(I98*H98,2)</f>
        <v>0</v>
      </c>
      <c r="BL98" s="19" t="s">
        <v>154</v>
      </c>
      <c r="BM98" s="186" t="s">
        <v>623</v>
      </c>
    </row>
    <row r="99" spans="1:65" s="2" customFormat="1" ht="10">
      <c r="A99" s="36"/>
      <c r="B99" s="37"/>
      <c r="C99" s="38"/>
      <c r="D99" s="188" t="s">
        <v>133</v>
      </c>
      <c r="E99" s="38"/>
      <c r="F99" s="189" t="s">
        <v>624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133</v>
      </c>
      <c r="AU99" s="19" t="s">
        <v>82</v>
      </c>
    </row>
    <row r="100" spans="1:65" s="2" customFormat="1" ht="10">
      <c r="A100" s="36"/>
      <c r="B100" s="37"/>
      <c r="C100" s="38"/>
      <c r="D100" s="193" t="s">
        <v>134</v>
      </c>
      <c r="E100" s="38"/>
      <c r="F100" s="194" t="s">
        <v>625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134</v>
      </c>
      <c r="AU100" s="19" t="s">
        <v>82</v>
      </c>
    </row>
    <row r="101" spans="1:65" s="14" customFormat="1" ht="10">
      <c r="B101" s="211"/>
      <c r="C101" s="212"/>
      <c r="D101" s="188" t="s">
        <v>150</v>
      </c>
      <c r="E101" s="213" t="s">
        <v>19</v>
      </c>
      <c r="F101" s="214" t="s">
        <v>618</v>
      </c>
      <c r="G101" s="212"/>
      <c r="H101" s="213" t="s">
        <v>19</v>
      </c>
      <c r="I101" s="215"/>
      <c r="J101" s="212"/>
      <c r="K101" s="212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150</v>
      </c>
      <c r="AU101" s="220" t="s">
        <v>82</v>
      </c>
      <c r="AV101" s="14" t="s">
        <v>80</v>
      </c>
      <c r="AW101" s="14" t="s">
        <v>32</v>
      </c>
      <c r="AX101" s="14" t="s">
        <v>72</v>
      </c>
      <c r="AY101" s="220" t="s">
        <v>124</v>
      </c>
    </row>
    <row r="102" spans="1:65" s="14" customFormat="1" ht="10">
      <c r="B102" s="211"/>
      <c r="C102" s="212"/>
      <c r="D102" s="188" t="s">
        <v>150</v>
      </c>
      <c r="E102" s="213" t="s">
        <v>19</v>
      </c>
      <c r="F102" s="214" t="s">
        <v>619</v>
      </c>
      <c r="G102" s="212"/>
      <c r="H102" s="213" t="s">
        <v>19</v>
      </c>
      <c r="I102" s="215"/>
      <c r="J102" s="212"/>
      <c r="K102" s="212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150</v>
      </c>
      <c r="AU102" s="220" t="s">
        <v>82</v>
      </c>
      <c r="AV102" s="14" t="s">
        <v>80</v>
      </c>
      <c r="AW102" s="14" t="s">
        <v>32</v>
      </c>
      <c r="AX102" s="14" t="s">
        <v>72</v>
      </c>
      <c r="AY102" s="220" t="s">
        <v>124</v>
      </c>
    </row>
    <row r="103" spans="1:65" s="13" customFormat="1" ht="10">
      <c r="B103" s="196"/>
      <c r="C103" s="197"/>
      <c r="D103" s="188" t="s">
        <v>150</v>
      </c>
      <c r="E103" s="198" t="s">
        <v>19</v>
      </c>
      <c r="F103" s="199" t="s">
        <v>626</v>
      </c>
      <c r="G103" s="197"/>
      <c r="H103" s="200">
        <v>1.18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150</v>
      </c>
      <c r="AU103" s="206" t="s">
        <v>82</v>
      </c>
      <c r="AV103" s="13" t="s">
        <v>82</v>
      </c>
      <c r="AW103" s="13" t="s">
        <v>32</v>
      </c>
      <c r="AX103" s="13" t="s">
        <v>72</v>
      </c>
      <c r="AY103" s="206" t="s">
        <v>124</v>
      </c>
    </row>
    <row r="104" spans="1:65" s="13" customFormat="1" ht="10">
      <c r="B104" s="196"/>
      <c r="C104" s="197"/>
      <c r="D104" s="188" t="s">
        <v>150</v>
      </c>
      <c r="E104" s="198" t="s">
        <v>19</v>
      </c>
      <c r="F104" s="199" t="s">
        <v>627</v>
      </c>
      <c r="G104" s="197"/>
      <c r="H104" s="200">
        <v>0.59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150</v>
      </c>
      <c r="AU104" s="206" t="s">
        <v>82</v>
      </c>
      <c r="AV104" s="13" t="s">
        <v>82</v>
      </c>
      <c r="AW104" s="13" t="s">
        <v>32</v>
      </c>
      <c r="AX104" s="13" t="s">
        <v>72</v>
      </c>
      <c r="AY104" s="206" t="s">
        <v>124</v>
      </c>
    </row>
    <row r="105" spans="1:65" s="15" customFormat="1" ht="10">
      <c r="B105" s="221"/>
      <c r="C105" s="222"/>
      <c r="D105" s="188" t="s">
        <v>150</v>
      </c>
      <c r="E105" s="223" t="s">
        <v>19</v>
      </c>
      <c r="F105" s="224" t="s">
        <v>192</v>
      </c>
      <c r="G105" s="222"/>
      <c r="H105" s="225">
        <v>1.77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150</v>
      </c>
      <c r="AU105" s="231" t="s">
        <v>82</v>
      </c>
      <c r="AV105" s="15" t="s">
        <v>154</v>
      </c>
      <c r="AW105" s="15" t="s">
        <v>32</v>
      </c>
      <c r="AX105" s="15" t="s">
        <v>80</v>
      </c>
      <c r="AY105" s="231" t="s">
        <v>124</v>
      </c>
    </row>
    <row r="106" spans="1:65" s="2" customFormat="1" ht="16.5" customHeight="1">
      <c r="A106" s="36"/>
      <c r="B106" s="37"/>
      <c r="C106" s="175" t="s">
        <v>144</v>
      </c>
      <c r="D106" s="175" t="s">
        <v>127</v>
      </c>
      <c r="E106" s="176" t="s">
        <v>628</v>
      </c>
      <c r="F106" s="177" t="s">
        <v>629</v>
      </c>
      <c r="G106" s="178" t="s">
        <v>390</v>
      </c>
      <c r="H106" s="179">
        <v>1.77</v>
      </c>
      <c r="I106" s="180"/>
      <c r="J106" s="181">
        <f>ROUND(I106*H106,2)</f>
        <v>0</v>
      </c>
      <c r="K106" s="177" t="s">
        <v>130</v>
      </c>
      <c r="L106" s="41"/>
      <c r="M106" s="182" t="s">
        <v>19</v>
      </c>
      <c r="N106" s="183" t="s">
        <v>43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154</v>
      </c>
      <c r="AT106" s="186" t="s">
        <v>127</v>
      </c>
      <c r="AU106" s="186" t="s">
        <v>82</v>
      </c>
      <c r="AY106" s="19" t="s">
        <v>124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80</v>
      </c>
      <c r="BK106" s="187">
        <f>ROUND(I106*H106,2)</f>
        <v>0</v>
      </c>
      <c r="BL106" s="19" t="s">
        <v>154</v>
      </c>
      <c r="BM106" s="186" t="s">
        <v>630</v>
      </c>
    </row>
    <row r="107" spans="1:65" s="2" customFormat="1" ht="10">
      <c r="A107" s="36"/>
      <c r="B107" s="37"/>
      <c r="C107" s="38"/>
      <c r="D107" s="188" t="s">
        <v>133</v>
      </c>
      <c r="E107" s="38"/>
      <c r="F107" s="189" t="s">
        <v>631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133</v>
      </c>
      <c r="AU107" s="19" t="s">
        <v>82</v>
      </c>
    </row>
    <row r="108" spans="1:65" s="2" customFormat="1" ht="10">
      <c r="A108" s="36"/>
      <c r="B108" s="37"/>
      <c r="C108" s="38"/>
      <c r="D108" s="193" t="s">
        <v>134</v>
      </c>
      <c r="E108" s="38"/>
      <c r="F108" s="194" t="s">
        <v>632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134</v>
      </c>
      <c r="AU108" s="19" t="s">
        <v>82</v>
      </c>
    </row>
    <row r="109" spans="1:65" s="14" customFormat="1" ht="10">
      <c r="B109" s="211"/>
      <c r="C109" s="212"/>
      <c r="D109" s="188" t="s">
        <v>150</v>
      </c>
      <c r="E109" s="213" t="s">
        <v>19</v>
      </c>
      <c r="F109" s="214" t="s">
        <v>618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150</v>
      </c>
      <c r="AU109" s="220" t="s">
        <v>82</v>
      </c>
      <c r="AV109" s="14" t="s">
        <v>80</v>
      </c>
      <c r="AW109" s="14" t="s">
        <v>32</v>
      </c>
      <c r="AX109" s="14" t="s">
        <v>72</v>
      </c>
      <c r="AY109" s="220" t="s">
        <v>124</v>
      </c>
    </row>
    <row r="110" spans="1:65" s="14" customFormat="1" ht="10">
      <c r="B110" s="211"/>
      <c r="C110" s="212"/>
      <c r="D110" s="188" t="s">
        <v>150</v>
      </c>
      <c r="E110" s="213" t="s">
        <v>19</v>
      </c>
      <c r="F110" s="214" t="s">
        <v>619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150</v>
      </c>
      <c r="AU110" s="220" t="s">
        <v>82</v>
      </c>
      <c r="AV110" s="14" t="s">
        <v>80</v>
      </c>
      <c r="AW110" s="14" t="s">
        <v>32</v>
      </c>
      <c r="AX110" s="14" t="s">
        <v>72</v>
      </c>
      <c r="AY110" s="220" t="s">
        <v>124</v>
      </c>
    </row>
    <row r="111" spans="1:65" s="13" customFormat="1" ht="10">
      <c r="B111" s="196"/>
      <c r="C111" s="197"/>
      <c r="D111" s="188" t="s">
        <v>150</v>
      </c>
      <c r="E111" s="198" t="s">
        <v>19</v>
      </c>
      <c r="F111" s="199" t="s">
        <v>626</v>
      </c>
      <c r="G111" s="197"/>
      <c r="H111" s="200">
        <v>1.18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150</v>
      </c>
      <c r="AU111" s="206" t="s">
        <v>82</v>
      </c>
      <c r="AV111" s="13" t="s">
        <v>82</v>
      </c>
      <c r="AW111" s="13" t="s">
        <v>32</v>
      </c>
      <c r="AX111" s="13" t="s">
        <v>72</v>
      </c>
      <c r="AY111" s="206" t="s">
        <v>124</v>
      </c>
    </row>
    <row r="112" spans="1:65" s="13" customFormat="1" ht="10">
      <c r="B112" s="196"/>
      <c r="C112" s="197"/>
      <c r="D112" s="188" t="s">
        <v>150</v>
      </c>
      <c r="E112" s="198" t="s">
        <v>19</v>
      </c>
      <c r="F112" s="199" t="s">
        <v>627</v>
      </c>
      <c r="G112" s="197"/>
      <c r="H112" s="200">
        <v>0.59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150</v>
      </c>
      <c r="AU112" s="206" t="s">
        <v>82</v>
      </c>
      <c r="AV112" s="13" t="s">
        <v>82</v>
      </c>
      <c r="AW112" s="13" t="s">
        <v>32</v>
      </c>
      <c r="AX112" s="13" t="s">
        <v>72</v>
      </c>
      <c r="AY112" s="206" t="s">
        <v>124</v>
      </c>
    </row>
    <row r="113" spans="1:65" s="15" customFormat="1" ht="10">
      <c r="B113" s="221"/>
      <c r="C113" s="222"/>
      <c r="D113" s="188" t="s">
        <v>150</v>
      </c>
      <c r="E113" s="223" t="s">
        <v>19</v>
      </c>
      <c r="F113" s="224" t="s">
        <v>192</v>
      </c>
      <c r="G113" s="222"/>
      <c r="H113" s="225">
        <v>1.77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150</v>
      </c>
      <c r="AU113" s="231" t="s">
        <v>82</v>
      </c>
      <c r="AV113" s="15" t="s">
        <v>154</v>
      </c>
      <c r="AW113" s="15" t="s">
        <v>32</v>
      </c>
      <c r="AX113" s="15" t="s">
        <v>80</v>
      </c>
      <c r="AY113" s="231" t="s">
        <v>124</v>
      </c>
    </row>
    <row r="114" spans="1:65" s="2" customFormat="1" ht="21.75" customHeight="1">
      <c r="A114" s="36"/>
      <c r="B114" s="37"/>
      <c r="C114" s="175" t="s">
        <v>154</v>
      </c>
      <c r="D114" s="175" t="s">
        <v>127</v>
      </c>
      <c r="E114" s="176" t="s">
        <v>633</v>
      </c>
      <c r="F114" s="177" t="s">
        <v>634</v>
      </c>
      <c r="G114" s="178" t="s">
        <v>210</v>
      </c>
      <c r="H114" s="179">
        <v>2.9000000000000001E-2</v>
      </c>
      <c r="I114" s="180"/>
      <c r="J114" s="181">
        <f>ROUND(I114*H114,2)</f>
        <v>0</v>
      </c>
      <c r="K114" s="177" t="s">
        <v>130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1.06277</v>
      </c>
      <c r="R114" s="184">
        <f>Q114*H114</f>
        <v>3.082033E-2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154</v>
      </c>
      <c r="AT114" s="186" t="s">
        <v>127</v>
      </c>
      <c r="AU114" s="186" t="s">
        <v>82</v>
      </c>
      <c r="AY114" s="19" t="s">
        <v>124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80</v>
      </c>
      <c r="BK114" s="187">
        <f>ROUND(I114*H114,2)</f>
        <v>0</v>
      </c>
      <c r="BL114" s="19" t="s">
        <v>154</v>
      </c>
      <c r="BM114" s="186" t="s">
        <v>635</v>
      </c>
    </row>
    <row r="115" spans="1:65" s="2" customFormat="1" ht="10">
      <c r="A115" s="36"/>
      <c r="B115" s="37"/>
      <c r="C115" s="38"/>
      <c r="D115" s="188" t="s">
        <v>133</v>
      </c>
      <c r="E115" s="38"/>
      <c r="F115" s="189" t="s">
        <v>636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133</v>
      </c>
      <c r="AU115" s="19" t="s">
        <v>82</v>
      </c>
    </row>
    <row r="116" spans="1:65" s="2" customFormat="1" ht="10">
      <c r="A116" s="36"/>
      <c r="B116" s="37"/>
      <c r="C116" s="38"/>
      <c r="D116" s="193" t="s">
        <v>134</v>
      </c>
      <c r="E116" s="38"/>
      <c r="F116" s="194" t="s">
        <v>637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134</v>
      </c>
      <c r="AU116" s="19" t="s">
        <v>82</v>
      </c>
    </row>
    <row r="117" spans="1:65" s="14" customFormat="1" ht="10">
      <c r="B117" s="211"/>
      <c r="C117" s="212"/>
      <c r="D117" s="188" t="s">
        <v>150</v>
      </c>
      <c r="E117" s="213" t="s">
        <v>19</v>
      </c>
      <c r="F117" s="214" t="s">
        <v>618</v>
      </c>
      <c r="G117" s="212"/>
      <c r="H117" s="213" t="s">
        <v>19</v>
      </c>
      <c r="I117" s="215"/>
      <c r="J117" s="212"/>
      <c r="K117" s="212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150</v>
      </c>
      <c r="AU117" s="220" t="s">
        <v>82</v>
      </c>
      <c r="AV117" s="14" t="s">
        <v>80</v>
      </c>
      <c r="AW117" s="14" t="s">
        <v>32</v>
      </c>
      <c r="AX117" s="14" t="s">
        <v>72</v>
      </c>
      <c r="AY117" s="220" t="s">
        <v>124</v>
      </c>
    </row>
    <row r="118" spans="1:65" s="14" customFormat="1" ht="10">
      <c r="B118" s="211"/>
      <c r="C118" s="212"/>
      <c r="D118" s="188" t="s">
        <v>150</v>
      </c>
      <c r="E118" s="213" t="s">
        <v>19</v>
      </c>
      <c r="F118" s="214" t="s">
        <v>619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150</v>
      </c>
      <c r="AU118" s="220" t="s">
        <v>82</v>
      </c>
      <c r="AV118" s="14" t="s">
        <v>80</v>
      </c>
      <c r="AW118" s="14" t="s">
        <v>32</v>
      </c>
      <c r="AX118" s="14" t="s">
        <v>72</v>
      </c>
      <c r="AY118" s="220" t="s">
        <v>124</v>
      </c>
    </row>
    <row r="119" spans="1:65" s="13" customFormat="1" ht="10">
      <c r="B119" s="196"/>
      <c r="C119" s="197"/>
      <c r="D119" s="188" t="s">
        <v>150</v>
      </c>
      <c r="E119" s="198" t="s">
        <v>19</v>
      </c>
      <c r="F119" s="199" t="s">
        <v>638</v>
      </c>
      <c r="G119" s="197"/>
      <c r="H119" s="200">
        <v>2.5000000000000001E-2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150</v>
      </c>
      <c r="AU119" s="206" t="s">
        <v>82</v>
      </c>
      <c r="AV119" s="13" t="s">
        <v>82</v>
      </c>
      <c r="AW119" s="13" t="s">
        <v>32</v>
      </c>
      <c r="AX119" s="13" t="s">
        <v>80</v>
      </c>
      <c r="AY119" s="206" t="s">
        <v>124</v>
      </c>
    </row>
    <row r="120" spans="1:65" s="13" customFormat="1" ht="10">
      <c r="B120" s="196"/>
      <c r="C120" s="197"/>
      <c r="D120" s="188" t="s">
        <v>150</v>
      </c>
      <c r="E120" s="197"/>
      <c r="F120" s="199" t="s">
        <v>639</v>
      </c>
      <c r="G120" s="197"/>
      <c r="H120" s="200">
        <v>2.9000000000000001E-2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150</v>
      </c>
      <c r="AU120" s="206" t="s">
        <v>82</v>
      </c>
      <c r="AV120" s="13" t="s">
        <v>82</v>
      </c>
      <c r="AW120" s="13" t="s">
        <v>4</v>
      </c>
      <c r="AX120" s="13" t="s">
        <v>80</v>
      </c>
      <c r="AY120" s="206" t="s">
        <v>124</v>
      </c>
    </row>
    <row r="121" spans="1:65" s="12" customFormat="1" ht="22.75" customHeight="1">
      <c r="B121" s="159"/>
      <c r="C121" s="160"/>
      <c r="D121" s="161" t="s">
        <v>71</v>
      </c>
      <c r="E121" s="173" t="s">
        <v>232</v>
      </c>
      <c r="F121" s="173" t="s">
        <v>387</v>
      </c>
      <c r="G121" s="160"/>
      <c r="H121" s="160"/>
      <c r="I121" s="163"/>
      <c r="J121" s="174">
        <f>BK121</f>
        <v>0</v>
      </c>
      <c r="K121" s="160"/>
      <c r="L121" s="165"/>
      <c r="M121" s="166"/>
      <c r="N121" s="167"/>
      <c r="O121" s="167"/>
      <c r="P121" s="168">
        <f>SUM(P122:P149)</f>
        <v>0</v>
      </c>
      <c r="Q121" s="167"/>
      <c r="R121" s="168">
        <f>SUM(R122:R149)</f>
        <v>0.86940294000000007</v>
      </c>
      <c r="S121" s="167"/>
      <c r="T121" s="169">
        <f>SUM(T122:T149)</f>
        <v>0</v>
      </c>
      <c r="AR121" s="170" t="s">
        <v>80</v>
      </c>
      <c r="AT121" s="171" t="s">
        <v>71</v>
      </c>
      <c r="AU121" s="171" t="s">
        <v>80</v>
      </c>
      <c r="AY121" s="170" t="s">
        <v>124</v>
      </c>
      <c r="BK121" s="172">
        <f>SUM(BK122:BK149)</f>
        <v>0</v>
      </c>
    </row>
    <row r="122" spans="1:65" s="2" customFormat="1" ht="16.5" customHeight="1">
      <c r="A122" s="36"/>
      <c r="B122" s="37"/>
      <c r="C122" s="175" t="s">
        <v>123</v>
      </c>
      <c r="D122" s="175" t="s">
        <v>127</v>
      </c>
      <c r="E122" s="176" t="s">
        <v>640</v>
      </c>
      <c r="F122" s="177" t="s">
        <v>641</v>
      </c>
      <c r="G122" s="178" t="s">
        <v>390</v>
      </c>
      <c r="H122" s="179">
        <v>24.437000000000001</v>
      </c>
      <c r="I122" s="180"/>
      <c r="J122" s="181">
        <f>ROUND(I122*H122,2)</f>
        <v>0</v>
      </c>
      <c r="K122" s="177" t="s">
        <v>130</v>
      </c>
      <c r="L122" s="41"/>
      <c r="M122" s="182" t="s">
        <v>19</v>
      </c>
      <c r="N122" s="183" t="s">
        <v>43</v>
      </c>
      <c r="O122" s="66"/>
      <c r="P122" s="184">
        <f>O122*H122</f>
        <v>0</v>
      </c>
      <c r="Q122" s="184">
        <v>2.5999999999999998E-4</v>
      </c>
      <c r="R122" s="184">
        <f>Q122*H122</f>
        <v>6.3536199999999999E-3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154</v>
      </c>
      <c r="AT122" s="186" t="s">
        <v>127</v>
      </c>
      <c r="AU122" s="186" t="s">
        <v>82</v>
      </c>
      <c r="AY122" s="19" t="s">
        <v>124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80</v>
      </c>
      <c r="BK122" s="187">
        <f>ROUND(I122*H122,2)</f>
        <v>0</v>
      </c>
      <c r="BL122" s="19" t="s">
        <v>154</v>
      </c>
      <c r="BM122" s="186" t="s">
        <v>642</v>
      </c>
    </row>
    <row r="123" spans="1:65" s="2" customFormat="1" ht="18">
      <c r="A123" s="36"/>
      <c r="B123" s="37"/>
      <c r="C123" s="38"/>
      <c r="D123" s="188" t="s">
        <v>133</v>
      </c>
      <c r="E123" s="38"/>
      <c r="F123" s="189" t="s">
        <v>643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133</v>
      </c>
      <c r="AU123" s="19" t="s">
        <v>82</v>
      </c>
    </row>
    <row r="124" spans="1:65" s="2" customFormat="1" ht="10">
      <c r="A124" s="36"/>
      <c r="B124" s="37"/>
      <c r="C124" s="38"/>
      <c r="D124" s="193" t="s">
        <v>134</v>
      </c>
      <c r="E124" s="38"/>
      <c r="F124" s="194" t="s">
        <v>644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134</v>
      </c>
      <c r="AU124" s="19" t="s">
        <v>82</v>
      </c>
    </row>
    <row r="125" spans="1:65" s="14" customFormat="1" ht="10">
      <c r="B125" s="211"/>
      <c r="C125" s="212"/>
      <c r="D125" s="188" t="s">
        <v>150</v>
      </c>
      <c r="E125" s="213" t="s">
        <v>19</v>
      </c>
      <c r="F125" s="214" t="s">
        <v>619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150</v>
      </c>
      <c r="AU125" s="220" t="s">
        <v>82</v>
      </c>
      <c r="AV125" s="14" t="s">
        <v>80</v>
      </c>
      <c r="AW125" s="14" t="s">
        <v>32</v>
      </c>
      <c r="AX125" s="14" t="s">
        <v>72</v>
      </c>
      <c r="AY125" s="220" t="s">
        <v>124</v>
      </c>
    </row>
    <row r="126" spans="1:65" s="13" customFormat="1" ht="10">
      <c r="B126" s="196"/>
      <c r="C126" s="197"/>
      <c r="D126" s="188" t="s">
        <v>150</v>
      </c>
      <c r="E126" s="198" t="s">
        <v>19</v>
      </c>
      <c r="F126" s="199" t="s">
        <v>645</v>
      </c>
      <c r="G126" s="197"/>
      <c r="H126" s="200">
        <v>2.7360000000000002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150</v>
      </c>
      <c r="AU126" s="206" t="s">
        <v>82</v>
      </c>
      <c r="AV126" s="13" t="s">
        <v>82</v>
      </c>
      <c r="AW126" s="13" t="s">
        <v>32</v>
      </c>
      <c r="AX126" s="13" t="s">
        <v>72</v>
      </c>
      <c r="AY126" s="206" t="s">
        <v>124</v>
      </c>
    </row>
    <row r="127" spans="1:65" s="13" customFormat="1" ht="10">
      <c r="B127" s="196"/>
      <c r="C127" s="197"/>
      <c r="D127" s="188" t="s">
        <v>150</v>
      </c>
      <c r="E127" s="198" t="s">
        <v>19</v>
      </c>
      <c r="F127" s="199" t="s">
        <v>646</v>
      </c>
      <c r="G127" s="197"/>
      <c r="H127" s="200">
        <v>1.1399999999999999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150</v>
      </c>
      <c r="AU127" s="206" t="s">
        <v>82</v>
      </c>
      <c r="AV127" s="13" t="s">
        <v>82</v>
      </c>
      <c r="AW127" s="13" t="s">
        <v>32</v>
      </c>
      <c r="AX127" s="13" t="s">
        <v>72</v>
      </c>
      <c r="AY127" s="206" t="s">
        <v>124</v>
      </c>
    </row>
    <row r="128" spans="1:65" s="13" customFormat="1" ht="10">
      <c r="B128" s="196"/>
      <c r="C128" s="197"/>
      <c r="D128" s="188" t="s">
        <v>150</v>
      </c>
      <c r="E128" s="198" t="s">
        <v>19</v>
      </c>
      <c r="F128" s="199" t="s">
        <v>647</v>
      </c>
      <c r="G128" s="197"/>
      <c r="H128" s="200">
        <v>19.446000000000002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150</v>
      </c>
      <c r="AU128" s="206" t="s">
        <v>82</v>
      </c>
      <c r="AV128" s="13" t="s">
        <v>82</v>
      </c>
      <c r="AW128" s="13" t="s">
        <v>32</v>
      </c>
      <c r="AX128" s="13" t="s">
        <v>72</v>
      </c>
      <c r="AY128" s="206" t="s">
        <v>124</v>
      </c>
    </row>
    <row r="129" spans="1:65" s="13" customFormat="1" ht="10">
      <c r="B129" s="196"/>
      <c r="C129" s="197"/>
      <c r="D129" s="188" t="s">
        <v>150</v>
      </c>
      <c r="E129" s="198" t="s">
        <v>19</v>
      </c>
      <c r="F129" s="199" t="s">
        <v>648</v>
      </c>
      <c r="G129" s="197"/>
      <c r="H129" s="200">
        <v>-2.88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150</v>
      </c>
      <c r="AU129" s="206" t="s">
        <v>82</v>
      </c>
      <c r="AV129" s="13" t="s">
        <v>82</v>
      </c>
      <c r="AW129" s="13" t="s">
        <v>32</v>
      </c>
      <c r="AX129" s="13" t="s">
        <v>72</v>
      </c>
      <c r="AY129" s="206" t="s">
        <v>124</v>
      </c>
    </row>
    <row r="130" spans="1:65" s="13" customFormat="1" ht="10">
      <c r="B130" s="196"/>
      <c r="C130" s="197"/>
      <c r="D130" s="188" t="s">
        <v>150</v>
      </c>
      <c r="E130" s="198" t="s">
        <v>19</v>
      </c>
      <c r="F130" s="199" t="s">
        <v>649</v>
      </c>
      <c r="G130" s="197"/>
      <c r="H130" s="200">
        <v>2.82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150</v>
      </c>
      <c r="AU130" s="206" t="s">
        <v>82</v>
      </c>
      <c r="AV130" s="13" t="s">
        <v>82</v>
      </c>
      <c r="AW130" s="13" t="s">
        <v>32</v>
      </c>
      <c r="AX130" s="13" t="s">
        <v>72</v>
      </c>
      <c r="AY130" s="206" t="s">
        <v>124</v>
      </c>
    </row>
    <row r="131" spans="1:65" s="13" customFormat="1" ht="10">
      <c r="B131" s="196"/>
      <c r="C131" s="197"/>
      <c r="D131" s="188" t="s">
        <v>150</v>
      </c>
      <c r="E131" s="198" t="s">
        <v>19</v>
      </c>
      <c r="F131" s="199" t="s">
        <v>650</v>
      </c>
      <c r="G131" s="197"/>
      <c r="H131" s="200">
        <v>1.175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150</v>
      </c>
      <c r="AU131" s="206" t="s">
        <v>82</v>
      </c>
      <c r="AV131" s="13" t="s">
        <v>82</v>
      </c>
      <c r="AW131" s="13" t="s">
        <v>32</v>
      </c>
      <c r="AX131" s="13" t="s">
        <v>72</v>
      </c>
      <c r="AY131" s="206" t="s">
        <v>124</v>
      </c>
    </row>
    <row r="132" spans="1:65" s="15" customFormat="1" ht="10">
      <c r="B132" s="221"/>
      <c r="C132" s="222"/>
      <c r="D132" s="188" t="s">
        <v>150</v>
      </c>
      <c r="E132" s="223" t="s">
        <v>19</v>
      </c>
      <c r="F132" s="224" t="s">
        <v>192</v>
      </c>
      <c r="G132" s="222"/>
      <c r="H132" s="225">
        <v>24.437000000000005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150</v>
      </c>
      <c r="AU132" s="231" t="s">
        <v>82</v>
      </c>
      <c r="AV132" s="15" t="s">
        <v>154</v>
      </c>
      <c r="AW132" s="15" t="s">
        <v>32</v>
      </c>
      <c r="AX132" s="15" t="s">
        <v>80</v>
      </c>
      <c r="AY132" s="231" t="s">
        <v>124</v>
      </c>
    </row>
    <row r="133" spans="1:65" s="2" customFormat="1" ht="24.15" customHeight="1">
      <c r="A133" s="36"/>
      <c r="B133" s="37"/>
      <c r="C133" s="175" t="s">
        <v>232</v>
      </c>
      <c r="D133" s="175" t="s">
        <v>127</v>
      </c>
      <c r="E133" s="176" t="s">
        <v>651</v>
      </c>
      <c r="F133" s="177" t="s">
        <v>652</v>
      </c>
      <c r="G133" s="178" t="s">
        <v>390</v>
      </c>
      <c r="H133" s="179">
        <v>24.437000000000001</v>
      </c>
      <c r="I133" s="180"/>
      <c r="J133" s="181">
        <f>ROUND(I133*H133,2)</f>
        <v>0</v>
      </c>
      <c r="K133" s="177" t="s">
        <v>130</v>
      </c>
      <c r="L133" s="41"/>
      <c r="M133" s="182" t="s">
        <v>19</v>
      </c>
      <c r="N133" s="183" t="s">
        <v>43</v>
      </c>
      <c r="O133" s="66"/>
      <c r="P133" s="184">
        <f>O133*H133</f>
        <v>0</v>
      </c>
      <c r="Q133" s="184">
        <v>2.6360000000000001E-2</v>
      </c>
      <c r="R133" s="184">
        <f>Q133*H133</f>
        <v>0.64415932000000009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154</v>
      </c>
      <c r="AT133" s="186" t="s">
        <v>127</v>
      </c>
      <c r="AU133" s="186" t="s">
        <v>82</v>
      </c>
      <c r="AY133" s="19" t="s">
        <v>124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80</v>
      </c>
      <c r="BK133" s="187">
        <f>ROUND(I133*H133,2)</f>
        <v>0</v>
      </c>
      <c r="BL133" s="19" t="s">
        <v>154</v>
      </c>
      <c r="BM133" s="186" t="s">
        <v>653</v>
      </c>
    </row>
    <row r="134" spans="1:65" s="2" customFormat="1" ht="27">
      <c r="A134" s="36"/>
      <c r="B134" s="37"/>
      <c r="C134" s="38"/>
      <c r="D134" s="188" t="s">
        <v>133</v>
      </c>
      <c r="E134" s="38"/>
      <c r="F134" s="189" t="s">
        <v>654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133</v>
      </c>
      <c r="AU134" s="19" t="s">
        <v>82</v>
      </c>
    </row>
    <row r="135" spans="1:65" s="2" customFormat="1" ht="10">
      <c r="A135" s="36"/>
      <c r="B135" s="37"/>
      <c r="C135" s="38"/>
      <c r="D135" s="193" t="s">
        <v>134</v>
      </c>
      <c r="E135" s="38"/>
      <c r="F135" s="194" t="s">
        <v>655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134</v>
      </c>
      <c r="AU135" s="19" t="s">
        <v>82</v>
      </c>
    </row>
    <row r="136" spans="1:65" s="14" customFormat="1" ht="10">
      <c r="B136" s="211"/>
      <c r="C136" s="212"/>
      <c r="D136" s="188" t="s">
        <v>150</v>
      </c>
      <c r="E136" s="213" t="s">
        <v>19</v>
      </c>
      <c r="F136" s="214" t="s">
        <v>619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150</v>
      </c>
      <c r="AU136" s="220" t="s">
        <v>82</v>
      </c>
      <c r="AV136" s="14" t="s">
        <v>80</v>
      </c>
      <c r="AW136" s="14" t="s">
        <v>32</v>
      </c>
      <c r="AX136" s="14" t="s">
        <v>72</v>
      </c>
      <c r="AY136" s="220" t="s">
        <v>124</v>
      </c>
    </row>
    <row r="137" spans="1:65" s="13" customFormat="1" ht="10">
      <c r="B137" s="196"/>
      <c r="C137" s="197"/>
      <c r="D137" s="188" t="s">
        <v>150</v>
      </c>
      <c r="E137" s="198" t="s">
        <v>19</v>
      </c>
      <c r="F137" s="199" t="s">
        <v>645</v>
      </c>
      <c r="G137" s="197"/>
      <c r="H137" s="200">
        <v>2.7360000000000002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150</v>
      </c>
      <c r="AU137" s="206" t="s">
        <v>82</v>
      </c>
      <c r="AV137" s="13" t="s">
        <v>82</v>
      </c>
      <c r="AW137" s="13" t="s">
        <v>32</v>
      </c>
      <c r="AX137" s="13" t="s">
        <v>72</v>
      </c>
      <c r="AY137" s="206" t="s">
        <v>124</v>
      </c>
    </row>
    <row r="138" spans="1:65" s="13" customFormat="1" ht="10">
      <c r="B138" s="196"/>
      <c r="C138" s="197"/>
      <c r="D138" s="188" t="s">
        <v>150</v>
      </c>
      <c r="E138" s="198" t="s">
        <v>19</v>
      </c>
      <c r="F138" s="199" t="s">
        <v>646</v>
      </c>
      <c r="G138" s="197"/>
      <c r="H138" s="200">
        <v>1.1399999999999999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150</v>
      </c>
      <c r="AU138" s="206" t="s">
        <v>82</v>
      </c>
      <c r="AV138" s="13" t="s">
        <v>82</v>
      </c>
      <c r="AW138" s="13" t="s">
        <v>32</v>
      </c>
      <c r="AX138" s="13" t="s">
        <v>72</v>
      </c>
      <c r="AY138" s="206" t="s">
        <v>124</v>
      </c>
    </row>
    <row r="139" spans="1:65" s="13" customFormat="1" ht="10">
      <c r="B139" s="196"/>
      <c r="C139" s="197"/>
      <c r="D139" s="188" t="s">
        <v>150</v>
      </c>
      <c r="E139" s="198" t="s">
        <v>19</v>
      </c>
      <c r="F139" s="199" t="s">
        <v>647</v>
      </c>
      <c r="G139" s="197"/>
      <c r="H139" s="200">
        <v>19.446000000000002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150</v>
      </c>
      <c r="AU139" s="206" t="s">
        <v>82</v>
      </c>
      <c r="AV139" s="13" t="s">
        <v>82</v>
      </c>
      <c r="AW139" s="13" t="s">
        <v>32</v>
      </c>
      <c r="AX139" s="13" t="s">
        <v>72</v>
      </c>
      <c r="AY139" s="206" t="s">
        <v>124</v>
      </c>
    </row>
    <row r="140" spans="1:65" s="13" customFormat="1" ht="10">
      <c r="B140" s="196"/>
      <c r="C140" s="197"/>
      <c r="D140" s="188" t="s">
        <v>150</v>
      </c>
      <c r="E140" s="198" t="s">
        <v>19</v>
      </c>
      <c r="F140" s="199" t="s">
        <v>648</v>
      </c>
      <c r="G140" s="197"/>
      <c r="H140" s="200">
        <v>-2.88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150</v>
      </c>
      <c r="AU140" s="206" t="s">
        <v>82</v>
      </c>
      <c r="AV140" s="13" t="s">
        <v>82</v>
      </c>
      <c r="AW140" s="13" t="s">
        <v>32</v>
      </c>
      <c r="AX140" s="13" t="s">
        <v>72</v>
      </c>
      <c r="AY140" s="206" t="s">
        <v>124</v>
      </c>
    </row>
    <row r="141" spans="1:65" s="13" customFormat="1" ht="10">
      <c r="B141" s="196"/>
      <c r="C141" s="197"/>
      <c r="D141" s="188" t="s">
        <v>150</v>
      </c>
      <c r="E141" s="198" t="s">
        <v>19</v>
      </c>
      <c r="F141" s="199" t="s">
        <v>649</v>
      </c>
      <c r="G141" s="197"/>
      <c r="H141" s="200">
        <v>2.82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150</v>
      </c>
      <c r="AU141" s="206" t="s">
        <v>82</v>
      </c>
      <c r="AV141" s="13" t="s">
        <v>82</v>
      </c>
      <c r="AW141" s="13" t="s">
        <v>32</v>
      </c>
      <c r="AX141" s="13" t="s">
        <v>72</v>
      </c>
      <c r="AY141" s="206" t="s">
        <v>124</v>
      </c>
    </row>
    <row r="142" spans="1:65" s="13" customFormat="1" ht="10">
      <c r="B142" s="196"/>
      <c r="C142" s="197"/>
      <c r="D142" s="188" t="s">
        <v>150</v>
      </c>
      <c r="E142" s="198" t="s">
        <v>19</v>
      </c>
      <c r="F142" s="199" t="s">
        <v>650</v>
      </c>
      <c r="G142" s="197"/>
      <c r="H142" s="200">
        <v>1.175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150</v>
      </c>
      <c r="AU142" s="206" t="s">
        <v>82</v>
      </c>
      <c r="AV142" s="13" t="s">
        <v>82</v>
      </c>
      <c r="AW142" s="13" t="s">
        <v>32</v>
      </c>
      <c r="AX142" s="13" t="s">
        <v>72</v>
      </c>
      <c r="AY142" s="206" t="s">
        <v>124</v>
      </c>
    </row>
    <row r="143" spans="1:65" s="15" customFormat="1" ht="10">
      <c r="B143" s="221"/>
      <c r="C143" s="222"/>
      <c r="D143" s="188" t="s">
        <v>150</v>
      </c>
      <c r="E143" s="223" t="s">
        <v>19</v>
      </c>
      <c r="F143" s="224" t="s">
        <v>192</v>
      </c>
      <c r="G143" s="222"/>
      <c r="H143" s="225">
        <v>24.437000000000005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150</v>
      </c>
      <c r="AU143" s="231" t="s">
        <v>82</v>
      </c>
      <c r="AV143" s="15" t="s">
        <v>154</v>
      </c>
      <c r="AW143" s="15" t="s">
        <v>32</v>
      </c>
      <c r="AX143" s="15" t="s">
        <v>80</v>
      </c>
      <c r="AY143" s="231" t="s">
        <v>124</v>
      </c>
    </row>
    <row r="144" spans="1:65" s="2" customFormat="1" ht="24.15" customHeight="1">
      <c r="A144" s="36"/>
      <c r="B144" s="37"/>
      <c r="C144" s="175" t="s">
        <v>242</v>
      </c>
      <c r="D144" s="175" t="s">
        <v>127</v>
      </c>
      <c r="E144" s="176" t="s">
        <v>656</v>
      </c>
      <c r="F144" s="177" t="s">
        <v>657</v>
      </c>
      <c r="G144" s="178" t="s">
        <v>172</v>
      </c>
      <c r="H144" s="179">
        <v>10.6</v>
      </c>
      <c r="I144" s="180"/>
      <c r="J144" s="181">
        <f>ROUND(I144*H144,2)</f>
        <v>0</v>
      </c>
      <c r="K144" s="177" t="s">
        <v>130</v>
      </c>
      <c r="L144" s="41"/>
      <c r="M144" s="182" t="s">
        <v>19</v>
      </c>
      <c r="N144" s="183" t="s">
        <v>43</v>
      </c>
      <c r="O144" s="66"/>
      <c r="P144" s="184">
        <f>O144*H144</f>
        <v>0</v>
      </c>
      <c r="Q144" s="184">
        <v>2.0650000000000002E-2</v>
      </c>
      <c r="R144" s="184">
        <f>Q144*H144</f>
        <v>0.21889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154</v>
      </c>
      <c r="AT144" s="186" t="s">
        <v>127</v>
      </c>
      <c r="AU144" s="186" t="s">
        <v>82</v>
      </c>
      <c r="AY144" s="19" t="s">
        <v>124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80</v>
      </c>
      <c r="BK144" s="187">
        <f>ROUND(I144*H144,2)</f>
        <v>0</v>
      </c>
      <c r="BL144" s="19" t="s">
        <v>154</v>
      </c>
      <c r="BM144" s="186" t="s">
        <v>658</v>
      </c>
    </row>
    <row r="145" spans="1:65" s="2" customFormat="1" ht="18">
      <c r="A145" s="36"/>
      <c r="B145" s="37"/>
      <c r="C145" s="38"/>
      <c r="D145" s="188" t="s">
        <v>133</v>
      </c>
      <c r="E145" s="38"/>
      <c r="F145" s="189" t="s">
        <v>659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133</v>
      </c>
      <c r="AU145" s="19" t="s">
        <v>82</v>
      </c>
    </row>
    <row r="146" spans="1:65" s="2" customFormat="1" ht="10">
      <c r="A146" s="36"/>
      <c r="B146" s="37"/>
      <c r="C146" s="38"/>
      <c r="D146" s="193" t="s">
        <v>134</v>
      </c>
      <c r="E146" s="38"/>
      <c r="F146" s="194" t="s">
        <v>660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134</v>
      </c>
      <c r="AU146" s="19" t="s">
        <v>82</v>
      </c>
    </row>
    <row r="147" spans="1:65" s="14" customFormat="1" ht="10">
      <c r="B147" s="211"/>
      <c r="C147" s="212"/>
      <c r="D147" s="188" t="s">
        <v>150</v>
      </c>
      <c r="E147" s="213" t="s">
        <v>19</v>
      </c>
      <c r="F147" s="214" t="s">
        <v>618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150</v>
      </c>
      <c r="AU147" s="220" t="s">
        <v>82</v>
      </c>
      <c r="AV147" s="14" t="s">
        <v>80</v>
      </c>
      <c r="AW147" s="14" t="s">
        <v>32</v>
      </c>
      <c r="AX147" s="14" t="s">
        <v>72</v>
      </c>
      <c r="AY147" s="220" t="s">
        <v>124</v>
      </c>
    </row>
    <row r="148" spans="1:65" s="14" customFormat="1" ht="10">
      <c r="B148" s="211"/>
      <c r="C148" s="212"/>
      <c r="D148" s="188" t="s">
        <v>150</v>
      </c>
      <c r="E148" s="213" t="s">
        <v>19</v>
      </c>
      <c r="F148" s="214" t="s">
        <v>619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150</v>
      </c>
      <c r="AU148" s="220" t="s">
        <v>82</v>
      </c>
      <c r="AV148" s="14" t="s">
        <v>80</v>
      </c>
      <c r="AW148" s="14" t="s">
        <v>32</v>
      </c>
      <c r="AX148" s="14" t="s">
        <v>72</v>
      </c>
      <c r="AY148" s="220" t="s">
        <v>124</v>
      </c>
    </row>
    <row r="149" spans="1:65" s="13" customFormat="1" ht="10">
      <c r="B149" s="196"/>
      <c r="C149" s="197"/>
      <c r="D149" s="188" t="s">
        <v>150</v>
      </c>
      <c r="E149" s="198" t="s">
        <v>19</v>
      </c>
      <c r="F149" s="199" t="s">
        <v>661</v>
      </c>
      <c r="G149" s="197"/>
      <c r="H149" s="200">
        <v>10.6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150</v>
      </c>
      <c r="AU149" s="206" t="s">
        <v>82</v>
      </c>
      <c r="AV149" s="13" t="s">
        <v>82</v>
      </c>
      <c r="AW149" s="13" t="s">
        <v>32</v>
      </c>
      <c r="AX149" s="13" t="s">
        <v>80</v>
      </c>
      <c r="AY149" s="206" t="s">
        <v>124</v>
      </c>
    </row>
    <row r="150" spans="1:65" s="12" customFormat="1" ht="22.75" customHeight="1">
      <c r="B150" s="159"/>
      <c r="C150" s="160"/>
      <c r="D150" s="161" t="s">
        <v>71</v>
      </c>
      <c r="E150" s="173" t="s">
        <v>255</v>
      </c>
      <c r="F150" s="173" t="s">
        <v>283</v>
      </c>
      <c r="G150" s="160"/>
      <c r="H150" s="160"/>
      <c r="I150" s="163"/>
      <c r="J150" s="174">
        <f>BK150</f>
        <v>0</v>
      </c>
      <c r="K150" s="160"/>
      <c r="L150" s="165"/>
      <c r="M150" s="166"/>
      <c r="N150" s="167"/>
      <c r="O150" s="167"/>
      <c r="P150" s="168">
        <f>SUM(P151:P188)</f>
        <v>0</v>
      </c>
      <c r="Q150" s="167"/>
      <c r="R150" s="168">
        <f>SUM(R151:R188)</f>
        <v>0</v>
      </c>
      <c r="S150" s="167"/>
      <c r="T150" s="169">
        <f>SUM(T151:T188)</f>
        <v>4.6745830000000002</v>
      </c>
      <c r="AR150" s="170" t="s">
        <v>80</v>
      </c>
      <c r="AT150" s="171" t="s">
        <v>71</v>
      </c>
      <c r="AU150" s="171" t="s">
        <v>80</v>
      </c>
      <c r="AY150" s="170" t="s">
        <v>124</v>
      </c>
      <c r="BK150" s="172">
        <f>SUM(BK151:BK188)</f>
        <v>0</v>
      </c>
    </row>
    <row r="151" spans="1:65" s="2" customFormat="1" ht="37.75" customHeight="1">
      <c r="A151" s="36"/>
      <c r="B151" s="37"/>
      <c r="C151" s="175" t="s">
        <v>230</v>
      </c>
      <c r="D151" s="175" t="s">
        <v>127</v>
      </c>
      <c r="E151" s="176" t="s">
        <v>662</v>
      </c>
      <c r="F151" s="177" t="s">
        <v>663</v>
      </c>
      <c r="G151" s="178" t="s">
        <v>390</v>
      </c>
      <c r="H151" s="179">
        <v>27.5</v>
      </c>
      <c r="I151" s="180"/>
      <c r="J151" s="181">
        <f>ROUND(I151*H151,2)</f>
        <v>0</v>
      </c>
      <c r="K151" s="177" t="s">
        <v>130</v>
      </c>
      <c r="L151" s="41"/>
      <c r="M151" s="182" t="s">
        <v>19</v>
      </c>
      <c r="N151" s="183" t="s">
        <v>43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154</v>
      </c>
      <c r="AT151" s="186" t="s">
        <v>127</v>
      </c>
      <c r="AU151" s="186" t="s">
        <v>82</v>
      </c>
      <c r="AY151" s="19" t="s">
        <v>124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80</v>
      </c>
      <c r="BK151" s="187">
        <f>ROUND(I151*H151,2)</f>
        <v>0</v>
      </c>
      <c r="BL151" s="19" t="s">
        <v>154</v>
      </c>
      <c r="BM151" s="186" t="s">
        <v>664</v>
      </c>
    </row>
    <row r="152" spans="1:65" s="2" customFormat="1" ht="27">
      <c r="A152" s="36"/>
      <c r="B152" s="37"/>
      <c r="C152" s="38"/>
      <c r="D152" s="188" t="s">
        <v>133</v>
      </c>
      <c r="E152" s="38"/>
      <c r="F152" s="189" t="s">
        <v>665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133</v>
      </c>
      <c r="AU152" s="19" t="s">
        <v>82</v>
      </c>
    </row>
    <row r="153" spans="1:65" s="2" customFormat="1" ht="10">
      <c r="A153" s="36"/>
      <c r="B153" s="37"/>
      <c r="C153" s="38"/>
      <c r="D153" s="193" t="s">
        <v>134</v>
      </c>
      <c r="E153" s="38"/>
      <c r="F153" s="194" t="s">
        <v>666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134</v>
      </c>
      <c r="AU153" s="19" t="s">
        <v>82</v>
      </c>
    </row>
    <row r="154" spans="1:65" s="13" customFormat="1" ht="10">
      <c r="B154" s="196"/>
      <c r="C154" s="197"/>
      <c r="D154" s="188" t="s">
        <v>150</v>
      </c>
      <c r="E154" s="198" t="s">
        <v>19</v>
      </c>
      <c r="F154" s="199" t="s">
        <v>667</v>
      </c>
      <c r="G154" s="197"/>
      <c r="H154" s="200">
        <v>27.5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150</v>
      </c>
      <c r="AU154" s="206" t="s">
        <v>82</v>
      </c>
      <c r="AV154" s="13" t="s">
        <v>82</v>
      </c>
      <c r="AW154" s="13" t="s">
        <v>32</v>
      </c>
      <c r="AX154" s="13" t="s">
        <v>80</v>
      </c>
      <c r="AY154" s="206" t="s">
        <v>124</v>
      </c>
    </row>
    <row r="155" spans="1:65" s="2" customFormat="1" ht="37.75" customHeight="1">
      <c r="A155" s="36"/>
      <c r="B155" s="37"/>
      <c r="C155" s="175" t="s">
        <v>255</v>
      </c>
      <c r="D155" s="175" t="s">
        <v>127</v>
      </c>
      <c r="E155" s="176" t="s">
        <v>668</v>
      </c>
      <c r="F155" s="177" t="s">
        <v>669</v>
      </c>
      <c r="G155" s="178" t="s">
        <v>390</v>
      </c>
      <c r="H155" s="179">
        <v>825</v>
      </c>
      <c r="I155" s="180"/>
      <c r="J155" s="181">
        <f>ROUND(I155*H155,2)</f>
        <v>0</v>
      </c>
      <c r="K155" s="177" t="s">
        <v>130</v>
      </c>
      <c r="L155" s="41"/>
      <c r="M155" s="182" t="s">
        <v>19</v>
      </c>
      <c r="N155" s="183" t="s">
        <v>43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154</v>
      </c>
      <c r="AT155" s="186" t="s">
        <v>127</v>
      </c>
      <c r="AU155" s="186" t="s">
        <v>82</v>
      </c>
      <c r="AY155" s="19" t="s">
        <v>124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80</v>
      </c>
      <c r="BK155" s="187">
        <f>ROUND(I155*H155,2)</f>
        <v>0</v>
      </c>
      <c r="BL155" s="19" t="s">
        <v>154</v>
      </c>
      <c r="BM155" s="186" t="s">
        <v>670</v>
      </c>
    </row>
    <row r="156" spans="1:65" s="2" customFormat="1" ht="27">
      <c r="A156" s="36"/>
      <c r="B156" s="37"/>
      <c r="C156" s="38"/>
      <c r="D156" s="188" t="s">
        <v>133</v>
      </c>
      <c r="E156" s="38"/>
      <c r="F156" s="189" t="s">
        <v>671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133</v>
      </c>
      <c r="AU156" s="19" t="s">
        <v>82</v>
      </c>
    </row>
    <row r="157" spans="1:65" s="2" customFormat="1" ht="10">
      <c r="A157" s="36"/>
      <c r="B157" s="37"/>
      <c r="C157" s="38"/>
      <c r="D157" s="193" t="s">
        <v>134</v>
      </c>
      <c r="E157" s="38"/>
      <c r="F157" s="194" t="s">
        <v>672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134</v>
      </c>
      <c r="AU157" s="19" t="s">
        <v>82</v>
      </c>
    </row>
    <row r="158" spans="1:65" s="13" customFormat="1" ht="10">
      <c r="B158" s="196"/>
      <c r="C158" s="197"/>
      <c r="D158" s="188" t="s">
        <v>150</v>
      </c>
      <c r="E158" s="198" t="s">
        <v>19</v>
      </c>
      <c r="F158" s="199" t="s">
        <v>667</v>
      </c>
      <c r="G158" s="197"/>
      <c r="H158" s="200">
        <v>27.5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150</v>
      </c>
      <c r="AU158" s="206" t="s">
        <v>82</v>
      </c>
      <c r="AV158" s="13" t="s">
        <v>82</v>
      </c>
      <c r="AW158" s="13" t="s">
        <v>32</v>
      </c>
      <c r="AX158" s="13" t="s">
        <v>80</v>
      </c>
      <c r="AY158" s="206" t="s">
        <v>124</v>
      </c>
    </row>
    <row r="159" spans="1:65" s="13" customFormat="1" ht="10">
      <c r="B159" s="196"/>
      <c r="C159" s="197"/>
      <c r="D159" s="188" t="s">
        <v>150</v>
      </c>
      <c r="E159" s="197"/>
      <c r="F159" s="199" t="s">
        <v>673</v>
      </c>
      <c r="G159" s="197"/>
      <c r="H159" s="200">
        <v>825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150</v>
      </c>
      <c r="AU159" s="206" t="s">
        <v>82</v>
      </c>
      <c r="AV159" s="13" t="s">
        <v>82</v>
      </c>
      <c r="AW159" s="13" t="s">
        <v>4</v>
      </c>
      <c r="AX159" s="13" t="s">
        <v>80</v>
      </c>
      <c r="AY159" s="206" t="s">
        <v>124</v>
      </c>
    </row>
    <row r="160" spans="1:65" s="2" customFormat="1" ht="37.75" customHeight="1">
      <c r="A160" s="36"/>
      <c r="B160" s="37"/>
      <c r="C160" s="175" t="s">
        <v>259</v>
      </c>
      <c r="D160" s="175" t="s">
        <v>127</v>
      </c>
      <c r="E160" s="176" t="s">
        <v>674</v>
      </c>
      <c r="F160" s="177" t="s">
        <v>675</v>
      </c>
      <c r="G160" s="178" t="s">
        <v>390</v>
      </c>
      <c r="H160" s="179">
        <v>27.5</v>
      </c>
      <c r="I160" s="180"/>
      <c r="J160" s="181">
        <f>ROUND(I160*H160,2)</f>
        <v>0</v>
      </c>
      <c r="K160" s="177" t="s">
        <v>130</v>
      </c>
      <c r="L160" s="41"/>
      <c r="M160" s="182" t="s">
        <v>19</v>
      </c>
      <c r="N160" s="183" t="s">
        <v>43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154</v>
      </c>
      <c r="AT160" s="186" t="s">
        <v>127</v>
      </c>
      <c r="AU160" s="186" t="s">
        <v>82</v>
      </c>
      <c r="AY160" s="19" t="s">
        <v>124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80</v>
      </c>
      <c r="BK160" s="187">
        <f>ROUND(I160*H160,2)</f>
        <v>0</v>
      </c>
      <c r="BL160" s="19" t="s">
        <v>154</v>
      </c>
      <c r="BM160" s="186" t="s">
        <v>676</v>
      </c>
    </row>
    <row r="161" spans="1:65" s="2" customFormat="1" ht="27">
      <c r="A161" s="36"/>
      <c r="B161" s="37"/>
      <c r="C161" s="38"/>
      <c r="D161" s="188" t="s">
        <v>133</v>
      </c>
      <c r="E161" s="38"/>
      <c r="F161" s="189" t="s">
        <v>677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133</v>
      </c>
      <c r="AU161" s="19" t="s">
        <v>82</v>
      </c>
    </row>
    <row r="162" spans="1:65" s="2" customFormat="1" ht="10">
      <c r="A162" s="36"/>
      <c r="B162" s="37"/>
      <c r="C162" s="38"/>
      <c r="D162" s="193" t="s">
        <v>134</v>
      </c>
      <c r="E162" s="38"/>
      <c r="F162" s="194" t="s">
        <v>678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134</v>
      </c>
      <c r="AU162" s="19" t="s">
        <v>82</v>
      </c>
    </row>
    <row r="163" spans="1:65" s="13" customFormat="1" ht="10">
      <c r="B163" s="196"/>
      <c r="C163" s="197"/>
      <c r="D163" s="188" t="s">
        <v>150</v>
      </c>
      <c r="E163" s="198" t="s">
        <v>19</v>
      </c>
      <c r="F163" s="199" t="s">
        <v>667</v>
      </c>
      <c r="G163" s="197"/>
      <c r="H163" s="200">
        <v>27.5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150</v>
      </c>
      <c r="AU163" s="206" t="s">
        <v>82</v>
      </c>
      <c r="AV163" s="13" t="s">
        <v>82</v>
      </c>
      <c r="AW163" s="13" t="s">
        <v>32</v>
      </c>
      <c r="AX163" s="13" t="s">
        <v>80</v>
      </c>
      <c r="AY163" s="206" t="s">
        <v>124</v>
      </c>
    </row>
    <row r="164" spans="1:65" s="2" customFormat="1" ht="24.15" customHeight="1">
      <c r="A164" s="36"/>
      <c r="B164" s="37"/>
      <c r="C164" s="175" t="s">
        <v>263</v>
      </c>
      <c r="D164" s="175" t="s">
        <v>127</v>
      </c>
      <c r="E164" s="176" t="s">
        <v>589</v>
      </c>
      <c r="F164" s="177" t="s">
        <v>590</v>
      </c>
      <c r="G164" s="178" t="s">
        <v>195</v>
      </c>
      <c r="H164" s="179">
        <v>1.796</v>
      </c>
      <c r="I164" s="180"/>
      <c r="J164" s="181">
        <f>ROUND(I164*H164,2)</f>
        <v>0</v>
      </c>
      <c r="K164" s="177" t="s">
        <v>130</v>
      </c>
      <c r="L164" s="41"/>
      <c r="M164" s="182" t="s">
        <v>19</v>
      </c>
      <c r="N164" s="183" t="s">
        <v>43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1.8</v>
      </c>
      <c r="T164" s="185">
        <f>S164*H164</f>
        <v>3.2328000000000001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154</v>
      </c>
      <c r="AT164" s="186" t="s">
        <v>127</v>
      </c>
      <c r="AU164" s="186" t="s">
        <v>82</v>
      </c>
      <c r="AY164" s="19" t="s">
        <v>124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80</v>
      </c>
      <c r="BK164" s="187">
        <f>ROUND(I164*H164,2)</f>
        <v>0</v>
      </c>
      <c r="BL164" s="19" t="s">
        <v>154</v>
      </c>
      <c r="BM164" s="186" t="s">
        <v>679</v>
      </c>
    </row>
    <row r="165" spans="1:65" s="2" customFormat="1" ht="27">
      <c r="A165" s="36"/>
      <c r="B165" s="37"/>
      <c r="C165" s="38"/>
      <c r="D165" s="188" t="s">
        <v>133</v>
      </c>
      <c r="E165" s="38"/>
      <c r="F165" s="189" t="s">
        <v>592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133</v>
      </c>
      <c r="AU165" s="19" t="s">
        <v>82</v>
      </c>
    </row>
    <row r="166" spans="1:65" s="2" customFormat="1" ht="10">
      <c r="A166" s="36"/>
      <c r="B166" s="37"/>
      <c r="C166" s="38"/>
      <c r="D166" s="193" t="s">
        <v>134</v>
      </c>
      <c r="E166" s="38"/>
      <c r="F166" s="194" t="s">
        <v>593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134</v>
      </c>
      <c r="AU166" s="19" t="s">
        <v>82</v>
      </c>
    </row>
    <row r="167" spans="1:65" s="14" customFormat="1" ht="10">
      <c r="B167" s="211"/>
      <c r="C167" s="212"/>
      <c r="D167" s="188" t="s">
        <v>150</v>
      </c>
      <c r="E167" s="213" t="s">
        <v>19</v>
      </c>
      <c r="F167" s="214" t="s">
        <v>619</v>
      </c>
      <c r="G167" s="212"/>
      <c r="H167" s="213" t="s">
        <v>19</v>
      </c>
      <c r="I167" s="215"/>
      <c r="J167" s="212"/>
      <c r="K167" s="212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150</v>
      </c>
      <c r="AU167" s="220" t="s">
        <v>82</v>
      </c>
      <c r="AV167" s="14" t="s">
        <v>80</v>
      </c>
      <c r="AW167" s="14" t="s">
        <v>32</v>
      </c>
      <c r="AX167" s="14" t="s">
        <v>72</v>
      </c>
      <c r="AY167" s="220" t="s">
        <v>124</v>
      </c>
    </row>
    <row r="168" spans="1:65" s="14" customFormat="1" ht="10">
      <c r="B168" s="211"/>
      <c r="C168" s="212"/>
      <c r="D168" s="188" t="s">
        <v>150</v>
      </c>
      <c r="E168" s="213" t="s">
        <v>19</v>
      </c>
      <c r="F168" s="214" t="s">
        <v>463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150</v>
      </c>
      <c r="AU168" s="220" t="s">
        <v>82</v>
      </c>
      <c r="AV168" s="14" t="s">
        <v>80</v>
      </c>
      <c r="AW168" s="14" t="s">
        <v>32</v>
      </c>
      <c r="AX168" s="14" t="s">
        <v>72</v>
      </c>
      <c r="AY168" s="220" t="s">
        <v>124</v>
      </c>
    </row>
    <row r="169" spans="1:65" s="13" customFormat="1" ht="10">
      <c r="B169" s="196"/>
      <c r="C169" s="197"/>
      <c r="D169" s="188" t="s">
        <v>150</v>
      </c>
      <c r="E169" s="198" t="s">
        <v>19</v>
      </c>
      <c r="F169" s="199" t="s">
        <v>680</v>
      </c>
      <c r="G169" s="197"/>
      <c r="H169" s="200">
        <v>0.5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150</v>
      </c>
      <c r="AU169" s="206" t="s">
        <v>82</v>
      </c>
      <c r="AV169" s="13" t="s">
        <v>82</v>
      </c>
      <c r="AW169" s="13" t="s">
        <v>32</v>
      </c>
      <c r="AX169" s="13" t="s">
        <v>72</v>
      </c>
      <c r="AY169" s="206" t="s">
        <v>124</v>
      </c>
    </row>
    <row r="170" spans="1:65" s="13" customFormat="1" ht="10">
      <c r="B170" s="196"/>
      <c r="C170" s="197"/>
      <c r="D170" s="188" t="s">
        <v>150</v>
      </c>
      <c r="E170" s="198" t="s">
        <v>19</v>
      </c>
      <c r="F170" s="199" t="s">
        <v>681</v>
      </c>
      <c r="G170" s="197"/>
      <c r="H170" s="200">
        <v>3.5999999999999997E-2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150</v>
      </c>
      <c r="AU170" s="206" t="s">
        <v>82</v>
      </c>
      <c r="AV170" s="13" t="s">
        <v>82</v>
      </c>
      <c r="AW170" s="13" t="s">
        <v>32</v>
      </c>
      <c r="AX170" s="13" t="s">
        <v>72</v>
      </c>
      <c r="AY170" s="206" t="s">
        <v>124</v>
      </c>
    </row>
    <row r="171" spans="1:65" s="14" customFormat="1" ht="10">
      <c r="B171" s="211"/>
      <c r="C171" s="212"/>
      <c r="D171" s="188" t="s">
        <v>150</v>
      </c>
      <c r="E171" s="213" t="s">
        <v>19</v>
      </c>
      <c r="F171" s="214" t="s">
        <v>682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150</v>
      </c>
      <c r="AU171" s="220" t="s">
        <v>82</v>
      </c>
      <c r="AV171" s="14" t="s">
        <v>80</v>
      </c>
      <c r="AW171" s="14" t="s">
        <v>32</v>
      </c>
      <c r="AX171" s="14" t="s">
        <v>72</v>
      </c>
      <c r="AY171" s="220" t="s">
        <v>124</v>
      </c>
    </row>
    <row r="172" spans="1:65" s="13" customFormat="1" ht="10">
      <c r="B172" s="196"/>
      <c r="C172" s="197"/>
      <c r="D172" s="188" t="s">
        <v>150</v>
      </c>
      <c r="E172" s="198" t="s">
        <v>19</v>
      </c>
      <c r="F172" s="199" t="s">
        <v>683</v>
      </c>
      <c r="G172" s="197"/>
      <c r="H172" s="200">
        <v>1.26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150</v>
      </c>
      <c r="AU172" s="206" t="s">
        <v>82</v>
      </c>
      <c r="AV172" s="13" t="s">
        <v>82</v>
      </c>
      <c r="AW172" s="13" t="s">
        <v>32</v>
      </c>
      <c r="AX172" s="13" t="s">
        <v>72</v>
      </c>
      <c r="AY172" s="206" t="s">
        <v>124</v>
      </c>
    </row>
    <row r="173" spans="1:65" s="15" customFormat="1" ht="10">
      <c r="B173" s="221"/>
      <c r="C173" s="222"/>
      <c r="D173" s="188" t="s">
        <v>150</v>
      </c>
      <c r="E173" s="223" t="s">
        <v>19</v>
      </c>
      <c r="F173" s="224" t="s">
        <v>192</v>
      </c>
      <c r="G173" s="222"/>
      <c r="H173" s="225">
        <v>1.796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150</v>
      </c>
      <c r="AU173" s="231" t="s">
        <v>82</v>
      </c>
      <c r="AV173" s="15" t="s">
        <v>154</v>
      </c>
      <c r="AW173" s="15" t="s">
        <v>32</v>
      </c>
      <c r="AX173" s="15" t="s">
        <v>80</v>
      </c>
      <c r="AY173" s="231" t="s">
        <v>124</v>
      </c>
    </row>
    <row r="174" spans="1:65" s="2" customFormat="1" ht="37.75" customHeight="1">
      <c r="A174" s="36"/>
      <c r="B174" s="37"/>
      <c r="C174" s="175" t="s">
        <v>8</v>
      </c>
      <c r="D174" s="175" t="s">
        <v>127</v>
      </c>
      <c r="E174" s="176" t="s">
        <v>684</v>
      </c>
      <c r="F174" s="177" t="s">
        <v>685</v>
      </c>
      <c r="G174" s="178" t="s">
        <v>390</v>
      </c>
      <c r="H174" s="179">
        <v>24.437000000000001</v>
      </c>
      <c r="I174" s="180"/>
      <c r="J174" s="181">
        <f>ROUND(I174*H174,2)</f>
        <v>0</v>
      </c>
      <c r="K174" s="177" t="s">
        <v>130</v>
      </c>
      <c r="L174" s="41"/>
      <c r="M174" s="182" t="s">
        <v>19</v>
      </c>
      <c r="N174" s="183" t="s">
        <v>43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5.8999999999999997E-2</v>
      </c>
      <c r="T174" s="185">
        <f>S174*H174</f>
        <v>1.441783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154</v>
      </c>
      <c r="AT174" s="186" t="s">
        <v>127</v>
      </c>
      <c r="AU174" s="186" t="s">
        <v>82</v>
      </c>
      <c r="AY174" s="19" t="s">
        <v>124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80</v>
      </c>
      <c r="BK174" s="187">
        <f>ROUND(I174*H174,2)</f>
        <v>0</v>
      </c>
      <c r="BL174" s="19" t="s">
        <v>154</v>
      </c>
      <c r="BM174" s="186" t="s">
        <v>686</v>
      </c>
    </row>
    <row r="175" spans="1:65" s="2" customFormat="1" ht="27">
      <c r="A175" s="36"/>
      <c r="B175" s="37"/>
      <c r="C175" s="38"/>
      <c r="D175" s="188" t="s">
        <v>133</v>
      </c>
      <c r="E175" s="38"/>
      <c r="F175" s="189" t="s">
        <v>687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133</v>
      </c>
      <c r="AU175" s="19" t="s">
        <v>82</v>
      </c>
    </row>
    <row r="176" spans="1:65" s="2" customFormat="1" ht="10">
      <c r="A176" s="36"/>
      <c r="B176" s="37"/>
      <c r="C176" s="38"/>
      <c r="D176" s="193" t="s">
        <v>134</v>
      </c>
      <c r="E176" s="38"/>
      <c r="F176" s="194" t="s">
        <v>688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134</v>
      </c>
      <c r="AU176" s="19" t="s">
        <v>82</v>
      </c>
    </row>
    <row r="177" spans="1:65" s="14" customFormat="1" ht="10">
      <c r="B177" s="211"/>
      <c r="C177" s="212"/>
      <c r="D177" s="188" t="s">
        <v>150</v>
      </c>
      <c r="E177" s="213" t="s">
        <v>19</v>
      </c>
      <c r="F177" s="214" t="s">
        <v>619</v>
      </c>
      <c r="G177" s="212"/>
      <c r="H177" s="213" t="s">
        <v>19</v>
      </c>
      <c r="I177" s="215"/>
      <c r="J177" s="212"/>
      <c r="K177" s="212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150</v>
      </c>
      <c r="AU177" s="220" t="s">
        <v>82</v>
      </c>
      <c r="AV177" s="14" t="s">
        <v>80</v>
      </c>
      <c r="AW177" s="14" t="s">
        <v>32</v>
      </c>
      <c r="AX177" s="14" t="s">
        <v>72</v>
      </c>
      <c r="AY177" s="220" t="s">
        <v>124</v>
      </c>
    </row>
    <row r="178" spans="1:65" s="13" customFormat="1" ht="10">
      <c r="B178" s="196"/>
      <c r="C178" s="197"/>
      <c r="D178" s="188" t="s">
        <v>150</v>
      </c>
      <c r="E178" s="198" t="s">
        <v>19</v>
      </c>
      <c r="F178" s="199" t="s">
        <v>645</v>
      </c>
      <c r="G178" s="197"/>
      <c r="H178" s="200">
        <v>2.7360000000000002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150</v>
      </c>
      <c r="AU178" s="206" t="s">
        <v>82</v>
      </c>
      <c r="AV178" s="13" t="s">
        <v>82</v>
      </c>
      <c r="AW178" s="13" t="s">
        <v>32</v>
      </c>
      <c r="AX178" s="13" t="s">
        <v>72</v>
      </c>
      <c r="AY178" s="206" t="s">
        <v>124</v>
      </c>
    </row>
    <row r="179" spans="1:65" s="13" customFormat="1" ht="10">
      <c r="B179" s="196"/>
      <c r="C179" s="197"/>
      <c r="D179" s="188" t="s">
        <v>150</v>
      </c>
      <c r="E179" s="198" t="s">
        <v>19</v>
      </c>
      <c r="F179" s="199" t="s">
        <v>646</v>
      </c>
      <c r="G179" s="197"/>
      <c r="H179" s="200">
        <v>1.1399999999999999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150</v>
      </c>
      <c r="AU179" s="206" t="s">
        <v>82</v>
      </c>
      <c r="AV179" s="13" t="s">
        <v>82</v>
      </c>
      <c r="AW179" s="13" t="s">
        <v>32</v>
      </c>
      <c r="AX179" s="13" t="s">
        <v>72</v>
      </c>
      <c r="AY179" s="206" t="s">
        <v>124</v>
      </c>
    </row>
    <row r="180" spans="1:65" s="13" customFormat="1" ht="10">
      <c r="B180" s="196"/>
      <c r="C180" s="197"/>
      <c r="D180" s="188" t="s">
        <v>150</v>
      </c>
      <c r="E180" s="198" t="s">
        <v>19</v>
      </c>
      <c r="F180" s="199" t="s">
        <v>647</v>
      </c>
      <c r="G180" s="197"/>
      <c r="H180" s="200">
        <v>19.446000000000002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150</v>
      </c>
      <c r="AU180" s="206" t="s">
        <v>82</v>
      </c>
      <c r="AV180" s="13" t="s">
        <v>82</v>
      </c>
      <c r="AW180" s="13" t="s">
        <v>32</v>
      </c>
      <c r="AX180" s="13" t="s">
        <v>72</v>
      </c>
      <c r="AY180" s="206" t="s">
        <v>124</v>
      </c>
    </row>
    <row r="181" spans="1:65" s="13" customFormat="1" ht="10">
      <c r="B181" s="196"/>
      <c r="C181" s="197"/>
      <c r="D181" s="188" t="s">
        <v>150</v>
      </c>
      <c r="E181" s="198" t="s">
        <v>19</v>
      </c>
      <c r="F181" s="199" t="s">
        <v>648</v>
      </c>
      <c r="G181" s="197"/>
      <c r="H181" s="200">
        <v>-2.88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150</v>
      </c>
      <c r="AU181" s="206" t="s">
        <v>82</v>
      </c>
      <c r="AV181" s="13" t="s">
        <v>82</v>
      </c>
      <c r="AW181" s="13" t="s">
        <v>32</v>
      </c>
      <c r="AX181" s="13" t="s">
        <v>72</v>
      </c>
      <c r="AY181" s="206" t="s">
        <v>124</v>
      </c>
    </row>
    <row r="182" spans="1:65" s="13" customFormat="1" ht="10">
      <c r="B182" s="196"/>
      <c r="C182" s="197"/>
      <c r="D182" s="188" t="s">
        <v>150</v>
      </c>
      <c r="E182" s="198" t="s">
        <v>19</v>
      </c>
      <c r="F182" s="199" t="s">
        <v>649</v>
      </c>
      <c r="G182" s="197"/>
      <c r="H182" s="200">
        <v>2.82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150</v>
      </c>
      <c r="AU182" s="206" t="s">
        <v>82</v>
      </c>
      <c r="AV182" s="13" t="s">
        <v>82</v>
      </c>
      <c r="AW182" s="13" t="s">
        <v>32</v>
      </c>
      <c r="AX182" s="13" t="s">
        <v>72</v>
      </c>
      <c r="AY182" s="206" t="s">
        <v>124</v>
      </c>
    </row>
    <row r="183" spans="1:65" s="13" customFormat="1" ht="10">
      <c r="B183" s="196"/>
      <c r="C183" s="197"/>
      <c r="D183" s="188" t="s">
        <v>150</v>
      </c>
      <c r="E183" s="198" t="s">
        <v>19</v>
      </c>
      <c r="F183" s="199" t="s">
        <v>650</v>
      </c>
      <c r="G183" s="197"/>
      <c r="H183" s="200">
        <v>1.175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150</v>
      </c>
      <c r="AU183" s="206" t="s">
        <v>82</v>
      </c>
      <c r="AV183" s="13" t="s">
        <v>82</v>
      </c>
      <c r="AW183" s="13" t="s">
        <v>32</v>
      </c>
      <c r="AX183" s="13" t="s">
        <v>72</v>
      </c>
      <c r="AY183" s="206" t="s">
        <v>124</v>
      </c>
    </row>
    <row r="184" spans="1:65" s="15" customFormat="1" ht="10">
      <c r="B184" s="221"/>
      <c r="C184" s="222"/>
      <c r="D184" s="188" t="s">
        <v>150</v>
      </c>
      <c r="E184" s="223" t="s">
        <v>19</v>
      </c>
      <c r="F184" s="224" t="s">
        <v>192</v>
      </c>
      <c r="G184" s="222"/>
      <c r="H184" s="225">
        <v>24.437000000000005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150</v>
      </c>
      <c r="AU184" s="231" t="s">
        <v>82</v>
      </c>
      <c r="AV184" s="15" t="s">
        <v>154</v>
      </c>
      <c r="AW184" s="15" t="s">
        <v>32</v>
      </c>
      <c r="AX184" s="15" t="s">
        <v>80</v>
      </c>
      <c r="AY184" s="231" t="s">
        <v>124</v>
      </c>
    </row>
    <row r="185" spans="1:65" s="2" customFormat="1" ht="24.15" customHeight="1">
      <c r="A185" s="36"/>
      <c r="B185" s="37"/>
      <c r="C185" s="175" t="s">
        <v>278</v>
      </c>
      <c r="D185" s="175" t="s">
        <v>127</v>
      </c>
      <c r="E185" s="176" t="s">
        <v>596</v>
      </c>
      <c r="F185" s="177" t="s">
        <v>597</v>
      </c>
      <c r="G185" s="178" t="s">
        <v>390</v>
      </c>
      <c r="H185" s="179">
        <v>27.5</v>
      </c>
      <c r="I185" s="180"/>
      <c r="J185" s="181">
        <f>ROUND(I185*H185,2)</f>
        <v>0</v>
      </c>
      <c r="K185" s="177" t="s">
        <v>130</v>
      </c>
      <c r="L185" s="41"/>
      <c r="M185" s="182" t="s">
        <v>19</v>
      </c>
      <c r="N185" s="183" t="s">
        <v>43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154</v>
      </c>
      <c r="AT185" s="186" t="s">
        <v>127</v>
      </c>
      <c r="AU185" s="186" t="s">
        <v>82</v>
      </c>
      <c r="AY185" s="19" t="s">
        <v>124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80</v>
      </c>
      <c r="BK185" s="187">
        <f>ROUND(I185*H185,2)</f>
        <v>0</v>
      </c>
      <c r="BL185" s="19" t="s">
        <v>154</v>
      </c>
      <c r="BM185" s="186" t="s">
        <v>689</v>
      </c>
    </row>
    <row r="186" spans="1:65" s="2" customFormat="1" ht="18">
      <c r="A186" s="36"/>
      <c r="B186" s="37"/>
      <c r="C186" s="38"/>
      <c r="D186" s="188" t="s">
        <v>133</v>
      </c>
      <c r="E186" s="38"/>
      <c r="F186" s="189" t="s">
        <v>599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133</v>
      </c>
      <c r="AU186" s="19" t="s">
        <v>82</v>
      </c>
    </row>
    <row r="187" spans="1:65" s="2" customFormat="1" ht="10">
      <c r="A187" s="36"/>
      <c r="B187" s="37"/>
      <c r="C187" s="38"/>
      <c r="D187" s="193" t="s">
        <v>134</v>
      </c>
      <c r="E187" s="38"/>
      <c r="F187" s="194" t="s">
        <v>600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134</v>
      </c>
      <c r="AU187" s="19" t="s">
        <v>82</v>
      </c>
    </row>
    <row r="188" spans="1:65" s="13" customFormat="1" ht="10">
      <c r="B188" s="196"/>
      <c r="C188" s="197"/>
      <c r="D188" s="188" t="s">
        <v>150</v>
      </c>
      <c r="E188" s="198" t="s">
        <v>19</v>
      </c>
      <c r="F188" s="199" t="s">
        <v>667</v>
      </c>
      <c r="G188" s="197"/>
      <c r="H188" s="200">
        <v>27.5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150</v>
      </c>
      <c r="AU188" s="206" t="s">
        <v>82</v>
      </c>
      <c r="AV188" s="13" t="s">
        <v>82</v>
      </c>
      <c r="AW188" s="13" t="s">
        <v>32</v>
      </c>
      <c r="AX188" s="13" t="s">
        <v>80</v>
      </c>
      <c r="AY188" s="206" t="s">
        <v>124</v>
      </c>
    </row>
    <row r="189" spans="1:65" s="12" customFormat="1" ht="22.75" customHeight="1">
      <c r="B189" s="159"/>
      <c r="C189" s="160"/>
      <c r="D189" s="161" t="s">
        <v>71</v>
      </c>
      <c r="E189" s="173" t="s">
        <v>291</v>
      </c>
      <c r="F189" s="173" t="s">
        <v>292</v>
      </c>
      <c r="G189" s="160"/>
      <c r="H189" s="160"/>
      <c r="I189" s="163"/>
      <c r="J189" s="174">
        <f>BK189</f>
        <v>0</v>
      </c>
      <c r="K189" s="160"/>
      <c r="L189" s="165"/>
      <c r="M189" s="166"/>
      <c r="N189" s="167"/>
      <c r="O189" s="167"/>
      <c r="P189" s="168">
        <f>SUM(P190:P202)</f>
        <v>0</v>
      </c>
      <c r="Q189" s="167"/>
      <c r="R189" s="168">
        <f>SUM(R190:R202)</f>
        <v>0</v>
      </c>
      <c r="S189" s="167"/>
      <c r="T189" s="169">
        <f>SUM(T190:T202)</f>
        <v>0</v>
      </c>
      <c r="AR189" s="170" t="s">
        <v>80</v>
      </c>
      <c r="AT189" s="171" t="s">
        <v>71</v>
      </c>
      <c r="AU189" s="171" t="s">
        <v>80</v>
      </c>
      <c r="AY189" s="170" t="s">
        <v>124</v>
      </c>
      <c r="BK189" s="172">
        <f>SUM(BK190:BK202)</f>
        <v>0</v>
      </c>
    </row>
    <row r="190" spans="1:65" s="2" customFormat="1" ht="44.25" customHeight="1">
      <c r="A190" s="36"/>
      <c r="B190" s="37"/>
      <c r="C190" s="175" t="s">
        <v>284</v>
      </c>
      <c r="D190" s="175" t="s">
        <v>127</v>
      </c>
      <c r="E190" s="176" t="s">
        <v>294</v>
      </c>
      <c r="F190" s="177" t="s">
        <v>295</v>
      </c>
      <c r="G190" s="178" t="s">
        <v>210</v>
      </c>
      <c r="H190" s="179">
        <v>4.6749999999999998</v>
      </c>
      <c r="I190" s="180"/>
      <c r="J190" s="181">
        <f>ROUND(I190*H190,2)</f>
        <v>0</v>
      </c>
      <c r="K190" s="177" t="s">
        <v>130</v>
      </c>
      <c r="L190" s="41"/>
      <c r="M190" s="182" t="s">
        <v>19</v>
      </c>
      <c r="N190" s="183" t="s">
        <v>43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154</v>
      </c>
      <c r="AT190" s="186" t="s">
        <v>127</v>
      </c>
      <c r="AU190" s="186" t="s">
        <v>82</v>
      </c>
      <c r="AY190" s="19" t="s">
        <v>124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80</v>
      </c>
      <c r="BK190" s="187">
        <f>ROUND(I190*H190,2)</f>
        <v>0</v>
      </c>
      <c r="BL190" s="19" t="s">
        <v>154</v>
      </c>
      <c r="BM190" s="186" t="s">
        <v>690</v>
      </c>
    </row>
    <row r="191" spans="1:65" s="2" customFormat="1" ht="27">
      <c r="A191" s="36"/>
      <c r="B191" s="37"/>
      <c r="C191" s="38"/>
      <c r="D191" s="188" t="s">
        <v>133</v>
      </c>
      <c r="E191" s="38"/>
      <c r="F191" s="189" t="s">
        <v>297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133</v>
      </c>
      <c r="AU191" s="19" t="s">
        <v>82</v>
      </c>
    </row>
    <row r="192" spans="1:65" s="2" customFormat="1" ht="10">
      <c r="A192" s="36"/>
      <c r="B192" s="37"/>
      <c r="C192" s="38"/>
      <c r="D192" s="193" t="s">
        <v>134</v>
      </c>
      <c r="E192" s="38"/>
      <c r="F192" s="194" t="s">
        <v>298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134</v>
      </c>
      <c r="AU192" s="19" t="s">
        <v>82</v>
      </c>
    </row>
    <row r="193" spans="1:65" s="2" customFormat="1" ht="16.5" customHeight="1">
      <c r="A193" s="36"/>
      <c r="B193" s="37"/>
      <c r="C193" s="175" t="s">
        <v>293</v>
      </c>
      <c r="D193" s="175" t="s">
        <v>127</v>
      </c>
      <c r="E193" s="176" t="s">
        <v>300</v>
      </c>
      <c r="F193" s="177" t="s">
        <v>301</v>
      </c>
      <c r="G193" s="178" t="s">
        <v>210</v>
      </c>
      <c r="H193" s="179">
        <v>4.6749999999999998</v>
      </c>
      <c r="I193" s="180"/>
      <c r="J193" s="181">
        <f>ROUND(I193*H193,2)</f>
        <v>0</v>
      </c>
      <c r="K193" s="177" t="s">
        <v>130</v>
      </c>
      <c r="L193" s="41"/>
      <c r="M193" s="182" t="s">
        <v>19</v>
      </c>
      <c r="N193" s="183" t="s">
        <v>43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154</v>
      </c>
      <c r="AT193" s="186" t="s">
        <v>127</v>
      </c>
      <c r="AU193" s="186" t="s">
        <v>82</v>
      </c>
      <c r="AY193" s="19" t="s">
        <v>124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80</v>
      </c>
      <c r="BK193" s="187">
        <f>ROUND(I193*H193,2)</f>
        <v>0</v>
      </c>
      <c r="BL193" s="19" t="s">
        <v>154</v>
      </c>
      <c r="BM193" s="186" t="s">
        <v>691</v>
      </c>
    </row>
    <row r="194" spans="1:65" s="2" customFormat="1" ht="18">
      <c r="A194" s="36"/>
      <c r="B194" s="37"/>
      <c r="C194" s="38"/>
      <c r="D194" s="188" t="s">
        <v>133</v>
      </c>
      <c r="E194" s="38"/>
      <c r="F194" s="189" t="s">
        <v>303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133</v>
      </c>
      <c r="AU194" s="19" t="s">
        <v>82</v>
      </c>
    </row>
    <row r="195" spans="1:65" s="2" customFormat="1" ht="10">
      <c r="A195" s="36"/>
      <c r="B195" s="37"/>
      <c r="C195" s="38"/>
      <c r="D195" s="193" t="s">
        <v>134</v>
      </c>
      <c r="E195" s="38"/>
      <c r="F195" s="194" t="s">
        <v>304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134</v>
      </c>
      <c r="AU195" s="19" t="s">
        <v>82</v>
      </c>
    </row>
    <row r="196" spans="1:65" s="2" customFormat="1" ht="24.15" customHeight="1">
      <c r="A196" s="36"/>
      <c r="B196" s="37"/>
      <c r="C196" s="175" t="s">
        <v>299</v>
      </c>
      <c r="D196" s="175" t="s">
        <v>127</v>
      </c>
      <c r="E196" s="176" t="s">
        <v>306</v>
      </c>
      <c r="F196" s="177" t="s">
        <v>307</v>
      </c>
      <c r="G196" s="178" t="s">
        <v>210</v>
      </c>
      <c r="H196" s="179">
        <v>28.05</v>
      </c>
      <c r="I196" s="180"/>
      <c r="J196" s="181">
        <f>ROUND(I196*H196,2)</f>
        <v>0</v>
      </c>
      <c r="K196" s="177" t="s">
        <v>130</v>
      </c>
      <c r="L196" s="41"/>
      <c r="M196" s="182" t="s">
        <v>19</v>
      </c>
      <c r="N196" s="183" t="s">
        <v>43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154</v>
      </c>
      <c r="AT196" s="186" t="s">
        <v>127</v>
      </c>
      <c r="AU196" s="186" t="s">
        <v>82</v>
      </c>
      <c r="AY196" s="19" t="s">
        <v>124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80</v>
      </c>
      <c r="BK196" s="187">
        <f>ROUND(I196*H196,2)</f>
        <v>0</v>
      </c>
      <c r="BL196" s="19" t="s">
        <v>154</v>
      </c>
      <c r="BM196" s="186" t="s">
        <v>692</v>
      </c>
    </row>
    <row r="197" spans="1:65" s="2" customFormat="1" ht="27">
      <c r="A197" s="36"/>
      <c r="B197" s="37"/>
      <c r="C197" s="38"/>
      <c r="D197" s="188" t="s">
        <v>133</v>
      </c>
      <c r="E197" s="38"/>
      <c r="F197" s="189" t="s">
        <v>309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133</v>
      </c>
      <c r="AU197" s="19" t="s">
        <v>82</v>
      </c>
    </row>
    <row r="198" spans="1:65" s="2" customFormat="1" ht="10">
      <c r="A198" s="36"/>
      <c r="B198" s="37"/>
      <c r="C198" s="38"/>
      <c r="D198" s="193" t="s">
        <v>134</v>
      </c>
      <c r="E198" s="38"/>
      <c r="F198" s="194" t="s">
        <v>310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134</v>
      </c>
      <c r="AU198" s="19" t="s">
        <v>82</v>
      </c>
    </row>
    <row r="199" spans="1:65" s="13" customFormat="1" ht="10">
      <c r="B199" s="196"/>
      <c r="C199" s="197"/>
      <c r="D199" s="188" t="s">
        <v>150</v>
      </c>
      <c r="E199" s="197"/>
      <c r="F199" s="199" t="s">
        <v>693</v>
      </c>
      <c r="G199" s="197"/>
      <c r="H199" s="200">
        <v>28.05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150</v>
      </c>
      <c r="AU199" s="206" t="s">
        <v>82</v>
      </c>
      <c r="AV199" s="13" t="s">
        <v>82</v>
      </c>
      <c r="AW199" s="13" t="s">
        <v>4</v>
      </c>
      <c r="AX199" s="13" t="s">
        <v>80</v>
      </c>
      <c r="AY199" s="206" t="s">
        <v>124</v>
      </c>
    </row>
    <row r="200" spans="1:65" s="2" customFormat="1" ht="24.15" customHeight="1">
      <c r="A200" s="36"/>
      <c r="B200" s="37"/>
      <c r="C200" s="175" t="s">
        <v>305</v>
      </c>
      <c r="D200" s="175" t="s">
        <v>127</v>
      </c>
      <c r="E200" s="176" t="s">
        <v>312</v>
      </c>
      <c r="F200" s="177" t="s">
        <v>313</v>
      </c>
      <c r="G200" s="178" t="s">
        <v>210</v>
      </c>
      <c r="H200" s="179">
        <v>4.6749999999999998</v>
      </c>
      <c r="I200" s="180"/>
      <c r="J200" s="181">
        <f>ROUND(I200*H200,2)</f>
        <v>0</v>
      </c>
      <c r="K200" s="177" t="s">
        <v>130</v>
      </c>
      <c r="L200" s="41"/>
      <c r="M200" s="182" t="s">
        <v>19</v>
      </c>
      <c r="N200" s="183" t="s">
        <v>43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154</v>
      </c>
      <c r="AT200" s="186" t="s">
        <v>127</v>
      </c>
      <c r="AU200" s="186" t="s">
        <v>82</v>
      </c>
      <c r="AY200" s="19" t="s">
        <v>124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80</v>
      </c>
      <c r="BK200" s="187">
        <f>ROUND(I200*H200,2)</f>
        <v>0</v>
      </c>
      <c r="BL200" s="19" t="s">
        <v>154</v>
      </c>
      <c r="BM200" s="186" t="s">
        <v>694</v>
      </c>
    </row>
    <row r="201" spans="1:65" s="2" customFormat="1" ht="10">
      <c r="A201" s="36"/>
      <c r="B201" s="37"/>
      <c r="C201" s="38"/>
      <c r="D201" s="188" t="s">
        <v>133</v>
      </c>
      <c r="E201" s="38"/>
      <c r="F201" s="189" t="s">
        <v>315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133</v>
      </c>
      <c r="AU201" s="19" t="s">
        <v>82</v>
      </c>
    </row>
    <row r="202" spans="1:65" s="2" customFormat="1" ht="10">
      <c r="A202" s="36"/>
      <c r="B202" s="37"/>
      <c r="C202" s="38"/>
      <c r="D202" s="193" t="s">
        <v>134</v>
      </c>
      <c r="E202" s="38"/>
      <c r="F202" s="194" t="s">
        <v>316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134</v>
      </c>
      <c r="AU202" s="19" t="s">
        <v>82</v>
      </c>
    </row>
    <row r="203" spans="1:65" s="12" customFormat="1" ht="22.75" customHeight="1">
      <c r="B203" s="159"/>
      <c r="C203" s="160"/>
      <c r="D203" s="161" t="s">
        <v>71</v>
      </c>
      <c r="E203" s="173" t="s">
        <v>317</v>
      </c>
      <c r="F203" s="173" t="s">
        <v>318</v>
      </c>
      <c r="G203" s="160"/>
      <c r="H203" s="160"/>
      <c r="I203" s="163"/>
      <c r="J203" s="174">
        <f>BK203</f>
        <v>0</v>
      </c>
      <c r="K203" s="160"/>
      <c r="L203" s="165"/>
      <c r="M203" s="166"/>
      <c r="N203" s="167"/>
      <c r="O203" s="167"/>
      <c r="P203" s="168">
        <f>SUM(P204:P206)</f>
        <v>0</v>
      </c>
      <c r="Q203" s="167"/>
      <c r="R203" s="168">
        <f>SUM(R204:R206)</f>
        <v>0</v>
      </c>
      <c r="S203" s="167"/>
      <c r="T203" s="169">
        <f>SUM(T204:T206)</f>
        <v>0</v>
      </c>
      <c r="AR203" s="170" t="s">
        <v>80</v>
      </c>
      <c r="AT203" s="171" t="s">
        <v>71</v>
      </c>
      <c r="AU203" s="171" t="s">
        <v>80</v>
      </c>
      <c r="AY203" s="170" t="s">
        <v>124</v>
      </c>
      <c r="BK203" s="172">
        <f>SUM(BK204:BK206)</f>
        <v>0</v>
      </c>
    </row>
    <row r="204" spans="1:65" s="2" customFormat="1" ht="24.15" customHeight="1">
      <c r="A204" s="36"/>
      <c r="B204" s="37"/>
      <c r="C204" s="175" t="s">
        <v>253</v>
      </c>
      <c r="D204" s="175" t="s">
        <v>127</v>
      </c>
      <c r="E204" s="176" t="s">
        <v>319</v>
      </c>
      <c r="F204" s="177" t="s">
        <v>320</v>
      </c>
      <c r="G204" s="178" t="s">
        <v>210</v>
      </c>
      <c r="H204" s="179">
        <v>1.6519999999999999</v>
      </c>
      <c r="I204" s="180"/>
      <c r="J204" s="181">
        <f>ROUND(I204*H204,2)</f>
        <v>0</v>
      </c>
      <c r="K204" s="177" t="s">
        <v>130</v>
      </c>
      <c r="L204" s="41"/>
      <c r="M204" s="182" t="s">
        <v>19</v>
      </c>
      <c r="N204" s="183" t="s">
        <v>43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154</v>
      </c>
      <c r="AT204" s="186" t="s">
        <v>127</v>
      </c>
      <c r="AU204" s="186" t="s">
        <v>82</v>
      </c>
      <c r="AY204" s="19" t="s">
        <v>124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80</v>
      </c>
      <c r="BK204" s="187">
        <f>ROUND(I204*H204,2)</f>
        <v>0</v>
      </c>
      <c r="BL204" s="19" t="s">
        <v>154</v>
      </c>
      <c r="BM204" s="186" t="s">
        <v>695</v>
      </c>
    </row>
    <row r="205" spans="1:65" s="2" customFormat="1" ht="27">
      <c r="A205" s="36"/>
      <c r="B205" s="37"/>
      <c r="C205" s="38"/>
      <c r="D205" s="188" t="s">
        <v>133</v>
      </c>
      <c r="E205" s="38"/>
      <c r="F205" s="189" t="s">
        <v>322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133</v>
      </c>
      <c r="AU205" s="19" t="s">
        <v>82</v>
      </c>
    </row>
    <row r="206" spans="1:65" s="2" customFormat="1" ht="10">
      <c r="A206" s="36"/>
      <c r="B206" s="37"/>
      <c r="C206" s="38"/>
      <c r="D206" s="193" t="s">
        <v>134</v>
      </c>
      <c r="E206" s="38"/>
      <c r="F206" s="194" t="s">
        <v>323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134</v>
      </c>
      <c r="AU206" s="19" t="s">
        <v>82</v>
      </c>
    </row>
    <row r="207" spans="1:65" s="12" customFormat="1" ht="25.9" customHeight="1">
      <c r="B207" s="159"/>
      <c r="C207" s="160"/>
      <c r="D207" s="161" t="s">
        <v>71</v>
      </c>
      <c r="E207" s="162" t="s">
        <v>397</v>
      </c>
      <c r="F207" s="162" t="s">
        <v>398</v>
      </c>
      <c r="G207" s="160"/>
      <c r="H207" s="160"/>
      <c r="I207" s="163"/>
      <c r="J207" s="164">
        <f>BK207</f>
        <v>0</v>
      </c>
      <c r="K207" s="160"/>
      <c r="L207" s="165"/>
      <c r="M207" s="166"/>
      <c r="N207" s="167"/>
      <c r="O207" s="167"/>
      <c r="P207" s="168">
        <f>P208+P218</f>
        <v>0</v>
      </c>
      <c r="Q207" s="167"/>
      <c r="R207" s="168">
        <f>R208+R218</f>
        <v>5.2776729999999994E-2</v>
      </c>
      <c r="S207" s="167"/>
      <c r="T207" s="169">
        <f>T208+T218</f>
        <v>0</v>
      </c>
      <c r="AR207" s="170" t="s">
        <v>82</v>
      </c>
      <c r="AT207" s="171" t="s">
        <v>71</v>
      </c>
      <c r="AU207" s="171" t="s">
        <v>72</v>
      </c>
      <c r="AY207" s="170" t="s">
        <v>124</v>
      </c>
      <c r="BK207" s="172">
        <f>BK208+BK218</f>
        <v>0</v>
      </c>
    </row>
    <row r="208" spans="1:65" s="12" customFormat="1" ht="22.75" customHeight="1">
      <c r="B208" s="159"/>
      <c r="C208" s="160"/>
      <c r="D208" s="161" t="s">
        <v>71</v>
      </c>
      <c r="E208" s="173" t="s">
        <v>696</v>
      </c>
      <c r="F208" s="173" t="s">
        <v>697</v>
      </c>
      <c r="G208" s="160"/>
      <c r="H208" s="160"/>
      <c r="I208" s="163"/>
      <c r="J208" s="174">
        <f>BK208</f>
        <v>0</v>
      </c>
      <c r="K208" s="160"/>
      <c r="L208" s="165"/>
      <c r="M208" s="166"/>
      <c r="N208" s="167"/>
      <c r="O208" s="167"/>
      <c r="P208" s="168">
        <f>SUM(P209:P217)</f>
        <v>0</v>
      </c>
      <c r="Q208" s="167"/>
      <c r="R208" s="168">
        <f>SUM(R209:R217)</f>
        <v>2.1252999999999998E-2</v>
      </c>
      <c r="S208" s="167"/>
      <c r="T208" s="169">
        <f>SUM(T209:T217)</f>
        <v>0</v>
      </c>
      <c r="AR208" s="170" t="s">
        <v>82</v>
      </c>
      <c r="AT208" s="171" t="s">
        <v>71</v>
      </c>
      <c r="AU208" s="171" t="s">
        <v>80</v>
      </c>
      <c r="AY208" s="170" t="s">
        <v>124</v>
      </c>
      <c r="BK208" s="172">
        <f>SUM(BK209:BK217)</f>
        <v>0</v>
      </c>
    </row>
    <row r="209" spans="1:65" s="2" customFormat="1" ht="33" customHeight="1">
      <c r="A209" s="36"/>
      <c r="B209" s="37"/>
      <c r="C209" s="175" t="s">
        <v>240</v>
      </c>
      <c r="D209" s="175" t="s">
        <v>127</v>
      </c>
      <c r="E209" s="176" t="s">
        <v>698</v>
      </c>
      <c r="F209" s="177" t="s">
        <v>699</v>
      </c>
      <c r="G209" s="178" t="s">
        <v>172</v>
      </c>
      <c r="H209" s="179">
        <v>5.3</v>
      </c>
      <c r="I209" s="180"/>
      <c r="J209" s="181">
        <f>ROUND(I209*H209,2)</f>
        <v>0</v>
      </c>
      <c r="K209" s="177" t="s">
        <v>130</v>
      </c>
      <c r="L209" s="41"/>
      <c r="M209" s="182" t="s">
        <v>19</v>
      </c>
      <c r="N209" s="183" t="s">
        <v>43</v>
      </c>
      <c r="O209" s="66"/>
      <c r="P209" s="184">
        <f>O209*H209</f>
        <v>0</v>
      </c>
      <c r="Q209" s="184">
        <v>4.0099999999999997E-3</v>
      </c>
      <c r="R209" s="184">
        <f>Q209*H209</f>
        <v>2.1252999999999998E-2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299</v>
      </c>
      <c r="AT209" s="186" t="s">
        <v>127</v>
      </c>
      <c r="AU209" s="186" t="s">
        <v>82</v>
      </c>
      <c r="AY209" s="19" t="s">
        <v>124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80</v>
      </c>
      <c r="BK209" s="187">
        <f>ROUND(I209*H209,2)</f>
        <v>0</v>
      </c>
      <c r="BL209" s="19" t="s">
        <v>299</v>
      </c>
      <c r="BM209" s="186" t="s">
        <v>700</v>
      </c>
    </row>
    <row r="210" spans="1:65" s="2" customFormat="1" ht="18">
      <c r="A210" s="36"/>
      <c r="B210" s="37"/>
      <c r="C210" s="38"/>
      <c r="D210" s="188" t="s">
        <v>133</v>
      </c>
      <c r="E210" s="38"/>
      <c r="F210" s="189" t="s">
        <v>701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133</v>
      </c>
      <c r="AU210" s="19" t="s">
        <v>82</v>
      </c>
    </row>
    <row r="211" spans="1:65" s="2" customFormat="1" ht="10">
      <c r="A211" s="36"/>
      <c r="B211" s="37"/>
      <c r="C211" s="38"/>
      <c r="D211" s="193" t="s">
        <v>134</v>
      </c>
      <c r="E211" s="38"/>
      <c r="F211" s="194" t="s">
        <v>702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134</v>
      </c>
      <c r="AU211" s="19" t="s">
        <v>82</v>
      </c>
    </row>
    <row r="212" spans="1:65" s="14" customFormat="1" ht="10">
      <c r="B212" s="211"/>
      <c r="C212" s="212"/>
      <c r="D212" s="188" t="s">
        <v>150</v>
      </c>
      <c r="E212" s="213" t="s">
        <v>19</v>
      </c>
      <c r="F212" s="214" t="s">
        <v>618</v>
      </c>
      <c r="G212" s="212"/>
      <c r="H212" s="213" t="s">
        <v>19</v>
      </c>
      <c r="I212" s="215"/>
      <c r="J212" s="212"/>
      <c r="K212" s="212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150</v>
      </c>
      <c r="AU212" s="220" t="s">
        <v>82</v>
      </c>
      <c r="AV212" s="14" t="s">
        <v>80</v>
      </c>
      <c r="AW212" s="14" t="s">
        <v>32</v>
      </c>
      <c r="AX212" s="14" t="s">
        <v>72</v>
      </c>
      <c r="AY212" s="220" t="s">
        <v>124</v>
      </c>
    </row>
    <row r="213" spans="1:65" s="14" customFormat="1" ht="10">
      <c r="B213" s="211"/>
      <c r="C213" s="212"/>
      <c r="D213" s="188" t="s">
        <v>150</v>
      </c>
      <c r="E213" s="213" t="s">
        <v>19</v>
      </c>
      <c r="F213" s="214" t="s">
        <v>619</v>
      </c>
      <c r="G213" s="212"/>
      <c r="H213" s="213" t="s">
        <v>19</v>
      </c>
      <c r="I213" s="215"/>
      <c r="J213" s="212"/>
      <c r="K213" s="212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150</v>
      </c>
      <c r="AU213" s="220" t="s">
        <v>82</v>
      </c>
      <c r="AV213" s="14" t="s">
        <v>80</v>
      </c>
      <c r="AW213" s="14" t="s">
        <v>32</v>
      </c>
      <c r="AX213" s="14" t="s">
        <v>72</v>
      </c>
      <c r="AY213" s="220" t="s">
        <v>124</v>
      </c>
    </row>
    <row r="214" spans="1:65" s="13" customFormat="1" ht="10">
      <c r="B214" s="196"/>
      <c r="C214" s="197"/>
      <c r="D214" s="188" t="s">
        <v>150</v>
      </c>
      <c r="E214" s="198" t="s">
        <v>19</v>
      </c>
      <c r="F214" s="199" t="s">
        <v>703</v>
      </c>
      <c r="G214" s="197"/>
      <c r="H214" s="200">
        <v>5.3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150</v>
      </c>
      <c r="AU214" s="206" t="s">
        <v>82</v>
      </c>
      <c r="AV214" s="13" t="s">
        <v>82</v>
      </c>
      <c r="AW214" s="13" t="s">
        <v>32</v>
      </c>
      <c r="AX214" s="13" t="s">
        <v>80</v>
      </c>
      <c r="AY214" s="206" t="s">
        <v>124</v>
      </c>
    </row>
    <row r="215" spans="1:65" s="2" customFormat="1" ht="24.15" customHeight="1">
      <c r="A215" s="36"/>
      <c r="B215" s="37"/>
      <c r="C215" s="175" t="s">
        <v>324</v>
      </c>
      <c r="D215" s="175" t="s">
        <v>127</v>
      </c>
      <c r="E215" s="176" t="s">
        <v>704</v>
      </c>
      <c r="F215" s="177" t="s">
        <v>705</v>
      </c>
      <c r="G215" s="178" t="s">
        <v>210</v>
      </c>
      <c r="H215" s="179">
        <v>2.1000000000000001E-2</v>
      </c>
      <c r="I215" s="180"/>
      <c r="J215" s="181">
        <f>ROUND(I215*H215,2)</f>
        <v>0</v>
      </c>
      <c r="K215" s="177" t="s">
        <v>130</v>
      </c>
      <c r="L215" s="41"/>
      <c r="M215" s="182" t="s">
        <v>19</v>
      </c>
      <c r="N215" s="183" t="s">
        <v>43</v>
      </c>
      <c r="O215" s="66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299</v>
      </c>
      <c r="AT215" s="186" t="s">
        <v>127</v>
      </c>
      <c r="AU215" s="186" t="s">
        <v>82</v>
      </c>
      <c r="AY215" s="19" t="s">
        <v>124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80</v>
      </c>
      <c r="BK215" s="187">
        <f>ROUND(I215*H215,2)</f>
        <v>0</v>
      </c>
      <c r="BL215" s="19" t="s">
        <v>299</v>
      </c>
      <c r="BM215" s="186" t="s">
        <v>706</v>
      </c>
    </row>
    <row r="216" spans="1:65" s="2" customFormat="1" ht="27">
      <c r="A216" s="36"/>
      <c r="B216" s="37"/>
      <c r="C216" s="38"/>
      <c r="D216" s="188" t="s">
        <v>133</v>
      </c>
      <c r="E216" s="38"/>
      <c r="F216" s="189" t="s">
        <v>707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133</v>
      </c>
      <c r="AU216" s="19" t="s">
        <v>82</v>
      </c>
    </row>
    <row r="217" spans="1:65" s="2" customFormat="1" ht="10">
      <c r="A217" s="36"/>
      <c r="B217" s="37"/>
      <c r="C217" s="38"/>
      <c r="D217" s="193" t="s">
        <v>134</v>
      </c>
      <c r="E217" s="38"/>
      <c r="F217" s="194" t="s">
        <v>708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134</v>
      </c>
      <c r="AU217" s="19" t="s">
        <v>82</v>
      </c>
    </row>
    <row r="218" spans="1:65" s="12" customFormat="1" ht="22.75" customHeight="1">
      <c r="B218" s="159"/>
      <c r="C218" s="160"/>
      <c r="D218" s="161" t="s">
        <v>71</v>
      </c>
      <c r="E218" s="173" t="s">
        <v>399</v>
      </c>
      <c r="F218" s="173" t="s">
        <v>400</v>
      </c>
      <c r="G218" s="160"/>
      <c r="H218" s="160"/>
      <c r="I218" s="163"/>
      <c r="J218" s="174">
        <f>BK218</f>
        <v>0</v>
      </c>
      <c r="K218" s="160"/>
      <c r="L218" s="165"/>
      <c r="M218" s="166"/>
      <c r="N218" s="167"/>
      <c r="O218" s="167"/>
      <c r="P218" s="168">
        <f>SUM(P219:P251)</f>
        <v>0</v>
      </c>
      <c r="Q218" s="167"/>
      <c r="R218" s="168">
        <f>SUM(R219:R251)</f>
        <v>3.152373E-2</v>
      </c>
      <c r="S218" s="167"/>
      <c r="T218" s="169">
        <f>SUM(T219:T251)</f>
        <v>0</v>
      </c>
      <c r="AR218" s="170" t="s">
        <v>82</v>
      </c>
      <c r="AT218" s="171" t="s">
        <v>71</v>
      </c>
      <c r="AU218" s="171" t="s">
        <v>80</v>
      </c>
      <c r="AY218" s="170" t="s">
        <v>124</v>
      </c>
      <c r="BK218" s="172">
        <f>SUM(BK219:BK251)</f>
        <v>0</v>
      </c>
    </row>
    <row r="219" spans="1:65" s="2" customFormat="1" ht="24.15" customHeight="1">
      <c r="A219" s="36"/>
      <c r="B219" s="37"/>
      <c r="C219" s="175" t="s">
        <v>7</v>
      </c>
      <c r="D219" s="175" t="s">
        <v>127</v>
      </c>
      <c r="E219" s="176" t="s">
        <v>401</v>
      </c>
      <c r="F219" s="177" t="s">
        <v>402</v>
      </c>
      <c r="G219" s="178" t="s">
        <v>390</v>
      </c>
      <c r="H219" s="179">
        <v>24.437000000000001</v>
      </c>
      <c r="I219" s="180"/>
      <c r="J219" s="181">
        <f>ROUND(I219*H219,2)</f>
        <v>0</v>
      </c>
      <c r="K219" s="177" t="s">
        <v>130</v>
      </c>
      <c r="L219" s="41"/>
      <c r="M219" s="182" t="s">
        <v>19</v>
      </c>
      <c r="N219" s="183" t="s">
        <v>43</v>
      </c>
      <c r="O219" s="66"/>
      <c r="P219" s="184">
        <f>O219*H219</f>
        <v>0</v>
      </c>
      <c r="Q219" s="184">
        <v>1.1E-4</v>
      </c>
      <c r="R219" s="184">
        <f>Q219*H219</f>
        <v>2.6880700000000003E-3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299</v>
      </c>
      <c r="AT219" s="186" t="s">
        <v>127</v>
      </c>
      <c r="AU219" s="186" t="s">
        <v>82</v>
      </c>
      <c r="AY219" s="19" t="s">
        <v>124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80</v>
      </c>
      <c r="BK219" s="187">
        <f>ROUND(I219*H219,2)</f>
        <v>0</v>
      </c>
      <c r="BL219" s="19" t="s">
        <v>299</v>
      </c>
      <c r="BM219" s="186" t="s">
        <v>709</v>
      </c>
    </row>
    <row r="220" spans="1:65" s="2" customFormat="1" ht="18">
      <c r="A220" s="36"/>
      <c r="B220" s="37"/>
      <c r="C220" s="38"/>
      <c r="D220" s="188" t="s">
        <v>133</v>
      </c>
      <c r="E220" s="38"/>
      <c r="F220" s="189" t="s">
        <v>404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133</v>
      </c>
      <c r="AU220" s="19" t="s">
        <v>82</v>
      </c>
    </row>
    <row r="221" spans="1:65" s="2" customFormat="1" ht="10">
      <c r="A221" s="36"/>
      <c r="B221" s="37"/>
      <c r="C221" s="38"/>
      <c r="D221" s="193" t="s">
        <v>134</v>
      </c>
      <c r="E221" s="38"/>
      <c r="F221" s="194" t="s">
        <v>405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134</v>
      </c>
      <c r="AU221" s="19" t="s">
        <v>82</v>
      </c>
    </row>
    <row r="222" spans="1:65" s="14" customFormat="1" ht="10">
      <c r="B222" s="211"/>
      <c r="C222" s="212"/>
      <c r="D222" s="188" t="s">
        <v>150</v>
      </c>
      <c r="E222" s="213" t="s">
        <v>19</v>
      </c>
      <c r="F222" s="214" t="s">
        <v>619</v>
      </c>
      <c r="G222" s="212"/>
      <c r="H222" s="213" t="s">
        <v>19</v>
      </c>
      <c r="I222" s="215"/>
      <c r="J222" s="212"/>
      <c r="K222" s="212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150</v>
      </c>
      <c r="AU222" s="220" t="s">
        <v>82</v>
      </c>
      <c r="AV222" s="14" t="s">
        <v>80</v>
      </c>
      <c r="AW222" s="14" t="s">
        <v>32</v>
      </c>
      <c r="AX222" s="14" t="s">
        <v>72</v>
      </c>
      <c r="AY222" s="220" t="s">
        <v>124</v>
      </c>
    </row>
    <row r="223" spans="1:65" s="13" customFormat="1" ht="10">
      <c r="B223" s="196"/>
      <c r="C223" s="197"/>
      <c r="D223" s="188" t="s">
        <v>150</v>
      </c>
      <c r="E223" s="198" t="s">
        <v>19</v>
      </c>
      <c r="F223" s="199" t="s">
        <v>645</v>
      </c>
      <c r="G223" s="197"/>
      <c r="H223" s="200">
        <v>2.7360000000000002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150</v>
      </c>
      <c r="AU223" s="206" t="s">
        <v>82</v>
      </c>
      <c r="AV223" s="13" t="s">
        <v>82</v>
      </c>
      <c r="AW223" s="13" t="s">
        <v>32</v>
      </c>
      <c r="AX223" s="13" t="s">
        <v>72</v>
      </c>
      <c r="AY223" s="206" t="s">
        <v>124</v>
      </c>
    </row>
    <row r="224" spans="1:65" s="13" customFormat="1" ht="10">
      <c r="B224" s="196"/>
      <c r="C224" s="197"/>
      <c r="D224" s="188" t="s">
        <v>150</v>
      </c>
      <c r="E224" s="198" t="s">
        <v>19</v>
      </c>
      <c r="F224" s="199" t="s">
        <v>646</v>
      </c>
      <c r="G224" s="197"/>
      <c r="H224" s="200">
        <v>1.1399999999999999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150</v>
      </c>
      <c r="AU224" s="206" t="s">
        <v>82</v>
      </c>
      <c r="AV224" s="13" t="s">
        <v>82</v>
      </c>
      <c r="AW224" s="13" t="s">
        <v>32</v>
      </c>
      <c r="AX224" s="13" t="s">
        <v>72</v>
      </c>
      <c r="AY224" s="206" t="s">
        <v>124</v>
      </c>
    </row>
    <row r="225" spans="1:65" s="13" customFormat="1" ht="10">
      <c r="B225" s="196"/>
      <c r="C225" s="197"/>
      <c r="D225" s="188" t="s">
        <v>150</v>
      </c>
      <c r="E225" s="198" t="s">
        <v>19</v>
      </c>
      <c r="F225" s="199" t="s">
        <v>647</v>
      </c>
      <c r="G225" s="197"/>
      <c r="H225" s="200">
        <v>19.446000000000002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150</v>
      </c>
      <c r="AU225" s="206" t="s">
        <v>82</v>
      </c>
      <c r="AV225" s="13" t="s">
        <v>82</v>
      </c>
      <c r="AW225" s="13" t="s">
        <v>32</v>
      </c>
      <c r="AX225" s="13" t="s">
        <v>72</v>
      </c>
      <c r="AY225" s="206" t="s">
        <v>124</v>
      </c>
    </row>
    <row r="226" spans="1:65" s="13" customFormat="1" ht="10">
      <c r="B226" s="196"/>
      <c r="C226" s="197"/>
      <c r="D226" s="188" t="s">
        <v>150</v>
      </c>
      <c r="E226" s="198" t="s">
        <v>19</v>
      </c>
      <c r="F226" s="199" t="s">
        <v>648</v>
      </c>
      <c r="G226" s="197"/>
      <c r="H226" s="200">
        <v>-2.88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150</v>
      </c>
      <c r="AU226" s="206" t="s">
        <v>82</v>
      </c>
      <c r="AV226" s="13" t="s">
        <v>82</v>
      </c>
      <c r="AW226" s="13" t="s">
        <v>32</v>
      </c>
      <c r="AX226" s="13" t="s">
        <v>72</v>
      </c>
      <c r="AY226" s="206" t="s">
        <v>124</v>
      </c>
    </row>
    <row r="227" spans="1:65" s="13" customFormat="1" ht="10">
      <c r="B227" s="196"/>
      <c r="C227" s="197"/>
      <c r="D227" s="188" t="s">
        <v>150</v>
      </c>
      <c r="E227" s="198" t="s">
        <v>19</v>
      </c>
      <c r="F227" s="199" t="s">
        <v>649</v>
      </c>
      <c r="G227" s="197"/>
      <c r="H227" s="200">
        <v>2.82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150</v>
      </c>
      <c r="AU227" s="206" t="s">
        <v>82</v>
      </c>
      <c r="AV227" s="13" t="s">
        <v>82</v>
      </c>
      <c r="AW227" s="13" t="s">
        <v>32</v>
      </c>
      <c r="AX227" s="13" t="s">
        <v>72</v>
      </c>
      <c r="AY227" s="206" t="s">
        <v>124</v>
      </c>
    </row>
    <row r="228" spans="1:65" s="13" customFormat="1" ht="10">
      <c r="B228" s="196"/>
      <c r="C228" s="197"/>
      <c r="D228" s="188" t="s">
        <v>150</v>
      </c>
      <c r="E228" s="198" t="s">
        <v>19</v>
      </c>
      <c r="F228" s="199" t="s">
        <v>650</v>
      </c>
      <c r="G228" s="197"/>
      <c r="H228" s="200">
        <v>1.175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150</v>
      </c>
      <c r="AU228" s="206" t="s">
        <v>82</v>
      </c>
      <c r="AV228" s="13" t="s">
        <v>82</v>
      </c>
      <c r="AW228" s="13" t="s">
        <v>32</v>
      </c>
      <c r="AX228" s="13" t="s">
        <v>72</v>
      </c>
      <c r="AY228" s="206" t="s">
        <v>124</v>
      </c>
    </row>
    <row r="229" spans="1:65" s="15" customFormat="1" ht="10">
      <c r="B229" s="221"/>
      <c r="C229" s="222"/>
      <c r="D229" s="188" t="s">
        <v>150</v>
      </c>
      <c r="E229" s="223" t="s">
        <v>19</v>
      </c>
      <c r="F229" s="224" t="s">
        <v>192</v>
      </c>
      <c r="G229" s="222"/>
      <c r="H229" s="225">
        <v>24.437000000000005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150</v>
      </c>
      <c r="AU229" s="231" t="s">
        <v>82</v>
      </c>
      <c r="AV229" s="15" t="s">
        <v>154</v>
      </c>
      <c r="AW229" s="15" t="s">
        <v>32</v>
      </c>
      <c r="AX229" s="15" t="s">
        <v>80</v>
      </c>
      <c r="AY229" s="231" t="s">
        <v>124</v>
      </c>
    </row>
    <row r="230" spans="1:65" s="2" customFormat="1" ht="16.5" customHeight="1">
      <c r="A230" s="36"/>
      <c r="B230" s="37"/>
      <c r="C230" s="175" t="s">
        <v>251</v>
      </c>
      <c r="D230" s="175" t="s">
        <v>127</v>
      </c>
      <c r="E230" s="176" t="s">
        <v>406</v>
      </c>
      <c r="F230" s="177" t="s">
        <v>407</v>
      </c>
      <c r="G230" s="178" t="s">
        <v>390</v>
      </c>
      <c r="H230" s="179">
        <v>24.437000000000001</v>
      </c>
      <c r="I230" s="180"/>
      <c r="J230" s="181">
        <f>ROUND(I230*H230,2)</f>
        <v>0</v>
      </c>
      <c r="K230" s="177" t="s">
        <v>130</v>
      </c>
      <c r="L230" s="41"/>
      <c r="M230" s="182" t="s">
        <v>19</v>
      </c>
      <c r="N230" s="183" t="s">
        <v>43</v>
      </c>
      <c r="O230" s="66"/>
      <c r="P230" s="184">
        <f>O230*H230</f>
        <v>0</v>
      </c>
      <c r="Q230" s="184">
        <v>9.7999999999999997E-4</v>
      </c>
      <c r="R230" s="184">
        <f>Q230*H230</f>
        <v>2.3948259999999999E-2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299</v>
      </c>
      <c r="AT230" s="186" t="s">
        <v>127</v>
      </c>
      <c r="AU230" s="186" t="s">
        <v>82</v>
      </c>
      <c r="AY230" s="19" t="s">
        <v>124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80</v>
      </c>
      <c r="BK230" s="187">
        <f>ROUND(I230*H230,2)</f>
        <v>0</v>
      </c>
      <c r="BL230" s="19" t="s">
        <v>299</v>
      </c>
      <c r="BM230" s="186" t="s">
        <v>710</v>
      </c>
    </row>
    <row r="231" spans="1:65" s="2" customFormat="1" ht="10">
      <c r="A231" s="36"/>
      <c r="B231" s="37"/>
      <c r="C231" s="38"/>
      <c r="D231" s="188" t="s">
        <v>133</v>
      </c>
      <c r="E231" s="38"/>
      <c r="F231" s="189" t="s">
        <v>409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133</v>
      </c>
      <c r="AU231" s="19" t="s">
        <v>82</v>
      </c>
    </row>
    <row r="232" spans="1:65" s="2" customFormat="1" ht="10">
      <c r="A232" s="36"/>
      <c r="B232" s="37"/>
      <c r="C232" s="38"/>
      <c r="D232" s="193" t="s">
        <v>134</v>
      </c>
      <c r="E232" s="38"/>
      <c r="F232" s="194" t="s">
        <v>410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134</v>
      </c>
      <c r="AU232" s="19" t="s">
        <v>82</v>
      </c>
    </row>
    <row r="233" spans="1:65" s="14" customFormat="1" ht="10">
      <c r="B233" s="211"/>
      <c r="C233" s="212"/>
      <c r="D233" s="188" t="s">
        <v>150</v>
      </c>
      <c r="E233" s="213" t="s">
        <v>19</v>
      </c>
      <c r="F233" s="214" t="s">
        <v>619</v>
      </c>
      <c r="G233" s="212"/>
      <c r="H233" s="213" t="s">
        <v>19</v>
      </c>
      <c r="I233" s="215"/>
      <c r="J233" s="212"/>
      <c r="K233" s="212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150</v>
      </c>
      <c r="AU233" s="220" t="s">
        <v>82</v>
      </c>
      <c r="AV233" s="14" t="s">
        <v>80</v>
      </c>
      <c r="AW233" s="14" t="s">
        <v>32</v>
      </c>
      <c r="AX233" s="14" t="s">
        <v>72</v>
      </c>
      <c r="AY233" s="220" t="s">
        <v>124</v>
      </c>
    </row>
    <row r="234" spans="1:65" s="13" customFormat="1" ht="10">
      <c r="B234" s="196"/>
      <c r="C234" s="197"/>
      <c r="D234" s="188" t="s">
        <v>150</v>
      </c>
      <c r="E234" s="198" t="s">
        <v>19</v>
      </c>
      <c r="F234" s="199" t="s">
        <v>645</v>
      </c>
      <c r="G234" s="197"/>
      <c r="H234" s="200">
        <v>2.7360000000000002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150</v>
      </c>
      <c r="AU234" s="206" t="s">
        <v>82</v>
      </c>
      <c r="AV234" s="13" t="s">
        <v>82</v>
      </c>
      <c r="AW234" s="13" t="s">
        <v>32</v>
      </c>
      <c r="AX234" s="13" t="s">
        <v>72</v>
      </c>
      <c r="AY234" s="206" t="s">
        <v>124</v>
      </c>
    </row>
    <row r="235" spans="1:65" s="13" customFormat="1" ht="10">
      <c r="B235" s="196"/>
      <c r="C235" s="197"/>
      <c r="D235" s="188" t="s">
        <v>150</v>
      </c>
      <c r="E235" s="198" t="s">
        <v>19</v>
      </c>
      <c r="F235" s="199" t="s">
        <v>646</v>
      </c>
      <c r="G235" s="197"/>
      <c r="H235" s="200">
        <v>1.1399999999999999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150</v>
      </c>
      <c r="AU235" s="206" t="s">
        <v>82</v>
      </c>
      <c r="AV235" s="13" t="s">
        <v>82</v>
      </c>
      <c r="AW235" s="13" t="s">
        <v>32</v>
      </c>
      <c r="AX235" s="13" t="s">
        <v>72</v>
      </c>
      <c r="AY235" s="206" t="s">
        <v>124</v>
      </c>
    </row>
    <row r="236" spans="1:65" s="13" customFormat="1" ht="10">
      <c r="B236" s="196"/>
      <c r="C236" s="197"/>
      <c r="D236" s="188" t="s">
        <v>150</v>
      </c>
      <c r="E236" s="198" t="s">
        <v>19</v>
      </c>
      <c r="F236" s="199" t="s">
        <v>647</v>
      </c>
      <c r="G236" s="197"/>
      <c r="H236" s="200">
        <v>19.446000000000002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150</v>
      </c>
      <c r="AU236" s="206" t="s">
        <v>82</v>
      </c>
      <c r="AV236" s="13" t="s">
        <v>82</v>
      </c>
      <c r="AW236" s="13" t="s">
        <v>32</v>
      </c>
      <c r="AX236" s="13" t="s">
        <v>72</v>
      </c>
      <c r="AY236" s="206" t="s">
        <v>124</v>
      </c>
    </row>
    <row r="237" spans="1:65" s="13" customFormat="1" ht="10">
      <c r="B237" s="196"/>
      <c r="C237" s="197"/>
      <c r="D237" s="188" t="s">
        <v>150</v>
      </c>
      <c r="E237" s="198" t="s">
        <v>19</v>
      </c>
      <c r="F237" s="199" t="s">
        <v>648</v>
      </c>
      <c r="G237" s="197"/>
      <c r="H237" s="200">
        <v>-2.88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150</v>
      </c>
      <c r="AU237" s="206" t="s">
        <v>82</v>
      </c>
      <c r="AV237" s="13" t="s">
        <v>82</v>
      </c>
      <c r="AW237" s="13" t="s">
        <v>32</v>
      </c>
      <c r="AX237" s="13" t="s">
        <v>72</v>
      </c>
      <c r="AY237" s="206" t="s">
        <v>124</v>
      </c>
    </row>
    <row r="238" spans="1:65" s="13" customFormat="1" ht="10">
      <c r="B238" s="196"/>
      <c r="C238" s="197"/>
      <c r="D238" s="188" t="s">
        <v>150</v>
      </c>
      <c r="E238" s="198" t="s">
        <v>19</v>
      </c>
      <c r="F238" s="199" t="s">
        <v>649</v>
      </c>
      <c r="G238" s="197"/>
      <c r="H238" s="200">
        <v>2.82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150</v>
      </c>
      <c r="AU238" s="206" t="s">
        <v>82</v>
      </c>
      <c r="AV238" s="13" t="s">
        <v>82</v>
      </c>
      <c r="AW238" s="13" t="s">
        <v>32</v>
      </c>
      <c r="AX238" s="13" t="s">
        <v>72</v>
      </c>
      <c r="AY238" s="206" t="s">
        <v>124</v>
      </c>
    </row>
    <row r="239" spans="1:65" s="13" customFormat="1" ht="10">
      <c r="B239" s="196"/>
      <c r="C239" s="197"/>
      <c r="D239" s="188" t="s">
        <v>150</v>
      </c>
      <c r="E239" s="198" t="s">
        <v>19</v>
      </c>
      <c r="F239" s="199" t="s">
        <v>650</v>
      </c>
      <c r="G239" s="197"/>
      <c r="H239" s="200">
        <v>1.175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150</v>
      </c>
      <c r="AU239" s="206" t="s">
        <v>82</v>
      </c>
      <c r="AV239" s="13" t="s">
        <v>82</v>
      </c>
      <c r="AW239" s="13" t="s">
        <v>32</v>
      </c>
      <c r="AX239" s="13" t="s">
        <v>72</v>
      </c>
      <c r="AY239" s="206" t="s">
        <v>124</v>
      </c>
    </row>
    <row r="240" spans="1:65" s="15" customFormat="1" ht="10">
      <c r="B240" s="221"/>
      <c r="C240" s="222"/>
      <c r="D240" s="188" t="s">
        <v>150</v>
      </c>
      <c r="E240" s="223" t="s">
        <v>19</v>
      </c>
      <c r="F240" s="224" t="s">
        <v>192</v>
      </c>
      <c r="G240" s="222"/>
      <c r="H240" s="225">
        <v>24.437000000000005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150</v>
      </c>
      <c r="AU240" s="231" t="s">
        <v>82</v>
      </c>
      <c r="AV240" s="15" t="s">
        <v>154</v>
      </c>
      <c r="AW240" s="15" t="s">
        <v>32</v>
      </c>
      <c r="AX240" s="15" t="s">
        <v>80</v>
      </c>
      <c r="AY240" s="231" t="s">
        <v>124</v>
      </c>
    </row>
    <row r="241" spans="1:65" s="2" customFormat="1" ht="24.15" customHeight="1">
      <c r="A241" s="36"/>
      <c r="B241" s="37"/>
      <c r="C241" s="175" t="s">
        <v>238</v>
      </c>
      <c r="D241" s="175" t="s">
        <v>127</v>
      </c>
      <c r="E241" s="176" t="s">
        <v>411</v>
      </c>
      <c r="F241" s="177" t="s">
        <v>412</v>
      </c>
      <c r="G241" s="178" t="s">
        <v>390</v>
      </c>
      <c r="H241" s="179">
        <v>24.437000000000001</v>
      </c>
      <c r="I241" s="180"/>
      <c r="J241" s="181">
        <f>ROUND(I241*H241,2)</f>
        <v>0</v>
      </c>
      <c r="K241" s="177" t="s">
        <v>130</v>
      </c>
      <c r="L241" s="41"/>
      <c r="M241" s="182" t="s">
        <v>19</v>
      </c>
      <c r="N241" s="183" t="s">
        <v>43</v>
      </c>
      <c r="O241" s="66"/>
      <c r="P241" s="184">
        <f>O241*H241</f>
        <v>0</v>
      </c>
      <c r="Q241" s="184">
        <v>2.0000000000000001E-4</v>
      </c>
      <c r="R241" s="184">
        <f>Q241*H241</f>
        <v>4.8874000000000001E-3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299</v>
      </c>
      <c r="AT241" s="186" t="s">
        <v>127</v>
      </c>
      <c r="AU241" s="186" t="s">
        <v>82</v>
      </c>
      <c r="AY241" s="19" t="s">
        <v>124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80</v>
      </c>
      <c r="BK241" s="187">
        <f>ROUND(I241*H241,2)</f>
        <v>0</v>
      </c>
      <c r="BL241" s="19" t="s">
        <v>299</v>
      </c>
      <c r="BM241" s="186" t="s">
        <v>711</v>
      </c>
    </row>
    <row r="242" spans="1:65" s="2" customFormat="1" ht="27">
      <c r="A242" s="36"/>
      <c r="B242" s="37"/>
      <c r="C242" s="38"/>
      <c r="D242" s="188" t="s">
        <v>133</v>
      </c>
      <c r="E242" s="38"/>
      <c r="F242" s="189" t="s">
        <v>414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133</v>
      </c>
      <c r="AU242" s="19" t="s">
        <v>82</v>
      </c>
    </row>
    <row r="243" spans="1:65" s="2" customFormat="1" ht="10">
      <c r="A243" s="36"/>
      <c r="B243" s="37"/>
      <c r="C243" s="38"/>
      <c r="D243" s="193" t="s">
        <v>134</v>
      </c>
      <c r="E243" s="38"/>
      <c r="F243" s="194" t="s">
        <v>415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134</v>
      </c>
      <c r="AU243" s="19" t="s">
        <v>82</v>
      </c>
    </row>
    <row r="244" spans="1:65" s="14" customFormat="1" ht="10">
      <c r="B244" s="211"/>
      <c r="C244" s="212"/>
      <c r="D244" s="188" t="s">
        <v>150</v>
      </c>
      <c r="E244" s="213" t="s">
        <v>19</v>
      </c>
      <c r="F244" s="214" t="s">
        <v>619</v>
      </c>
      <c r="G244" s="212"/>
      <c r="H244" s="213" t="s">
        <v>19</v>
      </c>
      <c r="I244" s="215"/>
      <c r="J244" s="212"/>
      <c r="K244" s="212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150</v>
      </c>
      <c r="AU244" s="220" t="s">
        <v>82</v>
      </c>
      <c r="AV244" s="14" t="s">
        <v>80</v>
      </c>
      <c r="AW244" s="14" t="s">
        <v>32</v>
      </c>
      <c r="AX244" s="14" t="s">
        <v>72</v>
      </c>
      <c r="AY244" s="220" t="s">
        <v>124</v>
      </c>
    </row>
    <row r="245" spans="1:65" s="13" customFormat="1" ht="10">
      <c r="B245" s="196"/>
      <c r="C245" s="197"/>
      <c r="D245" s="188" t="s">
        <v>150</v>
      </c>
      <c r="E245" s="198" t="s">
        <v>19</v>
      </c>
      <c r="F245" s="199" t="s">
        <v>645</v>
      </c>
      <c r="G245" s="197"/>
      <c r="H245" s="200">
        <v>2.7360000000000002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150</v>
      </c>
      <c r="AU245" s="206" t="s">
        <v>82</v>
      </c>
      <c r="AV245" s="13" t="s">
        <v>82</v>
      </c>
      <c r="AW245" s="13" t="s">
        <v>32</v>
      </c>
      <c r="AX245" s="13" t="s">
        <v>72</v>
      </c>
      <c r="AY245" s="206" t="s">
        <v>124</v>
      </c>
    </row>
    <row r="246" spans="1:65" s="13" customFormat="1" ht="10">
      <c r="B246" s="196"/>
      <c r="C246" s="197"/>
      <c r="D246" s="188" t="s">
        <v>150</v>
      </c>
      <c r="E246" s="198" t="s">
        <v>19</v>
      </c>
      <c r="F246" s="199" t="s">
        <v>646</v>
      </c>
      <c r="G246" s="197"/>
      <c r="H246" s="200">
        <v>1.1399999999999999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150</v>
      </c>
      <c r="AU246" s="206" t="s">
        <v>82</v>
      </c>
      <c r="AV246" s="13" t="s">
        <v>82</v>
      </c>
      <c r="AW246" s="13" t="s">
        <v>32</v>
      </c>
      <c r="AX246" s="13" t="s">
        <v>72</v>
      </c>
      <c r="AY246" s="206" t="s">
        <v>124</v>
      </c>
    </row>
    <row r="247" spans="1:65" s="13" customFormat="1" ht="10">
      <c r="B247" s="196"/>
      <c r="C247" s="197"/>
      <c r="D247" s="188" t="s">
        <v>150</v>
      </c>
      <c r="E247" s="198" t="s">
        <v>19</v>
      </c>
      <c r="F247" s="199" t="s">
        <v>647</v>
      </c>
      <c r="G247" s="197"/>
      <c r="H247" s="200">
        <v>19.446000000000002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150</v>
      </c>
      <c r="AU247" s="206" t="s">
        <v>82</v>
      </c>
      <c r="AV247" s="13" t="s">
        <v>82</v>
      </c>
      <c r="AW247" s="13" t="s">
        <v>32</v>
      </c>
      <c r="AX247" s="13" t="s">
        <v>72</v>
      </c>
      <c r="AY247" s="206" t="s">
        <v>124</v>
      </c>
    </row>
    <row r="248" spans="1:65" s="13" customFormat="1" ht="10">
      <c r="B248" s="196"/>
      <c r="C248" s="197"/>
      <c r="D248" s="188" t="s">
        <v>150</v>
      </c>
      <c r="E248" s="198" t="s">
        <v>19</v>
      </c>
      <c r="F248" s="199" t="s">
        <v>648</v>
      </c>
      <c r="G248" s="197"/>
      <c r="H248" s="200">
        <v>-2.88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150</v>
      </c>
      <c r="AU248" s="206" t="s">
        <v>82</v>
      </c>
      <c r="AV248" s="13" t="s">
        <v>82</v>
      </c>
      <c r="AW248" s="13" t="s">
        <v>32</v>
      </c>
      <c r="AX248" s="13" t="s">
        <v>72</v>
      </c>
      <c r="AY248" s="206" t="s">
        <v>124</v>
      </c>
    </row>
    <row r="249" spans="1:65" s="13" customFormat="1" ht="10">
      <c r="B249" s="196"/>
      <c r="C249" s="197"/>
      <c r="D249" s="188" t="s">
        <v>150</v>
      </c>
      <c r="E249" s="198" t="s">
        <v>19</v>
      </c>
      <c r="F249" s="199" t="s">
        <v>649</v>
      </c>
      <c r="G249" s="197"/>
      <c r="H249" s="200">
        <v>2.82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150</v>
      </c>
      <c r="AU249" s="206" t="s">
        <v>82</v>
      </c>
      <c r="AV249" s="13" t="s">
        <v>82</v>
      </c>
      <c r="AW249" s="13" t="s">
        <v>32</v>
      </c>
      <c r="AX249" s="13" t="s">
        <v>72</v>
      </c>
      <c r="AY249" s="206" t="s">
        <v>124</v>
      </c>
    </row>
    <row r="250" spans="1:65" s="13" customFormat="1" ht="10">
      <c r="B250" s="196"/>
      <c r="C250" s="197"/>
      <c r="D250" s="188" t="s">
        <v>150</v>
      </c>
      <c r="E250" s="198" t="s">
        <v>19</v>
      </c>
      <c r="F250" s="199" t="s">
        <v>650</v>
      </c>
      <c r="G250" s="197"/>
      <c r="H250" s="200">
        <v>1.175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150</v>
      </c>
      <c r="AU250" s="206" t="s">
        <v>82</v>
      </c>
      <c r="AV250" s="13" t="s">
        <v>82</v>
      </c>
      <c r="AW250" s="13" t="s">
        <v>32</v>
      </c>
      <c r="AX250" s="13" t="s">
        <v>72</v>
      </c>
      <c r="AY250" s="206" t="s">
        <v>124</v>
      </c>
    </row>
    <row r="251" spans="1:65" s="15" customFormat="1" ht="10">
      <c r="B251" s="221"/>
      <c r="C251" s="222"/>
      <c r="D251" s="188" t="s">
        <v>150</v>
      </c>
      <c r="E251" s="223" t="s">
        <v>19</v>
      </c>
      <c r="F251" s="224" t="s">
        <v>192</v>
      </c>
      <c r="G251" s="222"/>
      <c r="H251" s="225">
        <v>24.437000000000005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150</v>
      </c>
      <c r="AU251" s="231" t="s">
        <v>82</v>
      </c>
      <c r="AV251" s="15" t="s">
        <v>154</v>
      </c>
      <c r="AW251" s="15" t="s">
        <v>32</v>
      </c>
      <c r="AX251" s="15" t="s">
        <v>80</v>
      </c>
      <c r="AY251" s="231" t="s">
        <v>124</v>
      </c>
    </row>
    <row r="252" spans="1:65" s="12" customFormat="1" ht="25.9" customHeight="1">
      <c r="B252" s="159"/>
      <c r="C252" s="160"/>
      <c r="D252" s="161" t="s">
        <v>71</v>
      </c>
      <c r="E252" s="162" t="s">
        <v>330</v>
      </c>
      <c r="F252" s="162" t="s">
        <v>331</v>
      </c>
      <c r="G252" s="160"/>
      <c r="H252" s="160"/>
      <c r="I252" s="163"/>
      <c r="J252" s="164">
        <f>BK252</f>
        <v>0</v>
      </c>
      <c r="K252" s="160"/>
      <c r="L252" s="165"/>
      <c r="M252" s="166"/>
      <c r="N252" s="167"/>
      <c r="O252" s="167"/>
      <c r="P252" s="168">
        <f>SUM(P253:P258)</f>
        <v>0</v>
      </c>
      <c r="Q252" s="167"/>
      <c r="R252" s="168">
        <f>SUM(R253:R258)</f>
        <v>0</v>
      </c>
      <c r="S252" s="167"/>
      <c r="T252" s="169">
        <f>SUM(T253:T258)</f>
        <v>0</v>
      </c>
      <c r="AR252" s="170" t="s">
        <v>154</v>
      </c>
      <c r="AT252" s="171" t="s">
        <v>71</v>
      </c>
      <c r="AU252" s="171" t="s">
        <v>72</v>
      </c>
      <c r="AY252" s="170" t="s">
        <v>124</v>
      </c>
      <c r="BK252" s="172">
        <f>SUM(BK253:BK258)</f>
        <v>0</v>
      </c>
    </row>
    <row r="253" spans="1:65" s="2" customFormat="1" ht="21.75" customHeight="1">
      <c r="A253" s="36"/>
      <c r="B253" s="37"/>
      <c r="C253" s="175" t="s">
        <v>515</v>
      </c>
      <c r="D253" s="175" t="s">
        <v>127</v>
      </c>
      <c r="E253" s="176" t="s">
        <v>332</v>
      </c>
      <c r="F253" s="177" t="s">
        <v>333</v>
      </c>
      <c r="G253" s="178" t="s">
        <v>334</v>
      </c>
      <c r="H253" s="179">
        <v>34</v>
      </c>
      <c r="I253" s="180"/>
      <c r="J253" s="181">
        <f>ROUND(I253*H253,2)</f>
        <v>0</v>
      </c>
      <c r="K253" s="177" t="s">
        <v>130</v>
      </c>
      <c r="L253" s="41"/>
      <c r="M253" s="182" t="s">
        <v>19</v>
      </c>
      <c r="N253" s="183" t="s">
        <v>43</v>
      </c>
      <c r="O253" s="66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6" t="s">
        <v>335</v>
      </c>
      <c r="AT253" s="186" t="s">
        <v>127</v>
      </c>
      <c r="AU253" s="186" t="s">
        <v>80</v>
      </c>
      <c r="AY253" s="19" t="s">
        <v>124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80</v>
      </c>
      <c r="BK253" s="187">
        <f>ROUND(I253*H253,2)</f>
        <v>0</v>
      </c>
      <c r="BL253" s="19" t="s">
        <v>335</v>
      </c>
      <c r="BM253" s="186" t="s">
        <v>712</v>
      </c>
    </row>
    <row r="254" spans="1:65" s="2" customFormat="1" ht="18">
      <c r="A254" s="36"/>
      <c r="B254" s="37"/>
      <c r="C254" s="38"/>
      <c r="D254" s="188" t="s">
        <v>133</v>
      </c>
      <c r="E254" s="38"/>
      <c r="F254" s="189" t="s">
        <v>337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133</v>
      </c>
      <c r="AU254" s="19" t="s">
        <v>80</v>
      </c>
    </row>
    <row r="255" spans="1:65" s="2" customFormat="1" ht="10">
      <c r="A255" s="36"/>
      <c r="B255" s="37"/>
      <c r="C255" s="38"/>
      <c r="D255" s="193" t="s">
        <v>134</v>
      </c>
      <c r="E255" s="38"/>
      <c r="F255" s="194" t="s">
        <v>338</v>
      </c>
      <c r="G255" s="38"/>
      <c r="H255" s="38"/>
      <c r="I255" s="190"/>
      <c r="J255" s="38"/>
      <c r="K255" s="38"/>
      <c r="L255" s="41"/>
      <c r="M255" s="191"/>
      <c r="N255" s="192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134</v>
      </c>
      <c r="AU255" s="19" t="s">
        <v>80</v>
      </c>
    </row>
    <row r="256" spans="1:65" s="2" customFormat="1" ht="27">
      <c r="A256" s="36"/>
      <c r="B256" s="37"/>
      <c r="C256" s="38"/>
      <c r="D256" s="188" t="s">
        <v>136</v>
      </c>
      <c r="E256" s="38"/>
      <c r="F256" s="195" t="s">
        <v>339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136</v>
      </c>
      <c r="AU256" s="19" t="s">
        <v>80</v>
      </c>
    </row>
    <row r="257" spans="1:51" s="14" customFormat="1" ht="10">
      <c r="B257" s="211"/>
      <c r="C257" s="212"/>
      <c r="D257" s="188" t="s">
        <v>150</v>
      </c>
      <c r="E257" s="213" t="s">
        <v>19</v>
      </c>
      <c r="F257" s="214" t="s">
        <v>340</v>
      </c>
      <c r="G257" s="212"/>
      <c r="H257" s="213" t="s">
        <v>19</v>
      </c>
      <c r="I257" s="215"/>
      <c r="J257" s="212"/>
      <c r="K257" s="212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150</v>
      </c>
      <c r="AU257" s="220" t="s">
        <v>80</v>
      </c>
      <c r="AV257" s="14" t="s">
        <v>80</v>
      </c>
      <c r="AW257" s="14" t="s">
        <v>32</v>
      </c>
      <c r="AX257" s="14" t="s">
        <v>72</v>
      </c>
      <c r="AY257" s="220" t="s">
        <v>124</v>
      </c>
    </row>
    <row r="258" spans="1:51" s="13" customFormat="1" ht="10">
      <c r="B258" s="196"/>
      <c r="C258" s="197"/>
      <c r="D258" s="188" t="s">
        <v>150</v>
      </c>
      <c r="E258" s="198" t="s">
        <v>19</v>
      </c>
      <c r="F258" s="199" t="s">
        <v>713</v>
      </c>
      <c r="G258" s="197"/>
      <c r="H258" s="200">
        <v>34</v>
      </c>
      <c r="I258" s="201"/>
      <c r="J258" s="197"/>
      <c r="K258" s="197"/>
      <c r="L258" s="202"/>
      <c r="M258" s="242"/>
      <c r="N258" s="243"/>
      <c r="O258" s="243"/>
      <c r="P258" s="243"/>
      <c r="Q258" s="243"/>
      <c r="R258" s="243"/>
      <c r="S258" s="243"/>
      <c r="T258" s="244"/>
      <c r="AT258" s="206" t="s">
        <v>150</v>
      </c>
      <c r="AU258" s="206" t="s">
        <v>80</v>
      </c>
      <c r="AV258" s="13" t="s">
        <v>82</v>
      </c>
      <c r="AW258" s="13" t="s">
        <v>32</v>
      </c>
      <c r="AX258" s="13" t="s">
        <v>80</v>
      </c>
      <c r="AY258" s="206" t="s">
        <v>124</v>
      </c>
    </row>
    <row r="259" spans="1:51" s="2" customFormat="1" ht="7" customHeight="1">
      <c r="A259" s="36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41"/>
      <c r="M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</row>
  </sheetData>
  <sheetProtection algorithmName="SHA-512" hashValue="T4CSPTVjxivsdBY8zRu8KEZ/nW88PECERxOQtUct9rWEcpGXMw3lH/dy5s7309dRN82RfjH5D86Z4fKcDHj/1A==" saltValue="ggmqja7zKpynrBTDKZwyTmo+fUl37xAkuVGfDkKhT0JLnT8gsVhHQ0kkL6vGIY1UvSk4lXMcRR/C4fJHr+ZrWw==" spinCount="100000" sheet="1" objects="1" scenarios="1" formatColumns="0" formatRows="0" autoFilter="0"/>
  <autoFilter ref="C88:K258" xr:uid="{00000000-0009-0000-0000-000006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600-000000000000}"/>
    <hyperlink ref="F100" r:id="rId2" xr:uid="{00000000-0004-0000-0600-000001000000}"/>
    <hyperlink ref="F108" r:id="rId3" xr:uid="{00000000-0004-0000-0600-000002000000}"/>
    <hyperlink ref="F116" r:id="rId4" xr:uid="{00000000-0004-0000-0600-000003000000}"/>
    <hyperlink ref="F124" r:id="rId5" xr:uid="{00000000-0004-0000-0600-000004000000}"/>
    <hyperlink ref="F135" r:id="rId6" xr:uid="{00000000-0004-0000-0600-000005000000}"/>
    <hyperlink ref="F146" r:id="rId7" xr:uid="{00000000-0004-0000-0600-000006000000}"/>
    <hyperlink ref="F153" r:id="rId8" xr:uid="{00000000-0004-0000-0600-000007000000}"/>
    <hyperlink ref="F157" r:id="rId9" xr:uid="{00000000-0004-0000-0600-000008000000}"/>
    <hyperlink ref="F162" r:id="rId10" xr:uid="{00000000-0004-0000-0600-000009000000}"/>
    <hyperlink ref="F166" r:id="rId11" xr:uid="{00000000-0004-0000-0600-00000A000000}"/>
    <hyperlink ref="F176" r:id="rId12" xr:uid="{00000000-0004-0000-0600-00000B000000}"/>
    <hyperlink ref="F187" r:id="rId13" xr:uid="{00000000-0004-0000-0600-00000C000000}"/>
    <hyperlink ref="F192" r:id="rId14" xr:uid="{00000000-0004-0000-0600-00000D000000}"/>
    <hyperlink ref="F195" r:id="rId15" xr:uid="{00000000-0004-0000-0600-00000E000000}"/>
    <hyperlink ref="F198" r:id="rId16" xr:uid="{00000000-0004-0000-0600-00000F000000}"/>
    <hyperlink ref="F202" r:id="rId17" xr:uid="{00000000-0004-0000-0600-000010000000}"/>
    <hyperlink ref="F206" r:id="rId18" xr:uid="{00000000-0004-0000-0600-000011000000}"/>
    <hyperlink ref="F211" r:id="rId19" xr:uid="{00000000-0004-0000-0600-000012000000}"/>
    <hyperlink ref="F217" r:id="rId20" xr:uid="{00000000-0004-0000-0600-000013000000}"/>
    <hyperlink ref="F221" r:id="rId21" xr:uid="{00000000-0004-0000-0600-000014000000}"/>
    <hyperlink ref="F232" r:id="rId22" xr:uid="{00000000-0004-0000-0600-000015000000}"/>
    <hyperlink ref="F243" r:id="rId23" xr:uid="{00000000-0004-0000-0600-000016000000}"/>
    <hyperlink ref="F255" r:id="rId24" xr:uid="{00000000-0004-0000-06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55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99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82</v>
      </c>
    </row>
    <row r="4" spans="1:46" s="1" customFormat="1" ht="25" customHeight="1">
      <c r="B4" s="22"/>
      <c r="D4" s="105" t="s">
        <v>100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Oplocení areálu KKN Cheb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714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45502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31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38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40</v>
      </c>
      <c r="G32" s="36"/>
      <c r="H32" s="36"/>
      <c r="I32" s="117" t="s">
        <v>39</v>
      </c>
      <c r="J32" s="117" t="s">
        <v>41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42</v>
      </c>
      <c r="E33" s="107" t="s">
        <v>43</v>
      </c>
      <c r="F33" s="119">
        <f>ROUND((SUM(BE85:BE154)),  2)</f>
        <v>0</v>
      </c>
      <c r="G33" s="36"/>
      <c r="H33" s="36"/>
      <c r="I33" s="120">
        <v>0.21</v>
      </c>
      <c r="J33" s="119">
        <f>ROUND(((SUM(BE85:BE154))*I33),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44</v>
      </c>
      <c r="F34" s="119">
        <f>ROUND((SUM(BF85:BF154)),  2)</f>
        <v>0</v>
      </c>
      <c r="G34" s="36"/>
      <c r="H34" s="36"/>
      <c r="I34" s="120">
        <v>0.12</v>
      </c>
      <c r="J34" s="119">
        <f>ROUND(((SUM(BF85:BF154))*I34),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45</v>
      </c>
      <c r="F35" s="119">
        <f>ROUND((SUM(BG85:BG154)),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46</v>
      </c>
      <c r="F36" s="119">
        <f>ROUND((SUM(BH85:BH154)),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47</v>
      </c>
      <c r="F37" s="119">
        <f>ROUND((SUM(BI85:BI154)),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Oplocení areálu KKN Cheb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SO-06 - Oplocení plot. dílce a podhrab. desky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>
        <f>IF(J12="","",J12)</f>
        <v>45502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30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104</v>
      </c>
      <c r="D57" s="133"/>
      <c r="E57" s="133"/>
      <c r="F57" s="133"/>
      <c r="G57" s="133"/>
      <c r="H57" s="133"/>
      <c r="I57" s="133"/>
      <c r="J57" s="134" t="s">
        <v>105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70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106</v>
      </c>
    </row>
    <row r="60" spans="1:47" s="9" customFormat="1" ht="25" customHeight="1">
      <c r="B60" s="136"/>
      <c r="C60" s="137"/>
      <c r="D60" s="138" t="s">
        <v>160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161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343</v>
      </c>
      <c r="E62" s="145"/>
      <c r="F62" s="145"/>
      <c r="G62" s="145"/>
      <c r="H62" s="145"/>
      <c r="I62" s="145"/>
      <c r="J62" s="146">
        <f>J110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162</v>
      </c>
      <c r="E63" s="145"/>
      <c r="F63" s="145"/>
      <c r="G63" s="145"/>
      <c r="H63" s="145"/>
      <c r="I63" s="145"/>
      <c r="J63" s="146">
        <f>J118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J141</f>
        <v>0</v>
      </c>
      <c r="K64" s="143"/>
      <c r="L64" s="147"/>
    </row>
    <row r="65" spans="1:31" s="9" customFormat="1" ht="25" customHeight="1">
      <c r="B65" s="136"/>
      <c r="C65" s="137"/>
      <c r="D65" s="138" t="s">
        <v>166</v>
      </c>
      <c r="E65" s="139"/>
      <c r="F65" s="139"/>
      <c r="G65" s="139"/>
      <c r="H65" s="139"/>
      <c r="I65" s="139"/>
      <c r="J65" s="140">
        <f>J148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7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7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5" customHeight="1">
      <c r="A72" s="36"/>
      <c r="B72" s="37"/>
      <c r="C72" s="25" t="s">
        <v>110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7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9" t="str">
        <f>E7</f>
        <v>Oplocení areálu KKN Cheb</v>
      </c>
      <c r="F75" s="380"/>
      <c r="G75" s="380"/>
      <c r="H75" s="38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101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32" t="str">
        <f>E9</f>
        <v>SO-06 - Oplocení plot. dílce a podhrab. desky</v>
      </c>
      <c r="F77" s="381"/>
      <c r="G77" s="381"/>
      <c r="H77" s="38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Cheb</v>
      </c>
      <c r="G79" s="38"/>
      <c r="H79" s="38"/>
      <c r="I79" s="31" t="s">
        <v>23</v>
      </c>
      <c r="J79" s="61">
        <f>IF(J12="","",J12)</f>
        <v>45502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1" t="s">
        <v>24</v>
      </c>
      <c r="D81" s="38"/>
      <c r="E81" s="38"/>
      <c r="F81" s="29" t="str">
        <f>E15</f>
        <v>Karlovarská krajská nemocnice a.s., Nemocnice Cheb</v>
      </c>
      <c r="G81" s="38"/>
      <c r="H81" s="38"/>
      <c r="I81" s="31" t="s">
        <v>30</v>
      </c>
      <c r="J81" s="34" t="str">
        <f>E21</f>
        <v>PK Beránek &amp; Hradil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28</v>
      </c>
      <c r="D82" s="38"/>
      <c r="E82" s="38"/>
      <c r="F82" s="29" t="str">
        <f>IF(E18="","",E18)</f>
        <v>Vyplň údaj</v>
      </c>
      <c r="G82" s="38"/>
      <c r="H82" s="38"/>
      <c r="I82" s="31" t="s">
        <v>33</v>
      </c>
      <c r="J82" s="34" t="str">
        <f>E24</f>
        <v>Jakub Vilingr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2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111</v>
      </c>
      <c r="D84" s="151" t="s">
        <v>57</v>
      </c>
      <c r="E84" s="151" t="s">
        <v>53</v>
      </c>
      <c r="F84" s="151" t="s">
        <v>54</v>
      </c>
      <c r="G84" s="151" t="s">
        <v>112</v>
      </c>
      <c r="H84" s="151" t="s">
        <v>113</v>
      </c>
      <c r="I84" s="151" t="s">
        <v>114</v>
      </c>
      <c r="J84" s="151" t="s">
        <v>105</v>
      </c>
      <c r="K84" s="152" t="s">
        <v>115</v>
      </c>
      <c r="L84" s="153"/>
      <c r="M84" s="70" t="s">
        <v>19</v>
      </c>
      <c r="N84" s="71" t="s">
        <v>42</v>
      </c>
      <c r="O84" s="71" t="s">
        <v>116</v>
      </c>
      <c r="P84" s="71" t="s">
        <v>117</v>
      </c>
      <c r="Q84" s="71" t="s">
        <v>118</v>
      </c>
      <c r="R84" s="71" t="s">
        <v>119</v>
      </c>
      <c r="S84" s="71" t="s">
        <v>120</v>
      </c>
      <c r="T84" s="72" t="s">
        <v>121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75" customHeight="1">
      <c r="A85" s="36"/>
      <c r="B85" s="37"/>
      <c r="C85" s="77" t="s">
        <v>122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P86+P148</f>
        <v>0</v>
      </c>
      <c r="Q85" s="74"/>
      <c r="R85" s="156">
        <f>R86+R148</f>
        <v>10.505259859999999</v>
      </c>
      <c r="S85" s="74"/>
      <c r="T85" s="157">
        <f>T86+T148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71</v>
      </c>
      <c r="AU85" s="19" t="s">
        <v>106</v>
      </c>
      <c r="BK85" s="158">
        <f>BK86+BK148</f>
        <v>0</v>
      </c>
    </row>
    <row r="86" spans="1:65" s="12" customFormat="1" ht="25.9" customHeight="1">
      <c r="B86" s="159"/>
      <c r="C86" s="160"/>
      <c r="D86" s="161" t="s">
        <v>71</v>
      </c>
      <c r="E86" s="162" t="s">
        <v>167</v>
      </c>
      <c r="F86" s="162" t="s">
        <v>168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P87+P110+P118+P141</f>
        <v>0</v>
      </c>
      <c r="Q86" s="167"/>
      <c r="R86" s="168">
        <f>R87+R110+R118+R141</f>
        <v>10.505259859999999</v>
      </c>
      <c r="S86" s="167"/>
      <c r="T86" s="169">
        <f>T87+T110+T118+T141</f>
        <v>0</v>
      </c>
      <c r="AR86" s="170" t="s">
        <v>80</v>
      </c>
      <c r="AT86" s="171" t="s">
        <v>71</v>
      </c>
      <c r="AU86" s="171" t="s">
        <v>72</v>
      </c>
      <c r="AY86" s="170" t="s">
        <v>124</v>
      </c>
      <c r="BK86" s="172">
        <f>BK87+BK110+BK118+BK141</f>
        <v>0</v>
      </c>
    </row>
    <row r="87" spans="1:65" s="12" customFormat="1" ht="22.75" customHeight="1">
      <c r="B87" s="159"/>
      <c r="C87" s="160"/>
      <c r="D87" s="161" t="s">
        <v>71</v>
      </c>
      <c r="E87" s="173" t="s">
        <v>80</v>
      </c>
      <c r="F87" s="173" t="s">
        <v>169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SUM(P88:P109)</f>
        <v>0</v>
      </c>
      <c r="Q87" s="167"/>
      <c r="R87" s="168">
        <f>SUM(R88:R109)</f>
        <v>0</v>
      </c>
      <c r="S87" s="167"/>
      <c r="T87" s="169">
        <f>SUM(T88:T109)</f>
        <v>0</v>
      </c>
      <c r="AR87" s="170" t="s">
        <v>80</v>
      </c>
      <c r="AT87" s="171" t="s">
        <v>71</v>
      </c>
      <c r="AU87" s="171" t="s">
        <v>80</v>
      </c>
      <c r="AY87" s="170" t="s">
        <v>124</v>
      </c>
      <c r="BK87" s="172">
        <f>SUM(BK88:BK109)</f>
        <v>0</v>
      </c>
    </row>
    <row r="88" spans="1:65" s="2" customFormat="1" ht="24.15" customHeight="1">
      <c r="A88" s="36"/>
      <c r="B88" s="37"/>
      <c r="C88" s="175" t="s">
        <v>80</v>
      </c>
      <c r="D88" s="175" t="s">
        <v>127</v>
      </c>
      <c r="E88" s="176" t="s">
        <v>170</v>
      </c>
      <c r="F88" s="177" t="s">
        <v>171</v>
      </c>
      <c r="G88" s="178" t="s">
        <v>172</v>
      </c>
      <c r="H88" s="179">
        <v>54.4</v>
      </c>
      <c r="I88" s="180"/>
      <c r="J88" s="181">
        <f>ROUND(I88*H88,2)</f>
        <v>0</v>
      </c>
      <c r="K88" s="177" t="s">
        <v>130</v>
      </c>
      <c r="L88" s="41"/>
      <c r="M88" s="182" t="s">
        <v>19</v>
      </c>
      <c r="N88" s="183" t="s">
        <v>43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154</v>
      </c>
      <c r="AT88" s="186" t="s">
        <v>127</v>
      </c>
      <c r="AU88" s="186" t="s">
        <v>82</v>
      </c>
      <c r="AY88" s="19" t="s">
        <v>124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80</v>
      </c>
      <c r="BK88" s="187">
        <f>ROUND(I88*H88,2)</f>
        <v>0</v>
      </c>
      <c r="BL88" s="19" t="s">
        <v>154</v>
      </c>
      <c r="BM88" s="186" t="s">
        <v>715</v>
      </c>
    </row>
    <row r="89" spans="1:65" s="2" customFormat="1" ht="10">
      <c r="A89" s="36"/>
      <c r="B89" s="37"/>
      <c r="C89" s="38"/>
      <c r="D89" s="188" t="s">
        <v>133</v>
      </c>
      <c r="E89" s="38"/>
      <c r="F89" s="189" t="s">
        <v>174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133</v>
      </c>
      <c r="AU89" s="19" t="s">
        <v>82</v>
      </c>
    </row>
    <row r="90" spans="1:65" s="2" customFormat="1" ht="10">
      <c r="A90" s="36"/>
      <c r="B90" s="37"/>
      <c r="C90" s="38"/>
      <c r="D90" s="193" t="s">
        <v>134</v>
      </c>
      <c r="E90" s="38"/>
      <c r="F90" s="194" t="s">
        <v>175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134</v>
      </c>
      <c r="AU90" s="19" t="s">
        <v>82</v>
      </c>
    </row>
    <row r="91" spans="1:65" s="14" customFormat="1" ht="10">
      <c r="B91" s="211"/>
      <c r="C91" s="212"/>
      <c r="D91" s="188" t="s">
        <v>150</v>
      </c>
      <c r="E91" s="213" t="s">
        <v>19</v>
      </c>
      <c r="F91" s="214" t="s">
        <v>269</v>
      </c>
      <c r="G91" s="212"/>
      <c r="H91" s="213" t="s">
        <v>19</v>
      </c>
      <c r="I91" s="215"/>
      <c r="J91" s="212"/>
      <c r="K91" s="212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150</v>
      </c>
      <c r="AU91" s="220" t="s">
        <v>82</v>
      </c>
      <c r="AV91" s="14" t="s">
        <v>80</v>
      </c>
      <c r="AW91" s="14" t="s">
        <v>32</v>
      </c>
      <c r="AX91" s="14" t="s">
        <v>72</v>
      </c>
      <c r="AY91" s="220" t="s">
        <v>124</v>
      </c>
    </row>
    <row r="92" spans="1:65" s="14" customFormat="1" ht="10">
      <c r="B92" s="211"/>
      <c r="C92" s="212"/>
      <c r="D92" s="188" t="s">
        <v>150</v>
      </c>
      <c r="E92" s="213" t="s">
        <v>19</v>
      </c>
      <c r="F92" s="214" t="s">
        <v>539</v>
      </c>
      <c r="G92" s="212"/>
      <c r="H92" s="213" t="s">
        <v>19</v>
      </c>
      <c r="I92" s="215"/>
      <c r="J92" s="212"/>
      <c r="K92" s="212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150</v>
      </c>
      <c r="AU92" s="220" t="s">
        <v>82</v>
      </c>
      <c r="AV92" s="14" t="s">
        <v>80</v>
      </c>
      <c r="AW92" s="14" t="s">
        <v>32</v>
      </c>
      <c r="AX92" s="14" t="s">
        <v>72</v>
      </c>
      <c r="AY92" s="220" t="s">
        <v>124</v>
      </c>
    </row>
    <row r="93" spans="1:65" s="14" customFormat="1" ht="10">
      <c r="B93" s="211"/>
      <c r="C93" s="212"/>
      <c r="D93" s="188" t="s">
        <v>150</v>
      </c>
      <c r="E93" s="213" t="s">
        <v>19</v>
      </c>
      <c r="F93" s="214" t="s">
        <v>716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150</v>
      </c>
      <c r="AU93" s="220" t="s">
        <v>82</v>
      </c>
      <c r="AV93" s="14" t="s">
        <v>80</v>
      </c>
      <c r="AW93" s="14" t="s">
        <v>32</v>
      </c>
      <c r="AX93" s="14" t="s">
        <v>72</v>
      </c>
      <c r="AY93" s="220" t="s">
        <v>124</v>
      </c>
    </row>
    <row r="94" spans="1:65" s="13" customFormat="1" ht="10">
      <c r="B94" s="196"/>
      <c r="C94" s="197"/>
      <c r="D94" s="188" t="s">
        <v>150</v>
      </c>
      <c r="E94" s="198" t="s">
        <v>19</v>
      </c>
      <c r="F94" s="199" t="s">
        <v>717</v>
      </c>
      <c r="G94" s="197"/>
      <c r="H94" s="200">
        <v>54.4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150</v>
      </c>
      <c r="AU94" s="206" t="s">
        <v>82</v>
      </c>
      <c r="AV94" s="13" t="s">
        <v>82</v>
      </c>
      <c r="AW94" s="13" t="s">
        <v>32</v>
      </c>
      <c r="AX94" s="13" t="s">
        <v>80</v>
      </c>
      <c r="AY94" s="206" t="s">
        <v>124</v>
      </c>
    </row>
    <row r="95" spans="1:65" s="2" customFormat="1" ht="37.75" customHeight="1">
      <c r="A95" s="36"/>
      <c r="B95" s="37"/>
      <c r="C95" s="175" t="s">
        <v>82</v>
      </c>
      <c r="D95" s="175" t="s">
        <v>127</v>
      </c>
      <c r="E95" s="176" t="s">
        <v>193</v>
      </c>
      <c r="F95" s="177" t="s">
        <v>194</v>
      </c>
      <c r="G95" s="178" t="s">
        <v>195</v>
      </c>
      <c r="H95" s="179">
        <v>3.843</v>
      </c>
      <c r="I95" s="180"/>
      <c r="J95" s="181">
        <f>ROUND(I95*H95,2)</f>
        <v>0</v>
      </c>
      <c r="K95" s="177" t="s">
        <v>130</v>
      </c>
      <c r="L95" s="41"/>
      <c r="M95" s="182" t="s">
        <v>19</v>
      </c>
      <c r="N95" s="183" t="s">
        <v>43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154</v>
      </c>
      <c r="AT95" s="186" t="s">
        <v>127</v>
      </c>
      <c r="AU95" s="186" t="s">
        <v>82</v>
      </c>
      <c r="AY95" s="19" t="s">
        <v>124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80</v>
      </c>
      <c r="BK95" s="187">
        <f>ROUND(I95*H95,2)</f>
        <v>0</v>
      </c>
      <c r="BL95" s="19" t="s">
        <v>154</v>
      </c>
      <c r="BM95" s="186" t="s">
        <v>718</v>
      </c>
    </row>
    <row r="96" spans="1:65" s="2" customFormat="1" ht="36">
      <c r="A96" s="36"/>
      <c r="B96" s="37"/>
      <c r="C96" s="38"/>
      <c r="D96" s="188" t="s">
        <v>133</v>
      </c>
      <c r="E96" s="38"/>
      <c r="F96" s="189" t="s">
        <v>197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133</v>
      </c>
      <c r="AU96" s="19" t="s">
        <v>82</v>
      </c>
    </row>
    <row r="97" spans="1:65" s="2" customFormat="1" ht="10">
      <c r="A97" s="36"/>
      <c r="B97" s="37"/>
      <c r="C97" s="38"/>
      <c r="D97" s="193" t="s">
        <v>134</v>
      </c>
      <c r="E97" s="38"/>
      <c r="F97" s="194" t="s">
        <v>198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134</v>
      </c>
      <c r="AU97" s="19" t="s">
        <v>82</v>
      </c>
    </row>
    <row r="98" spans="1:65" s="14" customFormat="1" ht="10">
      <c r="B98" s="211"/>
      <c r="C98" s="212"/>
      <c r="D98" s="188" t="s">
        <v>150</v>
      </c>
      <c r="E98" s="213" t="s">
        <v>19</v>
      </c>
      <c r="F98" s="214" t="s">
        <v>269</v>
      </c>
      <c r="G98" s="212"/>
      <c r="H98" s="213" t="s">
        <v>19</v>
      </c>
      <c r="I98" s="215"/>
      <c r="J98" s="212"/>
      <c r="K98" s="212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150</v>
      </c>
      <c r="AU98" s="220" t="s">
        <v>82</v>
      </c>
      <c r="AV98" s="14" t="s">
        <v>80</v>
      </c>
      <c r="AW98" s="14" t="s">
        <v>32</v>
      </c>
      <c r="AX98" s="14" t="s">
        <v>72</v>
      </c>
      <c r="AY98" s="220" t="s">
        <v>124</v>
      </c>
    </row>
    <row r="99" spans="1:65" s="14" customFormat="1" ht="10">
      <c r="B99" s="211"/>
      <c r="C99" s="212"/>
      <c r="D99" s="188" t="s">
        <v>150</v>
      </c>
      <c r="E99" s="213" t="s">
        <v>19</v>
      </c>
      <c r="F99" s="214" t="s">
        <v>539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150</v>
      </c>
      <c r="AU99" s="220" t="s">
        <v>82</v>
      </c>
      <c r="AV99" s="14" t="s">
        <v>80</v>
      </c>
      <c r="AW99" s="14" t="s">
        <v>32</v>
      </c>
      <c r="AX99" s="14" t="s">
        <v>72</v>
      </c>
      <c r="AY99" s="220" t="s">
        <v>124</v>
      </c>
    </row>
    <row r="100" spans="1:65" s="14" customFormat="1" ht="10">
      <c r="B100" s="211"/>
      <c r="C100" s="212"/>
      <c r="D100" s="188" t="s">
        <v>150</v>
      </c>
      <c r="E100" s="213" t="s">
        <v>19</v>
      </c>
      <c r="F100" s="214" t="s">
        <v>716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150</v>
      </c>
      <c r="AU100" s="220" t="s">
        <v>82</v>
      </c>
      <c r="AV100" s="14" t="s">
        <v>80</v>
      </c>
      <c r="AW100" s="14" t="s">
        <v>32</v>
      </c>
      <c r="AX100" s="14" t="s">
        <v>72</v>
      </c>
      <c r="AY100" s="220" t="s">
        <v>124</v>
      </c>
    </row>
    <row r="101" spans="1:65" s="13" customFormat="1" ht="10">
      <c r="B101" s="196"/>
      <c r="C101" s="197"/>
      <c r="D101" s="188" t="s">
        <v>150</v>
      </c>
      <c r="E101" s="198" t="s">
        <v>19</v>
      </c>
      <c r="F101" s="199" t="s">
        <v>719</v>
      </c>
      <c r="G101" s="197"/>
      <c r="H101" s="200">
        <v>3.843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150</v>
      </c>
      <c r="AU101" s="206" t="s">
        <v>82</v>
      </c>
      <c r="AV101" s="13" t="s">
        <v>82</v>
      </c>
      <c r="AW101" s="13" t="s">
        <v>32</v>
      </c>
      <c r="AX101" s="13" t="s">
        <v>80</v>
      </c>
      <c r="AY101" s="206" t="s">
        <v>124</v>
      </c>
    </row>
    <row r="102" spans="1:65" s="2" customFormat="1" ht="33" customHeight="1">
      <c r="A102" s="36"/>
      <c r="B102" s="37"/>
      <c r="C102" s="175" t="s">
        <v>144</v>
      </c>
      <c r="D102" s="175" t="s">
        <v>127</v>
      </c>
      <c r="E102" s="176" t="s">
        <v>208</v>
      </c>
      <c r="F102" s="177" t="s">
        <v>209</v>
      </c>
      <c r="G102" s="178" t="s">
        <v>210</v>
      </c>
      <c r="H102" s="179">
        <v>6.9169999999999998</v>
      </c>
      <c r="I102" s="180"/>
      <c r="J102" s="181">
        <f>ROUND(I102*H102,2)</f>
        <v>0</v>
      </c>
      <c r="K102" s="177" t="s">
        <v>130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154</v>
      </c>
      <c r="AT102" s="186" t="s">
        <v>127</v>
      </c>
      <c r="AU102" s="186" t="s">
        <v>82</v>
      </c>
      <c r="AY102" s="19" t="s">
        <v>124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80</v>
      </c>
      <c r="BK102" s="187">
        <f>ROUND(I102*H102,2)</f>
        <v>0</v>
      </c>
      <c r="BL102" s="19" t="s">
        <v>154</v>
      </c>
      <c r="BM102" s="186" t="s">
        <v>720</v>
      </c>
    </row>
    <row r="103" spans="1:65" s="2" customFormat="1" ht="27">
      <c r="A103" s="36"/>
      <c r="B103" s="37"/>
      <c r="C103" s="38"/>
      <c r="D103" s="188" t="s">
        <v>133</v>
      </c>
      <c r="E103" s="38"/>
      <c r="F103" s="189" t="s">
        <v>212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133</v>
      </c>
      <c r="AU103" s="19" t="s">
        <v>82</v>
      </c>
    </row>
    <row r="104" spans="1:65" s="2" customFormat="1" ht="10">
      <c r="A104" s="36"/>
      <c r="B104" s="37"/>
      <c r="C104" s="38"/>
      <c r="D104" s="193" t="s">
        <v>134</v>
      </c>
      <c r="E104" s="38"/>
      <c r="F104" s="194" t="s">
        <v>213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134</v>
      </c>
      <c r="AU104" s="19" t="s">
        <v>82</v>
      </c>
    </row>
    <row r="105" spans="1:65" s="14" customFormat="1" ht="10">
      <c r="B105" s="211"/>
      <c r="C105" s="212"/>
      <c r="D105" s="188" t="s">
        <v>150</v>
      </c>
      <c r="E105" s="213" t="s">
        <v>19</v>
      </c>
      <c r="F105" s="214" t="s">
        <v>269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150</v>
      </c>
      <c r="AU105" s="220" t="s">
        <v>82</v>
      </c>
      <c r="AV105" s="14" t="s">
        <v>80</v>
      </c>
      <c r="AW105" s="14" t="s">
        <v>32</v>
      </c>
      <c r="AX105" s="14" t="s">
        <v>72</v>
      </c>
      <c r="AY105" s="220" t="s">
        <v>124</v>
      </c>
    </row>
    <row r="106" spans="1:65" s="14" customFormat="1" ht="10">
      <c r="B106" s="211"/>
      <c r="C106" s="212"/>
      <c r="D106" s="188" t="s">
        <v>150</v>
      </c>
      <c r="E106" s="213" t="s">
        <v>19</v>
      </c>
      <c r="F106" s="214" t="s">
        <v>539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150</v>
      </c>
      <c r="AU106" s="220" t="s">
        <v>82</v>
      </c>
      <c r="AV106" s="14" t="s">
        <v>80</v>
      </c>
      <c r="AW106" s="14" t="s">
        <v>32</v>
      </c>
      <c r="AX106" s="14" t="s">
        <v>72</v>
      </c>
      <c r="AY106" s="220" t="s">
        <v>124</v>
      </c>
    </row>
    <row r="107" spans="1:65" s="14" customFormat="1" ht="10">
      <c r="B107" s="211"/>
      <c r="C107" s="212"/>
      <c r="D107" s="188" t="s">
        <v>150</v>
      </c>
      <c r="E107" s="213" t="s">
        <v>19</v>
      </c>
      <c r="F107" s="214" t="s">
        <v>716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150</v>
      </c>
      <c r="AU107" s="220" t="s">
        <v>82</v>
      </c>
      <c r="AV107" s="14" t="s">
        <v>80</v>
      </c>
      <c r="AW107" s="14" t="s">
        <v>32</v>
      </c>
      <c r="AX107" s="14" t="s">
        <v>72</v>
      </c>
      <c r="AY107" s="220" t="s">
        <v>124</v>
      </c>
    </row>
    <row r="108" spans="1:65" s="13" customFormat="1" ht="10">
      <c r="B108" s="196"/>
      <c r="C108" s="197"/>
      <c r="D108" s="188" t="s">
        <v>150</v>
      </c>
      <c r="E108" s="198" t="s">
        <v>19</v>
      </c>
      <c r="F108" s="199" t="s">
        <v>719</v>
      </c>
      <c r="G108" s="197"/>
      <c r="H108" s="200">
        <v>3.843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150</v>
      </c>
      <c r="AU108" s="206" t="s">
        <v>82</v>
      </c>
      <c r="AV108" s="13" t="s">
        <v>82</v>
      </c>
      <c r="AW108" s="13" t="s">
        <v>32</v>
      </c>
      <c r="AX108" s="13" t="s">
        <v>80</v>
      </c>
      <c r="AY108" s="206" t="s">
        <v>124</v>
      </c>
    </row>
    <row r="109" spans="1:65" s="13" customFormat="1" ht="10">
      <c r="B109" s="196"/>
      <c r="C109" s="197"/>
      <c r="D109" s="188" t="s">
        <v>150</v>
      </c>
      <c r="E109" s="197"/>
      <c r="F109" s="199" t="s">
        <v>721</v>
      </c>
      <c r="G109" s="197"/>
      <c r="H109" s="200">
        <v>6.9169999999999998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150</v>
      </c>
      <c r="AU109" s="206" t="s">
        <v>82</v>
      </c>
      <c r="AV109" s="13" t="s">
        <v>82</v>
      </c>
      <c r="AW109" s="13" t="s">
        <v>4</v>
      </c>
      <c r="AX109" s="13" t="s">
        <v>80</v>
      </c>
      <c r="AY109" s="206" t="s">
        <v>124</v>
      </c>
    </row>
    <row r="110" spans="1:65" s="12" customFormat="1" ht="22.75" customHeight="1">
      <c r="B110" s="159"/>
      <c r="C110" s="160"/>
      <c r="D110" s="161" t="s">
        <v>71</v>
      </c>
      <c r="E110" s="173" t="s">
        <v>82</v>
      </c>
      <c r="F110" s="173" t="s">
        <v>363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SUM(P111:P117)</f>
        <v>0</v>
      </c>
      <c r="Q110" s="167"/>
      <c r="R110" s="168">
        <f>SUM(R111:R117)</f>
        <v>8.8428198599999988</v>
      </c>
      <c r="S110" s="167"/>
      <c r="T110" s="169">
        <f>SUM(T111:T117)</f>
        <v>0</v>
      </c>
      <c r="AR110" s="170" t="s">
        <v>80</v>
      </c>
      <c r="AT110" s="171" t="s">
        <v>71</v>
      </c>
      <c r="AU110" s="171" t="s">
        <v>80</v>
      </c>
      <c r="AY110" s="170" t="s">
        <v>124</v>
      </c>
      <c r="BK110" s="172">
        <f>SUM(BK111:BK117)</f>
        <v>0</v>
      </c>
    </row>
    <row r="111" spans="1:65" s="2" customFormat="1" ht="16.5" customHeight="1">
      <c r="A111" s="36"/>
      <c r="B111" s="37"/>
      <c r="C111" s="175" t="s">
        <v>154</v>
      </c>
      <c r="D111" s="175" t="s">
        <v>127</v>
      </c>
      <c r="E111" s="176" t="s">
        <v>364</v>
      </c>
      <c r="F111" s="177" t="s">
        <v>365</v>
      </c>
      <c r="G111" s="178" t="s">
        <v>195</v>
      </c>
      <c r="H111" s="179">
        <v>3.843</v>
      </c>
      <c r="I111" s="180"/>
      <c r="J111" s="181">
        <f>ROUND(I111*H111,2)</f>
        <v>0</v>
      </c>
      <c r="K111" s="177" t="s">
        <v>130</v>
      </c>
      <c r="L111" s="41"/>
      <c r="M111" s="182" t="s">
        <v>19</v>
      </c>
      <c r="N111" s="183" t="s">
        <v>43</v>
      </c>
      <c r="O111" s="66"/>
      <c r="P111" s="184">
        <f>O111*H111</f>
        <v>0</v>
      </c>
      <c r="Q111" s="184">
        <v>2.3010199999999998</v>
      </c>
      <c r="R111" s="184">
        <f>Q111*H111</f>
        <v>8.8428198599999988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154</v>
      </c>
      <c r="AT111" s="186" t="s">
        <v>127</v>
      </c>
      <c r="AU111" s="186" t="s">
        <v>82</v>
      </c>
      <c r="AY111" s="19" t="s">
        <v>124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80</v>
      </c>
      <c r="BK111" s="187">
        <f>ROUND(I111*H111,2)</f>
        <v>0</v>
      </c>
      <c r="BL111" s="19" t="s">
        <v>154</v>
      </c>
      <c r="BM111" s="186" t="s">
        <v>722</v>
      </c>
    </row>
    <row r="112" spans="1:65" s="2" customFormat="1" ht="18">
      <c r="A112" s="36"/>
      <c r="B112" s="37"/>
      <c r="C112" s="38"/>
      <c r="D112" s="188" t="s">
        <v>133</v>
      </c>
      <c r="E112" s="38"/>
      <c r="F112" s="189" t="s">
        <v>367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133</v>
      </c>
      <c r="AU112" s="19" t="s">
        <v>82</v>
      </c>
    </row>
    <row r="113" spans="1:65" s="2" customFormat="1" ht="10">
      <c r="A113" s="36"/>
      <c r="B113" s="37"/>
      <c r="C113" s="38"/>
      <c r="D113" s="193" t="s">
        <v>134</v>
      </c>
      <c r="E113" s="38"/>
      <c r="F113" s="194" t="s">
        <v>368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134</v>
      </c>
      <c r="AU113" s="19" t="s">
        <v>82</v>
      </c>
    </row>
    <row r="114" spans="1:65" s="14" customFormat="1" ht="10">
      <c r="B114" s="211"/>
      <c r="C114" s="212"/>
      <c r="D114" s="188" t="s">
        <v>150</v>
      </c>
      <c r="E114" s="213" t="s">
        <v>19</v>
      </c>
      <c r="F114" s="214" t="s">
        <v>269</v>
      </c>
      <c r="G114" s="212"/>
      <c r="H114" s="213" t="s">
        <v>19</v>
      </c>
      <c r="I114" s="215"/>
      <c r="J114" s="212"/>
      <c r="K114" s="212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150</v>
      </c>
      <c r="AU114" s="220" t="s">
        <v>82</v>
      </c>
      <c r="AV114" s="14" t="s">
        <v>80</v>
      </c>
      <c r="AW114" s="14" t="s">
        <v>32</v>
      </c>
      <c r="AX114" s="14" t="s">
        <v>72</v>
      </c>
      <c r="AY114" s="220" t="s">
        <v>124</v>
      </c>
    </row>
    <row r="115" spans="1:65" s="14" customFormat="1" ht="10">
      <c r="B115" s="211"/>
      <c r="C115" s="212"/>
      <c r="D115" s="188" t="s">
        <v>150</v>
      </c>
      <c r="E115" s="213" t="s">
        <v>19</v>
      </c>
      <c r="F115" s="214" t="s">
        <v>539</v>
      </c>
      <c r="G115" s="212"/>
      <c r="H115" s="213" t="s">
        <v>19</v>
      </c>
      <c r="I115" s="215"/>
      <c r="J115" s="212"/>
      <c r="K115" s="212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150</v>
      </c>
      <c r="AU115" s="220" t="s">
        <v>82</v>
      </c>
      <c r="AV115" s="14" t="s">
        <v>80</v>
      </c>
      <c r="AW115" s="14" t="s">
        <v>32</v>
      </c>
      <c r="AX115" s="14" t="s">
        <v>72</v>
      </c>
      <c r="AY115" s="220" t="s">
        <v>124</v>
      </c>
    </row>
    <row r="116" spans="1:65" s="14" customFormat="1" ht="10">
      <c r="B116" s="211"/>
      <c r="C116" s="212"/>
      <c r="D116" s="188" t="s">
        <v>150</v>
      </c>
      <c r="E116" s="213" t="s">
        <v>19</v>
      </c>
      <c r="F116" s="214" t="s">
        <v>716</v>
      </c>
      <c r="G116" s="212"/>
      <c r="H116" s="213" t="s">
        <v>19</v>
      </c>
      <c r="I116" s="215"/>
      <c r="J116" s="212"/>
      <c r="K116" s="212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150</v>
      </c>
      <c r="AU116" s="220" t="s">
        <v>82</v>
      </c>
      <c r="AV116" s="14" t="s">
        <v>80</v>
      </c>
      <c r="AW116" s="14" t="s">
        <v>32</v>
      </c>
      <c r="AX116" s="14" t="s">
        <v>72</v>
      </c>
      <c r="AY116" s="220" t="s">
        <v>124</v>
      </c>
    </row>
    <row r="117" spans="1:65" s="13" customFormat="1" ht="10">
      <c r="B117" s="196"/>
      <c r="C117" s="197"/>
      <c r="D117" s="188" t="s">
        <v>150</v>
      </c>
      <c r="E117" s="198" t="s">
        <v>19</v>
      </c>
      <c r="F117" s="199" t="s">
        <v>719</v>
      </c>
      <c r="G117" s="197"/>
      <c r="H117" s="200">
        <v>3.843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150</v>
      </c>
      <c r="AU117" s="206" t="s">
        <v>82</v>
      </c>
      <c r="AV117" s="13" t="s">
        <v>82</v>
      </c>
      <c r="AW117" s="13" t="s">
        <v>32</v>
      </c>
      <c r="AX117" s="13" t="s">
        <v>80</v>
      </c>
      <c r="AY117" s="206" t="s">
        <v>124</v>
      </c>
    </row>
    <row r="118" spans="1:65" s="12" customFormat="1" ht="22.75" customHeight="1">
      <c r="B118" s="159"/>
      <c r="C118" s="160"/>
      <c r="D118" s="161" t="s">
        <v>71</v>
      </c>
      <c r="E118" s="173" t="s">
        <v>144</v>
      </c>
      <c r="F118" s="173" t="s">
        <v>215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SUM(P119:P140)</f>
        <v>0</v>
      </c>
      <c r="Q118" s="167"/>
      <c r="R118" s="168">
        <f>SUM(R119:R140)</f>
        <v>1.6624400000000001</v>
      </c>
      <c r="S118" s="167"/>
      <c r="T118" s="169">
        <f>SUM(T119:T140)</f>
        <v>0</v>
      </c>
      <c r="AR118" s="170" t="s">
        <v>80</v>
      </c>
      <c r="AT118" s="171" t="s">
        <v>71</v>
      </c>
      <c r="AU118" s="171" t="s">
        <v>80</v>
      </c>
      <c r="AY118" s="170" t="s">
        <v>124</v>
      </c>
      <c r="BK118" s="172">
        <f>SUM(BK119:BK140)</f>
        <v>0</v>
      </c>
    </row>
    <row r="119" spans="1:65" s="2" customFormat="1" ht="24.15" customHeight="1">
      <c r="A119" s="36"/>
      <c r="B119" s="37"/>
      <c r="C119" s="175" t="s">
        <v>123</v>
      </c>
      <c r="D119" s="175" t="s">
        <v>127</v>
      </c>
      <c r="E119" s="176" t="s">
        <v>553</v>
      </c>
      <c r="F119" s="177" t="s">
        <v>554</v>
      </c>
      <c r="G119" s="178" t="s">
        <v>218</v>
      </c>
      <c r="H119" s="179">
        <v>68</v>
      </c>
      <c r="I119" s="180"/>
      <c r="J119" s="181">
        <f>ROUND(I119*H119,2)</f>
        <v>0</v>
      </c>
      <c r="K119" s="177" t="s">
        <v>130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7.0200000000000002E-3</v>
      </c>
      <c r="R119" s="184">
        <f>Q119*H119</f>
        <v>0.47736000000000001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154</v>
      </c>
      <c r="AT119" s="186" t="s">
        <v>127</v>
      </c>
      <c r="AU119" s="186" t="s">
        <v>82</v>
      </c>
      <c r="AY119" s="19" t="s">
        <v>124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80</v>
      </c>
      <c r="BK119" s="187">
        <f>ROUND(I119*H119,2)</f>
        <v>0</v>
      </c>
      <c r="BL119" s="19" t="s">
        <v>154</v>
      </c>
      <c r="BM119" s="186" t="s">
        <v>723</v>
      </c>
    </row>
    <row r="120" spans="1:65" s="2" customFormat="1" ht="27">
      <c r="A120" s="36"/>
      <c r="B120" s="37"/>
      <c r="C120" s="38"/>
      <c r="D120" s="188" t="s">
        <v>133</v>
      </c>
      <c r="E120" s="38"/>
      <c r="F120" s="189" t="s">
        <v>556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133</v>
      </c>
      <c r="AU120" s="19" t="s">
        <v>82</v>
      </c>
    </row>
    <row r="121" spans="1:65" s="2" customFormat="1" ht="10">
      <c r="A121" s="36"/>
      <c r="B121" s="37"/>
      <c r="C121" s="38"/>
      <c r="D121" s="193" t="s">
        <v>134</v>
      </c>
      <c r="E121" s="38"/>
      <c r="F121" s="194" t="s">
        <v>557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134</v>
      </c>
      <c r="AU121" s="19" t="s">
        <v>82</v>
      </c>
    </row>
    <row r="122" spans="1:65" s="14" customFormat="1" ht="10">
      <c r="B122" s="211"/>
      <c r="C122" s="212"/>
      <c r="D122" s="188" t="s">
        <v>150</v>
      </c>
      <c r="E122" s="213" t="s">
        <v>19</v>
      </c>
      <c r="F122" s="214" t="s">
        <v>539</v>
      </c>
      <c r="G122" s="212"/>
      <c r="H122" s="213" t="s">
        <v>19</v>
      </c>
      <c r="I122" s="215"/>
      <c r="J122" s="212"/>
      <c r="K122" s="212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150</v>
      </c>
      <c r="AU122" s="220" t="s">
        <v>82</v>
      </c>
      <c r="AV122" s="14" t="s">
        <v>80</v>
      </c>
      <c r="AW122" s="14" t="s">
        <v>32</v>
      </c>
      <c r="AX122" s="14" t="s">
        <v>72</v>
      </c>
      <c r="AY122" s="220" t="s">
        <v>124</v>
      </c>
    </row>
    <row r="123" spans="1:65" s="14" customFormat="1" ht="10">
      <c r="B123" s="211"/>
      <c r="C123" s="212"/>
      <c r="D123" s="188" t="s">
        <v>150</v>
      </c>
      <c r="E123" s="213" t="s">
        <v>19</v>
      </c>
      <c r="F123" s="214" t="s">
        <v>716</v>
      </c>
      <c r="G123" s="212"/>
      <c r="H123" s="213" t="s">
        <v>19</v>
      </c>
      <c r="I123" s="215"/>
      <c r="J123" s="212"/>
      <c r="K123" s="212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150</v>
      </c>
      <c r="AU123" s="220" t="s">
        <v>82</v>
      </c>
      <c r="AV123" s="14" t="s">
        <v>80</v>
      </c>
      <c r="AW123" s="14" t="s">
        <v>32</v>
      </c>
      <c r="AX123" s="14" t="s">
        <v>72</v>
      </c>
      <c r="AY123" s="220" t="s">
        <v>124</v>
      </c>
    </row>
    <row r="124" spans="1:65" s="13" customFormat="1" ht="10">
      <c r="B124" s="196"/>
      <c r="C124" s="197"/>
      <c r="D124" s="188" t="s">
        <v>150</v>
      </c>
      <c r="E124" s="198" t="s">
        <v>19</v>
      </c>
      <c r="F124" s="199" t="s">
        <v>724</v>
      </c>
      <c r="G124" s="197"/>
      <c r="H124" s="200">
        <v>68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150</v>
      </c>
      <c r="AU124" s="206" t="s">
        <v>82</v>
      </c>
      <c r="AV124" s="13" t="s">
        <v>82</v>
      </c>
      <c r="AW124" s="13" t="s">
        <v>32</v>
      </c>
      <c r="AX124" s="13" t="s">
        <v>80</v>
      </c>
      <c r="AY124" s="206" t="s">
        <v>124</v>
      </c>
    </row>
    <row r="125" spans="1:65" s="2" customFormat="1" ht="33" customHeight="1">
      <c r="A125" s="36"/>
      <c r="B125" s="37"/>
      <c r="C125" s="232" t="s">
        <v>232</v>
      </c>
      <c r="D125" s="232" t="s">
        <v>227</v>
      </c>
      <c r="E125" s="233" t="s">
        <v>558</v>
      </c>
      <c r="F125" s="234" t="s">
        <v>559</v>
      </c>
      <c r="G125" s="235" t="s">
        <v>218</v>
      </c>
      <c r="H125" s="236">
        <v>68</v>
      </c>
      <c r="I125" s="237"/>
      <c r="J125" s="238">
        <f>ROUND(I125*H125,2)</f>
        <v>0</v>
      </c>
      <c r="K125" s="234" t="s">
        <v>130</v>
      </c>
      <c r="L125" s="239"/>
      <c r="M125" s="240" t="s">
        <v>19</v>
      </c>
      <c r="N125" s="241" t="s">
        <v>43</v>
      </c>
      <c r="O125" s="66"/>
      <c r="P125" s="184">
        <f>O125*H125</f>
        <v>0</v>
      </c>
      <c r="Q125" s="184">
        <v>7.1000000000000004E-3</v>
      </c>
      <c r="R125" s="184">
        <f>Q125*H125</f>
        <v>0.48280000000000001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230</v>
      </c>
      <c r="AT125" s="186" t="s">
        <v>227</v>
      </c>
      <c r="AU125" s="186" t="s">
        <v>82</v>
      </c>
      <c r="AY125" s="19" t="s">
        <v>124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80</v>
      </c>
      <c r="BK125" s="187">
        <f>ROUND(I125*H125,2)</f>
        <v>0</v>
      </c>
      <c r="BL125" s="19" t="s">
        <v>154</v>
      </c>
      <c r="BM125" s="186" t="s">
        <v>725</v>
      </c>
    </row>
    <row r="126" spans="1:65" s="2" customFormat="1" ht="18">
      <c r="A126" s="36"/>
      <c r="B126" s="37"/>
      <c r="C126" s="38"/>
      <c r="D126" s="188" t="s">
        <v>133</v>
      </c>
      <c r="E126" s="38"/>
      <c r="F126" s="189" t="s">
        <v>559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133</v>
      </c>
      <c r="AU126" s="19" t="s">
        <v>82</v>
      </c>
    </row>
    <row r="127" spans="1:65" s="2" customFormat="1" ht="33" customHeight="1">
      <c r="A127" s="36"/>
      <c r="B127" s="37"/>
      <c r="C127" s="232" t="s">
        <v>242</v>
      </c>
      <c r="D127" s="232" t="s">
        <v>227</v>
      </c>
      <c r="E127" s="233" t="s">
        <v>256</v>
      </c>
      <c r="F127" s="234" t="s">
        <v>257</v>
      </c>
      <c r="G127" s="235" t="s">
        <v>218</v>
      </c>
      <c r="H127" s="236">
        <v>68</v>
      </c>
      <c r="I127" s="237"/>
      <c r="J127" s="238">
        <f>ROUND(I127*H127,2)</f>
        <v>0</v>
      </c>
      <c r="K127" s="234" t="s">
        <v>130</v>
      </c>
      <c r="L127" s="239"/>
      <c r="M127" s="240" t="s">
        <v>19</v>
      </c>
      <c r="N127" s="241" t="s">
        <v>43</v>
      </c>
      <c r="O127" s="66"/>
      <c r="P127" s="184">
        <f>O127*H127</f>
        <v>0</v>
      </c>
      <c r="Q127" s="184">
        <v>2.8E-3</v>
      </c>
      <c r="R127" s="184">
        <f>Q127*H127</f>
        <v>0.19039999999999999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230</v>
      </c>
      <c r="AT127" s="186" t="s">
        <v>227</v>
      </c>
      <c r="AU127" s="186" t="s">
        <v>82</v>
      </c>
      <c r="AY127" s="19" t="s">
        <v>124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80</v>
      </c>
      <c r="BK127" s="187">
        <f>ROUND(I127*H127,2)</f>
        <v>0</v>
      </c>
      <c r="BL127" s="19" t="s">
        <v>154</v>
      </c>
      <c r="BM127" s="186" t="s">
        <v>726</v>
      </c>
    </row>
    <row r="128" spans="1:65" s="2" customFormat="1" ht="18">
      <c r="A128" s="36"/>
      <c r="B128" s="37"/>
      <c r="C128" s="38"/>
      <c r="D128" s="188" t="s">
        <v>133</v>
      </c>
      <c r="E128" s="38"/>
      <c r="F128" s="189" t="s">
        <v>257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133</v>
      </c>
      <c r="AU128" s="19" t="s">
        <v>82</v>
      </c>
    </row>
    <row r="129" spans="1:65" s="2" customFormat="1" ht="24.15" customHeight="1">
      <c r="A129" s="36"/>
      <c r="B129" s="37"/>
      <c r="C129" s="175" t="s">
        <v>230</v>
      </c>
      <c r="D129" s="175" t="s">
        <v>127</v>
      </c>
      <c r="E129" s="176" t="s">
        <v>562</v>
      </c>
      <c r="F129" s="177" t="s">
        <v>563</v>
      </c>
      <c r="G129" s="178" t="s">
        <v>172</v>
      </c>
      <c r="H129" s="179">
        <v>168.12</v>
      </c>
      <c r="I129" s="180"/>
      <c r="J129" s="181">
        <f>ROUND(I129*H129,2)</f>
        <v>0</v>
      </c>
      <c r="K129" s="177" t="s">
        <v>130</v>
      </c>
      <c r="L129" s="41"/>
      <c r="M129" s="182" t="s">
        <v>19</v>
      </c>
      <c r="N129" s="183" t="s">
        <v>43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154</v>
      </c>
      <c r="AT129" s="186" t="s">
        <v>127</v>
      </c>
      <c r="AU129" s="186" t="s">
        <v>82</v>
      </c>
      <c r="AY129" s="19" t="s">
        <v>124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80</v>
      </c>
      <c r="BK129" s="187">
        <f>ROUND(I129*H129,2)</f>
        <v>0</v>
      </c>
      <c r="BL129" s="19" t="s">
        <v>154</v>
      </c>
      <c r="BM129" s="186" t="s">
        <v>727</v>
      </c>
    </row>
    <row r="130" spans="1:65" s="2" customFormat="1" ht="18">
      <c r="A130" s="36"/>
      <c r="B130" s="37"/>
      <c r="C130" s="38"/>
      <c r="D130" s="188" t="s">
        <v>133</v>
      </c>
      <c r="E130" s="38"/>
      <c r="F130" s="189" t="s">
        <v>565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133</v>
      </c>
      <c r="AU130" s="19" t="s">
        <v>82</v>
      </c>
    </row>
    <row r="131" spans="1:65" s="2" customFormat="1" ht="10">
      <c r="A131" s="36"/>
      <c r="B131" s="37"/>
      <c r="C131" s="38"/>
      <c r="D131" s="193" t="s">
        <v>134</v>
      </c>
      <c r="E131" s="38"/>
      <c r="F131" s="194" t="s">
        <v>566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134</v>
      </c>
      <c r="AU131" s="19" t="s">
        <v>82</v>
      </c>
    </row>
    <row r="132" spans="1:65" s="14" customFormat="1" ht="10">
      <c r="B132" s="211"/>
      <c r="C132" s="212"/>
      <c r="D132" s="188" t="s">
        <v>150</v>
      </c>
      <c r="E132" s="213" t="s">
        <v>19</v>
      </c>
      <c r="F132" s="214" t="s">
        <v>269</v>
      </c>
      <c r="G132" s="212"/>
      <c r="H132" s="213" t="s">
        <v>19</v>
      </c>
      <c r="I132" s="215"/>
      <c r="J132" s="212"/>
      <c r="K132" s="212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150</v>
      </c>
      <c r="AU132" s="220" t="s">
        <v>82</v>
      </c>
      <c r="AV132" s="14" t="s">
        <v>80</v>
      </c>
      <c r="AW132" s="14" t="s">
        <v>32</v>
      </c>
      <c r="AX132" s="14" t="s">
        <v>72</v>
      </c>
      <c r="AY132" s="220" t="s">
        <v>124</v>
      </c>
    </row>
    <row r="133" spans="1:65" s="14" customFormat="1" ht="10">
      <c r="B133" s="211"/>
      <c r="C133" s="212"/>
      <c r="D133" s="188" t="s">
        <v>150</v>
      </c>
      <c r="E133" s="213" t="s">
        <v>19</v>
      </c>
      <c r="F133" s="214" t="s">
        <v>716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150</v>
      </c>
      <c r="AU133" s="220" t="s">
        <v>82</v>
      </c>
      <c r="AV133" s="14" t="s">
        <v>80</v>
      </c>
      <c r="AW133" s="14" t="s">
        <v>32</v>
      </c>
      <c r="AX133" s="14" t="s">
        <v>72</v>
      </c>
      <c r="AY133" s="220" t="s">
        <v>124</v>
      </c>
    </row>
    <row r="134" spans="1:65" s="13" customFormat="1" ht="10">
      <c r="B134" s="196"/>
      <c r="C134" s="197"/>
      <c r="D134" s="188" t="s">
        <v>150</v>
      </c>
      <c r="E134" s="198" t="s">
        <v>19</v>
      </c>
      <c r="F134" s="199" t="s">
        <v>728</v>
      </c>
      <c r="G134" s="197"/>
      <c r="H134" s="200">
        <v>168.12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150</v>
      </c>
      <c r="AU134" s="206" t="s">
        <v>82</v>
      </c>
      <c r="AV134" s="13" t="s">
        <v>82</v>
      </c>
      <c r="AW134" s="13" t="s">
        <v>32</v>
      </c>
      <c r="AX134" s="13" t="s">
        <v>80</v>
      </c>
      <c r="AY134" s="206" t="s">
        <v>124</v>
      </c>
    </row>
    <row r="135" spans="1:65" s="2" customFormat="1" ht="44.25" customHeight="1">
      <c r="A135" s="36"/>
      <c r="B135" s="37"/>
      <c r="C135" s="232" t="s">
        <v>255</v>
      </c>
      <c r="D135" s="232" t="s">
        <v>227</v>
      </c>
      <c r="E135" s="233" t="s">
        <v>568</v>
      </c>
      <c r="F135" s="234" t="s">
        <v>569</v>
      </c>
      <c r="G135" s="235" t="s">
        <v>218</v>
      </c>
      <c r="H135" s="236">
        <v>26.8</v>
      </c>
      <c r="I135" s="237"/>
      <c r="J135" s="238">
        <f>ROUND(I135*H135,2)</f>
        <v>0</v>
      </c>
      <c r="K135" s="234" t="s">
        <v>130</v>
      </c>
      <c r="L135" s="239"/>
      <c r="M135" s="240" t="s">
        <v>19</v>
      </c>
      <c r="N135" s="241" t="s">
        <v>43</v>
      </c>
      <c r="O135" s="66"/>
      <c r="P135" s="184">
        <f>O135*H135</f>
        <v>0</v>
      </c>
      <c r="Q135" s="184">
        <v>1.9099999999999999E-2</v>
      </c>
      <c r="R135" s="184">
        <f>Q135*H135</f>
        <v>0.51188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230</v>
      </c>
      <c r="AT135" s="186" t="s">
        <v>227</v>
      </c>
      <c r="AU135" s="186" t="s">
        <v>82</v>
      </c>
      <c r="AY135" s="19" t="s">
        <v>124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80</v>
      </c>
      <c r="BK135" s="187">
        <f>ROUND(I135*H135,2)</f>
        <v>0</v>
      </c>
      <c r="BL135" s="19" t="s">
        <v>154</v>
      </c>
      <c r="BM135" s="186" t="s">
        <v>729</v>
      </c>
    </row>
    <row r="136" spans="1:65" s="2" customFormat="1" ht="27">
      <c r="A136" s="36"/>
      <c r="B136" s="37"/>
      <c r="C136" s="38"/>
      <c r="D136" s="188" t="s">
        <v>133</v>
      </c>
      <c r="E136" s="38"/>
      <c r="F136" s="189" t="s">
        <v>569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133</v>
      </c>
      <c r="AU136" s="19" t="s">
        <v>82</v>
      </c>
    </row>
    <row r="137" spans="1:65" s="14" customFormat="1" ht="10">
      <c r="B137" s="211"/>
      <c r="C137" s="212"/>
      <c r="D137" s="188" t="s">
        <v>150</v>
      </c>
      <c r="E137" s="213" t="s">
        <v>19</v>
      </c>
      <c r="F137" s="214" t="s">
        <v>539</v>
      </c>
      <c r="G137" s="212"/>
      <c r="H137" s="213" t="s">
        <v>19</v>
      </c>
      <c r="I137" s="215"/>
      <c r="J137" s="212"/>
      <c r="K137" s="212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150</v>
      </c>
      <c r="AU137" s="220" t="s">
        <v>82</v>
      </c>
      <c r="AV137" s="14" t="s">
        <v>80</v>
      </c>
      <c r="AW137" s="14" t="s">
        <v>32</v>
      </c>
      <c r="AX137" s="14" t="s">
        <v>72</v>
      </c>
      <c r="AY137" s="220" t="s">
        <v>124</v>
      </c>
    </row>
    <row r="138" spans="1:65" s="14" customFormat="1" ht="10">
      <c r="B138" s="211"/>
      <c r="C138" s="212"/>
      <c r="D138" s="188" t="s">
        <v>150</v>
      </c>
      <c r="E138" s="213" t="s">
        <v>19</v>
      </c>
      <c r="F138" s="214" t="s">
        <v>716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150</v>
      </c>
      <c r="AU138" s="220" t="s">
        <v>82</v>
      </c>
      <c r="AV138" s="14" t="s">
        <v>80</v>
      </c>
      <c r="AW138" s="14" t="s">
        <v>32</v>
      </c>
      <c r="AX138" s="14" t="s">
        <v>72</v>
      </c>
      <c r="AY138" s="220" t="s">
        <v>124</v>
      </c>
    </row>
    <row r="139" spans="1:65" s="13" customFormat="1" ht="10">
      <c r="B139" s="196"/>
      <c r="C139" s="197"/>
      <c r="D139" s="188" t="s">
        <v>150</v>
      </c>
      <c r="E139" s="198" t="s">
        <v>19</v>
      </c>
      <c r="F139" s="199" t="s">
        <v>730</v>
      </c>
      <c r="G139" s="197"/>
      <c r="H139" s="200">
        <v>67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150</v>
      </c>
      <c r="AU139" s="206" t="s">
        <v>82</v>
      </c>
      <c r="AV139" s="13" t="s">
        <v>82</v>
      </c>
      <c r="AW139" s="13" t="s">
        <v>32</v>
      </c>
      <c r="AX139" s="13" t="s">
        <v>80</v>
      </c>
      <c r="AY139" s="206" t="s">
        <v>124</v>
      </c>
    </row>
    <row r="140" spans="1:65" s="13" customFormat="1" ht="10">
      <c r="B140" s="196"/>
      <c r="C140" s="197"/>
      <c r="D140" s="188" t="s">
        <v>150</v>
      </c>
      <c r="E140" s="197"/>
      <c r="F140" s="199" t="s">
        <v>731</v>
      </c>
      <c r="G140" s="197"/>
      <c r="H140" s="200">
        <v>26.8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150</v>
      </c>
      <c r="AU140" s="206" t="s">
        <v>82</v>
      </c>
      <c r="AV140" s="13" t="s">
        <v>82</v>
      </c>
      <c r="AW140" s="13" t="s">
        <v>4</v>
      </c>
      <c r="AX140" s="13" t="s">
        <v>80</v>
      </c>
      <c r="AY140" s="206" t="s">
        <v>124</v>
      </c>
    </row>
    <row r="141" spans="1:65" s="12" customFormat="1" ht="22.75" customHeight="1">
      <c r="B141" s="159"/>
      <c r="C141" s="160"/>
      <c r="D141" s="161" t="s">
        <v>71</v>
      </c>
      <c r="E141" s="173" t="s">
        <v>317</v>
      </c>
      <c r="F141" s="173" t="s">
        <v>318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SUM(P142:P147)</f>
        <v>0</v>
      </c>
      <c r="Q141" s="167"/>
      <c r="R141" s="168">
        <f>SUM(R142:R147)</f>
        <v>0</v>
      </c>
      <c r="S141" s="167"/>
      <c r="T141" s="169">
        <f>SUM(T142:T147)</f>
        <v>0</v>
      </c>
      <c r="AR141" s="170" t="s">
        <v>80</v>
      </c>
      <c r="AT141" s="171" t="s">
        <v>71</v>
      </c>
      <c r="AU141" s="171" t="s">
        <v>80</v>
      </c>
      <c r="AY141" s="170" t="s">
        <v>124</v>
      </c>
      <c r="BK141" s="172">
        <f>SUM(BK142:BK147)</f>
        <v>0</v>
      </c>
    </row>
    <row r="142" spans="1:65" s="2" customFormat="1" ht="24.15" customHeight="1">
      <c r="A142" s="36"/>
      <c r="B142" s="37"/>
      <c r="C142" s="175" t="s">
        <v>259</v>
      </c>
      <c r="D142" s="175" t="s">
        <v>127</v>
      </c>
      <c r="E142" s="176" t="s">
        <v>319</v>
      </c>
      <c r="F142" s="177" t="s">
        <v>320</v>
      </c>
      <c r="G142" s="178" t="s">
        <v>210</v>
      </c>
      <c r="H142" s="179">
        <v>10.505000000000001</v>
      </c>
      <c r="I142" s="180"/>
      <c r="J142" s="181">
        <f>ROUND(I142*H142,2)</f>
        <v>0</v>
      </c>
      <c r="K142" s="177" t="s">
        <v>130</v>
      </c>
      <c r="L142" s="41"/>
      <c r="M142" s="182" t="s">
        <v>19</v>
      </c>
      <c r="N142" s="183" t="s">
        <v>43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154</v>
      </c>
      <c r="AT142" s="186" t="s">
        <v>127</v>
      </c>
      <c r="AU142" s="186" t="s">
        <v>82</v>
      </c>
      <c r="AY142" s="19" t="s">
        <v>124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80</v>
      </c>
      <c r="BK142" s="187">
        <f>ROUND(I142*H142,2)</f>
        <v>0</v>
      </c>
      <c r="BL142" s="19" t="s">
        <v>154</v>
      </c>
      <c r="BM142" s="186" t="s">
        <v>732</v>
      </c>
    </row>
    <row r="143" spans="1:65" s="2" customFormat="1" ht="27">
      <c r="A143" s="36"/>
      <c r="B143" s="37"/>
      <c r="C143" s="38"/>
      <c r="D143" s="188" t="s">
        <v>133</v>
      </c>
      <c r="E143" s="38"/>
      <c r="F143" s="189" t="s">
        <v>322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133</v>
      </c>
      <c r="AU143" s="19" t="s">
        <v>82</v>
      </c>
    </row>
    <row r="144" spans="1:65" s="2" customFormat="1" ht="10">
      <c r="A144" s="36"/>
      <c r="B144" s="37"/>
      <c r="C144" s="38"/>
      <c r="D144" s="193" t="s">
        <v>134</v>
      </c>
      <c r="E144" s="38"/>
      <c r="F144" s="194" t="s">
        <v>323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134</v>
      </c>
      <c r="AU144" s="19" t="s">
        <v>82</v>
      </c>
    </row>
    <row r="145" spans="1:65" s="2" customFormat="1" ht="24.15" customHeight="1">
      <c r="A145" s="36"/>
      <c r="B145" s="37"/>
      <c r="C145" s="175" t="s">
        <v>263</v>
      </c>
      <c r="D145" s="175" t="s">
        <v>127</v>
      </c>
      <c r="E145" s="176" t="s">
        <v>325</v>
      </c>
      <c r="F145" s="177" t="s">
        <v>326</v>
      </c>
      <c r="G145" s="178" t="s">
        <v>210</v>
      </c>
      <c r="H145" s="179">
        <v>10.505000000000001</v>
      </c>
      <c r="I145" s="180"/>
      <c r="J145" s="181">
        <f>ROUND(I145*H145,2)</f>
        <v>0</v>
      </c>
      <c r="K145" s="177" t="s">
        <v>130</v>
      </c>
      <c r="L145" s="41"/>
      <c r="M145" s="182" t="s">
        <v>19</v>
      </c>
      <c r="N145" s="183" t="s">
        <v>43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154</v>
      </c>
      <c r="AT145" s="186" t="s">
        <v>127</v>
      </c>
      <c r="AU145" s="186" t="s">
        <v>82</v>
      </c>
      <c r="AY145" s="19" t="s">
        <v>124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80</v>
      </c>
      <c r="BK145" s="187">
        <f>ROUND(I145*H145,2)</f>
        <v>0</v>
      </c>
      <c r="BL145" s="19" t="s">
        <v>154</v>
      </c>
      <c r="BM145" s="186" t="s">
        <v>733</v>
      </c>
    </row>
    <row r="146" spans="1:65" s="2" customFormat="1" ht="36">
      <c r="A146" s="36"/>
      <c r="B146" s="37"/>
      <c r="C146" s="38"/>
      <c r="D146" s="188" t="s">
        <v>133</v>
      </c>
      <c r="E146" s="38"/>
      <c r="F146" s="189" t="s">
        <v>328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133</v>
      </c>
      <c r="AU146" s="19" t="s">
        <v>82</v>
      </c>
    </row>
    <row r="147" spans="1:65" s="2" customFormat="1" ht="10">
      <c r="A147" s="36"/>
      <c r="B147" s="37"/>
      <c r="C147" s="38"/>
      <c r="D147" s="193" t="s">
        <v>134</v>
      </c>
      <c r="E147" s="38"/>
      <c r="F147" s="194" t="s">
        <v>329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134</v>
      </c>
      <c r="AU147" s="19" t="s">
        <v>82</v>
      </c>
    </row>
    <row r="148" spans="1:65" s="12" customFormat="1" ht="25.9" customHeight="1">
      <c r="B148" s="159"/>
      <c r="C148" s="160"/>
      <c r="D148" s="161" t="s">
        <v>71</v>
      </c>
      <c r="E148" s="162" t="s">
        <v>330</v>
      </c>
      <c r="F148" s="162" t="s">
        <v>331</v>
      </c>
      <c r="G148" s="160"/>
      <c r="H148" s="160"/>
      <c r="I148" s="163"/>
      <c r="J148" s="164">
        <f>BK148</f>
        <v>0</v>
      </c>
      <c r="K148" s="160"/>
      <c r="L148" s="165"/>
      <c r="M148" s="166"/>
      <c r="N148" s="167"/>
      <c r="O148" s="167"/>
      <c r="P148" s="168">
        <f>SUM(P149:P154)</f>
        <v>0</v>
      </c>
      <c r="Q148" s="167"/>
      <c r="R148" s="168">
        <f>SUM(R149:R154)</f>
        <v>0</v>
      </c>
      <c r="S148" s="167"/>
      <c r="T148" s="169">
        <f>SUM(T149:T154)</f>
        <v>0</v>
      </c>
      <c r="AR148" s="170" t="s">
        <v>154</v>
      </c>
      <c r="AT148" s="171" t="s">
        <v>71</v>
      </c>
      <c r="AU148" s="171" t="s">
        <v>72</v>
      </c>
      <c r="AY148" s="170" t="s">
        <v>124</v>
      </c>
      <c r="BK148" s="172">
        <f>SUM(BK149:BK154)</f>
        <v>0</v>
      </c>
    </row>
    <row r="149" spans="1:65" s="2" customFormat="1" ht="21.75" customHeight="1">
      <c r="A149" s="36"/>
      <c r="B149" s="37"/>
      <c r="C149" s="175" t="s">
        <v>8</v>
      </c>
      <c r="D149" s="175" t="s">
        <v>127</v>
      </c>
      <c r="E149" s="176" t="s">
        <v>332</v>
      </c>
      <c r="F149" s="177" t="s">
        <v>333</v>
      </c>
      <c r="G149" s="178" t="s">
        <v>334</v>
      </c>
      <c r="H149" s="179">
        <v>85</v>
      </c>
      <c r="I149" s="180"/>
      <c r="J149" s="181">
        <f>ROUND(I149*H149,2)</f>
        <v>0</v>
      </c>
      <c r="K149" s="177" t="s">
        <v>130</v>
      </c>
      <c r="L149" s="41"/>
      <c r="M149" s="182" t="s">
        <v>19</v>
      </c>
      <c r="N149" s="183" t="s">
        <v>43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335</v>
      </c>
      <c r="AT149" s="186" t="s">
        <v>127</v>
      </c>
      <c r="AU149" s="186" t="s">
        <v>80</v>
      </c>
      <c r="AY149" s="19" t="s">
        <v>124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80</v>
      </c>
      <c r="BK149" s="187">
        <f>ROUND(I149*H149,2)</f>
        <v>0</v>
      </c>
      <c r="BL149" s="19" t="s">
        <v>335</v>
      </c>
      <c r="BM149" s="186" t="s">
        <v>734</v>
      </c>
    </row>
    <row r="150" spans="1:65" s="2" customFormat="1" ht="18">
      <c r="A150" s="36"/>
      <c r="B150" s="37"/>
      <c r="C150" s="38"/>
      <c r="D150" s="188" t="s">
        <v>133</v>
      </c>
      <c r="E150" s="38"/>
      <c r="F150" s="189" t="s">
        <v>337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133</v>
      </c>
      <c r="AU150" s="19" t="s">
        <v>80</v>
      </c>
    </row>
    <row r="151" spans="1:65" s="2" customFormat="1" ht="10">
      <c r="A151" s="36"/>
      <c r="B151" s="37"/>
      <c r="C151" s="38"/>
      <c r="D151" s="193" t="s">
        <v>134</v>
      </c>
      <c r="E151" s="38"/>
      <c r="F151" s="194" t="s">
        <v>338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134</v>
      </c>
      <c r="AU151" s="19" t="s">
        <v>80</v>
      </c>
    </row>
    <row r="152" spans="1:65" s="2" customFormat="1" ht="27">
      <c r="A152" s="36"/>
      <c r="B152" s="37"/>
      <c r="C152" s="38"/>
      <c r="D152" s="188" t="s">
        <v>136</v>
      </c>
      <c r="E152" s="38"/>
      <c r="F152" s="195" t="s">
        <v>339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136</v>
      </c>
      <c r="AU152" s="19" t="s">
        <v>80</v>
      </c>
    </row>
    <row r="153" spans="1:65" s="14" customFormat="1" ht="10">
      <c r="B153" s="211"/>
      <c r="C153" s="212"/>
      <c r="D153" s="188" t="s">
        <v>150</v>
      </c>
      <c r="E153" s="213" t="s">
        <v>19</v>
      </c>
      <c r="F153" s="214" t="s">
        <v>735</v>
      </c>
      <c r="G153" s="212"/>
      <c r="H153" s="213" t="s">
        <v>19</v>
      </c>
      <c r="I153" s="215"/>
      <c r="J153" s="212"/>
      <c r="K153" s="212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150</v>
      </c>
      <c r="AU153" s="220" t="s">
        <v>80</v>
      </c>
      <c r="AV153" s="14" t="s">
        <v>80</v>
      </c>
      <c r="AW153" s="14" t="s">
        <v>32</v>
      </c>
      <c r="AX153" s="14" t="s">
        <v>72</v>
      </c>
      <c r="AY153" s="220" t="s">
        <v>124</v>
      </c>
    </row>
    <row r="154" spans="1:65" s="13" customFormat="1" ht="10">
      <c r="B154" s="196"/>
      <c r="C154" s="197"/>
      <c r="D154" s="188" t="s">
        <v>150</v>
      </c>
      <c r="E154" s="198" t="s">
        <v>19</v>
      </c>
      <c r="F154" s="199" t="s">
        <v>417</v>
      </c>
      <c r="G154" s="197"/>
      <c r="H154" s="200">
        <v>85</v>
      </c>
      <c r="I154" s="201"/>
      <c r="J154" s="197"/>
      <c r="K154" s="197"/>
      <c r="L154" s="202"/>
      <c r="M154" s="242"/>
      <c r="N154" s="243"/>
      <c r="O154" s="243"/>
      <c r="P154" s="243"/>
      <c r="Q154" s="243"/>
      <c r="R154" s="243"/>
      <c r="S154" s="243"/>
      <c r="T154" s="244"/>
      <c r="AT154" s="206" t="s">
        <v>150</v>
      </c>
      <c r="AU154" s="206" t="s">
        <v>80</v>
      </c>
      <c r="AV154" s="13" t="s">
        <v>82</v>
      </c>
      <c r="AW154" s="13" t="s">
        <v>32</v>
      </c>
      <c r="AX154" s="13" t="s">
        <v>80</v>
      </c>
      <c r="AY154" s="206" t="s">
        <v>124</v>
      </c>
    </row>
    <row r="155" spans="1:65" s="2" customFormat="1" ht="7" customHeight="1">
      <c r="A155" s="36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41"/>
      <c r="M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</row>
  </sheetData>
  <sheetProtection algorithmName="SHA-512" hashValue="WODi7sFnZJfmQZLqt8awhfDku08bvdkK5DqyDqPSZVeWlDW1lIvMnA74hNTf5ejVqA9Pss8EpHDBgug6CysTog==" saltValue="mglpwdkH+hdU8/GdgT41+pJseZ3ziO3z30INVlqd0dOfIDUXyN0w4ESSPJKTpA84FBp5ApA7zPbvmjNe7LHOCw==" spinCount="100000" sheet="1" objects="1" scenarios="1" formatColumns="0" formatRows="0" autoFilter="0"/>
  <autoFilter ref="C84:K154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700-000000000000}"/>
    <hyperlink ref="F97" r:id="rId2" xr:uid="{00000000-0004-0000-0700-000001000000}"/>
    <hyperlink ref="F104" r:id="rId3" xr:uid="{00000000-0004-0000-0700-000002000000}"/>
    <hyperlink ref="F113" r:id="rId4" xr:uid="{00000000-0004-0000-0700-000003000000}"/>
    <hyperlink ref="F121" r:id="rId5" xr:uid="{00000000-0004-0000-0700-000004000000}"/>
    <hyperlink ref="F131" r:id="rId6" xr:uid="{00000000-0004-0000-0700-000005000000}"/>
    <hyperlink ref="F144" r:id="rId7" xr:uid="{00000000-0004-0000-0700-000006000000}"/>
    <hyperlink ref="F147" r:id="rId8" xr:uid="{00000000-0004-0000-0700-000007000000}"/>
    <hyperlink ref="F151" r:id="rId9" xr:uid="{00000000-0004-0000-07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58" zoomScale="110" zoomScaleNormal="110" workbookViewId="0">
      <selection activeCell="H106" sqref="H106"/>
    </sheetView>
  </sheetViews>
  <sheetFormatPr defaultRowHeight="14.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09375" style="245" customWidth="1"/>
    <col min="7" max="7" width="5" style="245" customWidth="1"/>
    <col min="8" max="8" width="77.7773437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84" t="s">
        <v>736</v>
      </c>
      <c r="D3" s="384"/>
      <c r="E3" s="384"/>
      <c r="F3" s="384"/>
      <c r="G3" s="384"/>
      <c r="H3" s="384"/>
      <c r="I3" s="384"/>
      <c r="J3" s="384"/>
      <c r="K3" s="250"/>
    </row>
    <row r="4" spans="2:11" s="1" customFormat="1" ht="25.5" customHeight="1">
      <c r="B4" s="251"/>
      <c r="C4" s="383" t="s">
        <v>737</v>
      </c>
      <c r="D4" s="383"/>
      <c r="E4" s="383"/>
      <c r="F4" s="383"/>
      <c r="G4" s="383"/>
      <c r="H4" s="383"/>
      <c r="I4" s="383"/>
      <c r="J4" s="383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2" t="s">
        <v>738</v>
      </c>
      <c r="D6" s="382"/>
      <c r="E6" s="382"/>
      <c r="F6" s="382"/>
      <c r="G6" s="382"/>
      <c r="H6" s="382"/>
      <c r="I6" s="382"/>
      <c r="J6" s="382"/>
      <c r="K6" s="252"/>
    </row>
    <row r="7" spans="2:11" s="1" customFormat="1" ht="15" customHeight="1">
      <c r="B7" s="255"/>
      <c r="C7" s="382" t="s">
        <v>739</v>
      </c>
      <c r="D7" s="382"/>
      <c r="E7" s="382"/>
      <c r="F7" s="382"/>
      <c r="G7" s="382"/>
      <c r="H7" s="382"/>
      <c r="I7" s="382"/>
      <c r="J7" s="382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2" t="s">
        <v>740</v>
      </c>
      <c r="D9" s="382"/>
      <c r="E9" s="382"/>
      <c r="F9" s="382"/>
      <c r="G9" s="382"/>
      <c r="H9" s="382"/>
      <c r="I9" s="382"/>
      <c r="J9" s="382"/>
      <c r="K9" s="252"/>
    </row>
    <row r="10" spans="2:11" s="1" customFormat="1" ht="15" customHeight="1">
      <c r="B10" s="255"/>
      <c r="C10" s="254"/>
      <c r="D10" s="382" t="s">
        <v>741</v>
      </c>
      <c r="E10" s="382"/>
      <c r="F10" s="382"/>
      <c r="G10" s="382"/>
      <c r="H10" s="382"/>
      <c r="I10" s="382"/>
      <c r="J10" s="382"/>
      <c r="K10" s="252"/>
    </row>
    <row r="11" spans="2:11" s="1" customFormat="1" ht="15" customHeight="1">
      <c r="B11" s="255"/>
      <c r="C11" s="256"/>
      <c r="D11" s="382" t="s">
        <v>742</v>
      </c>
      <c r="E11" s="382"/>
      <c r="F11" s="382"/>
      <c r="G11" s="382"/>
      <c r="H11" s="382"/>
      <c r="I11" s="382"/>
      <c r="J11" s="382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743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2" t="s">
        <v>744</v>
      </c>
      <c r="E15" s="382"/>
      <c r="F15" s="382"/>
      <c r="G15" s="382"/>
      <c r="H15" s="382"/>
      <c r="I15" s="382"/>
      <c r="J15" s="382"/>
      <c r="K15" s="252"/>
    </row>
    <row r="16" spans="2:11" s="1" customFormat="1" ht="15" customHeight="1">
      <c r="B16" s="255"/>
      <c r="C16" s="256"/>
      <c r="D16" s="382" t="s">
        <v>745</v>
      </c>
      <c r="E16" s="382"/>
      <c r="F16" s="382"/>
      <c r="G16" s="382"/>
      <c r="H16" s="382"/>
      <c r="I16" s="382"/>
      <c r="J16" s="382"/>
      <c r="K16" s="252"/>
    </row>
    <row r="17" spans="2:11" s="1" customFormat="1" ht="15" customHeight="1">
      <c r="B17" s="255"/>
      <c r="C17" s="256"/>
      <c r="D17" s="382" t="s">
        <v>746</v>
      </c>
      <c r="E17" s="382"/>
      <c r="F17" s="382"/>
      <c r="G17" s="382"/>
      <c r="H17" s="382"/>
      <c r="I17" s="382"/>
      <c r="J17" s="382"/>
      <c r="K17" s="252"/>
    </row>
    <row r="18" spans="2:11" s="1" customFormat="1" ht="15" customHeight="1">
      <c r="B18" s="255"/>
      <c r="C18" s="256"/>
      <c r="D18" s="256"/>
      <c r="E18" s="258" t="s">
        <v>79</v>
      </c>
      <c r="F18" s="382" t="s">
        <v>747</v>
      </c>
      <c r="G18" s="382"/>
      <c r="H18" s="382"/>
      <c r="I18" s="382"/>
      <c r="J18" s="382"/>
      <c r="K18" s="252"/>
    </row>
    <row r="19" spans="2:11" s="1" customFormat="1" ht="15" customHeight="1">
      <c r="B19" s="255"/>
      <c r="C19" s="256"/>
      <c r="D19" s="256"/>
      <c r="E19" s="258" t="s">
        <v>748</v>
      </c>
      <c r="F19" s="382" t="s">
        <v>749</v>
      </c>
      <c r="G19" s="382"/>
      <c r="H19" s="382"/>
      <c r="I19" s="382"/>
      <c r="J19" s="382"/>
      <c r="K19" s="252"/>
    </row>
    <row r="20" spans="2:11" s="1" customFormat="1" ht="15" customHeight="1">
      <c r="B20" s="255"/>
      <c r="C20" s="256"/>
      <c r="D20" s="256"/>
      <c r="E20" s="258" t="s">
        <v>750</v>
      </c>
      <c r="F20" s="382" t="s">
        <v>751</v>
      </c>
      <c r="G20" s="382"/>
      <c r="H20" s="382"/>
      <c r="I20" s="382"/>
      <c r="J20" s="382"/>
      <c r="K20" s="252"/>
    </row>
    <row r="21" spans="2:11" s="1" customFormat="1" ht="15" customHeight="1">
      <c r="B21" s="255"/>
      <c r="C21" s="256"/>
      <c r="D21" s="256"/>
      <c r="E21" s="258" t="s">
        <v>752</v>
      </c>
      <c r="F21" s="382" t="s">
        <v>753</v>
      </c>
      <c r="G21" s="382"/>
      <c r="H21" s="382"/>
      <c r="I21" s="382"/>
      <c r="J21" s="382"/>
      <c r="K21" s="252"/>
    </row>
    <row r="22" spans="2:11" s="1" customFormat="1" ht="15" customHeight="1">
      <c r="B22" s="255"/>
      <c r="C22" s="256"/>
      <c r="D22" s="256"/>
      <c r="E22" s="258" t="s">
        <v>754</v>
      </c>
      <c r="F22" s="382" t="s">
        <v>755</v>
      </c>
      <c r="G22" s="382"/>
      <c r="H22" s="382"/>
      <c r="I22" s="382"/>
      <c r="J22" s="382"/>
      <c r="K22" s="252"/>
    </row>
    <row r="23" spans="2:11" s="1" customFormat="1" ht="15" customHeight="1">
      <c r="B23" s="255"/>
      <c r="C23" s="256"/>
      <c r="D23" s="256"/>
      <c r="E23" s="258" t="s">
        <v>756</v>
      </c>
      <c r="F23" s="382" t="s">
        <v>757</v>
      </c>
      <c r="G23" s="382"/>
      <c r="H23" s="382"/>
      <c r="I23" s="382"/>
      <c r="J23" s="382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2" t="s">
        <v>758</v>
      </c>
      <c r="D25" s="382"/>
      <c r="E25" s="382"/>
      <c r="F25" s="382"/>
      <c r="G25" s="382"/>
      <c r="H25" s="382"/>
      <c r="I25" s="382"/>
      <c r="J25" s="382"/>
      <c r="K25" s="252"/>
    </row>
    <row r="26" spans="2:11" s="1" customFormat="1" ht="15" customHeight="1">
      <c r="B26" s="255"/>
      <c r="C26" s="382" t="s">
        <v>759</v>
      </c>
      <c r="D26" s="382"/>
      <c r="E26" s="382"/>
      <c r="F26" s="382"/>
      <c r="G26" s="382"/>
      <c r="H26" s="382"/>
      <c r="I26" s="382"/>
      <c r="J26" s="382"/>
      <c r="K26" s="252"/>
    </row>
    <row r="27" spans="2:11" s="1" customFormat="1" ht="15" customHeight="1">
      <c r="B27" s="255"/>
      <c r="C27" s="254"/>
      <c r="D27" s="382" t="s">
        <v>760</v>
      </c>
      <c r="E27" s="382"/>
      <c r="F27" s="382"/>
      <c r="G27" s="382"/>
      <c r="H27" s="382"/>
      <c r="I27" s="382"/>
      <c r="J27" s="382"/>
      <c r="K27" s="252"/>
    </row>
    <row r="28" spans="2:11" s="1" customFormat="1" ht="15" customHeight="1">
      <c r="B28" s="255"/>
      <c r="C28" s="256"/>
      <c r="D28" s="382" t="s">
        <v>761</v>
      </c>
      <c r="E28" s="382"/>
      <c r="F28" s="382"/>
      <c r="G28" s="382"/>
      <c r="H28" s="382"/>
      <c r="I28" s="382"/>
      <c r="J28" s="382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2" t="s">
        <v>762</v>
      </c>
      <c r="E30" s="382"/>
      <c r="F30" s="382"/>
      <c r="G30" s="382"/>
      <c r="H30" s="382"/>
      <c r="I30" s="382"/>
      <c r="J30" s="382"/>
      <c r="K30" s="252"/>
    </row>
    <row r="31" spans="2:11" s="1" customFormat="1" ht="15" customHeight="1">
      <c r="B31" s="255"/>
      <c r="C31" s="256"/>
      <c r="D31" s="382" t="s">
        <v>763</v>
      </c>
      <c r="E31" s="382"/>
      <c r="F31" s="382"/>
      <c r="G31" s="382"/>
      <c r="H31" s="382"/>
      <c r="I31" s="382"/>
      <c r="J31" s="382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2" t="s">
        <v>764</v>
      </c>
      <c r="E33" s="382"/>
      <c r="F33" s="382"/>
      <c r="G33" s="382"/>
      <c r="H33" s="382"/>
      <c r="I33" s="382"/>
      <c r="J33" s="382"/>
      <c r="K33" s="252"/>
    </row>
    <row r="34" spans="2:11" s="1" customFormat="1" ht="15" customHeight="1">
      <c r="B34" s="255"/>
      <c r="C34" s="256"/>
      <c r="D34" s="382" t="s">
        <v>765</v>
      </c>
      <c r="E34" s="382"/>
      <c r="F34" s="382"/>
      <c r="G34" s="382"/>
      <c r="H34" s="382"/>
      <c r="I34" s="382"/>
      <c r="J34" s="382"/>
      <c r="K34" s="252"/>
    </row>
    <row r="35" spans="2:11" s="1" customFormat="1" ht="15" customHeight="1">
      <c r="B35" s="255"/>
      <c r="C35" s="256"/>
      <c r="D35" s="382" t="s">
        <v>766</v>
      </c>
      <c r="E35" s="382"/>
      <c r="F35" s="382"/>
      <c r="G35" s="382"/>
      <c r="H35" s="382"/>
      <c r="I35" s="382"/>
      <c r="J35" s="382"/>
      <c r="K35" s="252"/>
    </row>
    <row r="36" spans="2:11" s="1" customFormat="1" ht="15" customHeight="1">
      <c r="B36" s="255"/>
      <c r="C36" s="256"/>
      <c r="D36" s="254"/>
      <c r="E36" s="257" t="s">
        <v>111</v>
      </c>
      <c r="F36" s="254"/>
      <c r="G36" s="382" t="s">
        <v>767</v>
      </c>
      <c r="H36" s="382"/>
      <c r="I36" s="382"/>
      <c r="J36" s="382"/>
      <c r="K36" s="252"/>
    </row>
    <row r="37" spans="2:11" s="1" customFormat="1" ht="30.75" customHeight="1">
      <c r="B37" s="255"/>
      <c r="C37" s="256"/>
      <c r="D37" s="254"/>
      <c r="E37" s="257" t="s">
        <v>768</v>
      </c>
      <c r="F37" s="254"/>
      <c r="G37" s="382" t="s">
        <v>769</v>
      </c>
      <c r="H37" s="382"/>
      <c r="I37" s="382"/>
      <c r="J37" s="382"/>
      <c r="K37" s="252"/>
    </row>
    <row r="38" spans="2:11" s="1" customFormat="1" ht="15" customHeight="1">
      <c r="B38" s="255"/>
      <c r="C38" s="256"/>
      <c r="D38" s="254"/>
      <c r="E38" s="257" t="s">
        <v>53</v>
      </c>
      <c r="F38" s="254"/>
      <c r="G38" s="382" t="s">
        <v>770</v>
      </c>
      <c r="H38" s="382"/>
      <c r="I38" s="382"/>
      <c r="J38" s="382"/>
      <c r="K38" s="252"/>
    </row>
    <row r="39" spans="2:11" s="1" customFormat="1" ht="15" customHeight="1">
      <c r="B39" s="255"/>
      <c r="C39" s="256"/>
      <c r="D39" s="254"/>
      <c r="E39" s="257" t="s">
        <v>54</v>
      </c>
      <c r="F39" s="254"/>
      <c r="G39" s="382" t="s">
        <v>771</v>
      </c>
      <c r="H39" s="382"/>
      <c r="I39" s="382"/>
      <c r="J39" s="382"/>
      <c r="K39" s="252"/>
    </row>
    <row r="40" spans="2:11" s="1" customFormat="1" ht="15" customHeight="1">
      <c r="B40" s="255"/>
      <c r="C40" s="256"/>
      <c r="D40" s="254"/>
      <c r="E40" s="257" t="s">
        <v>112</v>
      </c>
      <c r="F40" s="254"/>
      <c r="G40" s="382" t="s">
        <v>772</v>
      </c>
      <c r="H40" s="382"/>
      <c r="I40" s="382"/>
      <c r="J40" s="382"/>
      <c r="K40" s="252"/>
    </row>
    <row r="41" spans="2:11" s="1" customFormat="1" ht="15" customHeight="1">
      <c r="B41" s="255"/>
      <c r="C41" s="256"/>
      <c r="D41" s="254"/>
      <c r="E41" s="257" t="s">
        <v>113</v>
      </c>
      <c r="F41" s="254"/>
      <c r="G41" s="382" t="s">
        <v>773</v>
      </c>
      <c r="H41" s="382"/>
      <c r="I41" s="382"/>
      <c r="J41" s="382"/>
      <c r="K41" s="252"/>
    </row>
    <row r="42" spans="2:11" s="1" customFormat="1" ht="15" customHeight="1">
      <c r="B42" s="255"/>
      <c r="C42" s="256"/>
      <c r="D42" s="254"/>
      <c r="E42" s="257" t="s">
        <v>774</v>
      </c>
      <c r="F42" s="254"/>
      <c r="G42" s="382" t="s">
        <v>775</v>
      </c>
      <c r="H42" s="382"/>
      <c r="I42" s="382"/>
      <c r="J42" s="382"/>
      <c r="K42" s="252"/>
    </row>
    <row r="43" spans="2:11" s="1" customFormat="1" ht="15" customHeight="1">
      <c r="B43" s="255"/>
      <c r="C43" s="256"/>
      <c r="D43" s="254"/>
      <c r="E43" s="257"/>
      <c r="F43" s="254"/>
      <c r="G43" s="382" t="s">
        <v>776</v>
      </c>
      <c r="H43" s="382"/>
      <c r="I43" s="382"/>
      <c r="J43" s="382"/>
      <c r="K43" s="252"/>
    </row>
    <row r="44" spans="2:11" s="1" customFormat="1" ht="15" customHeight="1">
      <c r="B44" s="255"/>
      <c r="C44" s="256"/>
      <c r="D44" s="254"/>
      <c r="E44" s="257" t="s">
        <v>777</v>
      </c>
      <c r="F44" s="254"/>
      <c r="G44" s="382" t="s">
        <v>778</v>
      </c>
      <c r="H44" s="382"/>
      <c r="I44" s="382"/>
      <c r="J44" s="382"/>
      <c r="K44" s="252"/>
    </row>
    <row r="45" spans="2:11" s="1" customFormat="1" ht="15" customHeight="1">
      <c r="B45" s="255"/>
      <c r="C45" s="256"/>
      <c r="D45" s="254"/>
      <c r="E45" s="257" t="s">
        <v>115</v>
      </c>
      <c r="F45" s="254"/>
      <c r="G45" s="382" t="s">
        <v>779</v>
      </c>
      <c r="H45" s="382"/>
      <c r="I45" s="382"/>
      <c r="J45" s="382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2" t="s">
        <v>780</v>
      </c>
      <c r="E47" s="382"/>
      <c r="F47" s="382"/>
      <c r="G47" s="382"/>
      <c r="H47" s="382"/>
      <c r="I47" s="382"/>
      <c r="J47" s="382"/>
      <c r="K47" s="252"/>
    </row>
    <row r="48" spans="2:11" s="1" customFormat="1" ht="15" customHeight="1">
      <c r="B48" s="255"/>
      <c r="C48" s="256"/>
      <c r="D48" s="256"/>
      <c r="E48" s="382" t="s">
        <v>781</v>
      </c>
      <c r="F48" s="382"/>
      <c r="G48" s="382"/>
      <c r="H48" s="382"/>
      <c r="I48" s="382"/>
      <c r="J48" s="382"/>
      <c r="K48" s="252"/>
    </row>
    <row r="49" spans="2:11" s="1" customFormat="1" ht="15" customHeight="1">
      <c r="B49" s="255"/>
      <c r="C49" s="256"/>
      <c r="D49" s="256"/>
      <c r="E49" s="382" t="s">
        <v>782</v>
      </c>
      <c r="F49" s="382"/>
      <c r="G49" s="382"/>
      <c r="H49" s="382"/>
      <c r="I49" s="382"/>
      <c r="J49" s="382"/>
      <c r="K49" s="252"/>
    </row>
    <row r="50" spans="2:11" s="1" customFormat="1" ht="15" customHeight="1">
      <c r="B50" s="255"/>
      <c r="C50" s="256"/>
      <c r="D50" s="256"/>
      <c r="E50" s="382" t="s">
        <v>783</v>
      </c>
      <c r="F50" s="382"/>
      <c r="G50" s="382"/>
      <c r="H50" s="382"/>
      <c r="I50" s="382"/>
      <c r="J50" s="382"/>
      <c r="K50" s="252"/>
    </row>
    <row r="51" spans="2:11" s="1" customFormat="1" ht="15" customHeight="1">
      <c r="B51" s="255"/>
      <c r="C51" s="256"/>
      <c r="D51" s="382" t="s">
        <v>784</v>
      </c>
      <c r="E51" s="382"/>
      <c r="F51" s="382"/>
      <c r="G51" s="382"/>
      <c r="H51" s="382"/>
      <c r="I51" s="382"/>
      <c r="J51" s="382"/>
      <c r="K51" s="252"/>
    </row>
    <row r="52" spans="2:11" s="1" customFormat="1" ht="25.5" customHeight="1">
      <c r="B52" s="251"/>
      <c r="C52" s="383" t="s">
        <v>785</v>
      </c>
      <c r="D52" s="383"/>
      <c r="E52" s="383"/>
      <c r="F52" s="383"/>
      <c r="G52" s="383"/>
      <c r="H52" s="383"/>
      <c r="I52" s="383"/>
      <c r="J52" s="383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2" t="s">
        <v>786</v>
      </c>
      <c r="D54" s="382"/>
      <c r="E54" s="382"/>
      <c r="F54" s="382"/>
      <c r="G54" s="382"/>
      <c r="H54" s="382"/>
      <c r="I54" s="382"/>
      <c r="J54" s="382"/>
      <c r="K54" s="252"/>
    </row>
    <row r="55" spans="2:11" s="1" customFormat="1" ht="15" customHeight="1">
      <c r="B55" s="251"/>
      <c r="C55" s="382" t="s">
        <v>787</v>
      </c>
      <c r="D55" s="382"/>
      <c r="E55" s="382"/>
      <c r="F55" s="382"/>
      <c r="G55" s="382"/>
      <c r="H55" s="382"/>
      <c r="I55" s="382"/>
      <c r="J55" s="382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2" t="s">
        <v>788</v>
      </c>
      <c r="D57" s="382"/>
      <c r="E57" s="382"/>
      <c r="F57" s="382"/>
      <c r="G57" s="382"/>
      <c r="H57" s="382"/>
      <c r="I57" s="382"/>
      <c r="J57" s="382"/>
      <c r="K57" s="252"/>
    </row>
    <row r="58" spans="2:11" s="1" customFormat="1" ht="15" customHeight="1">
      <c r="B58" s="251"/>
      <c r="C58" s="256"/>
      <c r="D58" s="382" t="s">
        <v>789</v>
      </c>
      <c r="E58" s="382"/>
      <c r="F58" s="382"/>
      <c r="G58" s="382"/>
      <c r="H58" s="382"/>
      <c r="I58" s="382"/>
      <c r="J58" s="382"/>
      <c r="K58" s="252"/>
    </row>
    <row r="59" spans="2:11" s="1" customFormat="1" ht="15" customHeight="1">
      <c r="B59" s="251"/>
      <c r="C59" s="256"/>
      <c r="D59" s="382" t="s">
        <v>790</v>
      </c>
      <c r="E59" s="382"/>
      <c r="F59" s="382"/>
      <c r="G59" s="382"/>
      <c r="H59" s="382"/>
      <c r="I59" s="382"/>
      <c r="J59" s="382"/>
      <c r="K59" s="252"/>
    </row>
    <row r="60" spans="2:11" s="1" customFormat="1" ht="15" customHeight="1">
      <c r="B60" s="251"/>
      <c r="C60" s="256"/>
      <c r="D60" s="382" t="s">
        <v>791</v>
      </c>
      <c r="E60" s="382"/>
      <c r="F60" s="382"/>
      <c r="G60" s="382"/>
      <c r="H60" s="382"/>
      <c r="I60" s="382"/>
      <c r="J60" s="382"/>
      <c r="K60" s="252"/>
    </row>
    <row r="61" spans="2:11" s="1" customFormat="1" ht="15" customHeight="1">
      <c r="B61" s="251"/>
      <c r="C61" s="256"/>
      <c r="D61" s="382" t="s">
        <v>792</v>
      </c>
      <c r="E61" s="382"/>
      <c r="F61" s="382"/>
      <c r="G61" s="382"/>
      <c r="H61" s="382"/>
      <c r="I61" s="382"/>
      <c r="J61" s="382"/>
      <c r="K61" s="252"/>
    </row>
    <row r="62" spans="2:11" s="1" customFormat="1" ht="15" customHeight="1">
      <c r="B62" s="251"/>
      <c r="C62" s="256"/>
      <c r="D62" s="385" t="s">
        <v>793</v>
      </c>
      <c r="E62" s="385"/>
      <c r="F62" s="385"/>
      <c r="G62" s="385"/>
      <c r="H62" s="385"/>
      <c r="I62" s="385"/>
      <c r="J62" s="385"/>
      <c r="K62" s="252"/>
    </row>
    <row r="63" spans="2:11" s="1" customFormat="1" ht="15" customHeight="1">
      <c r="B63" s="251"/>
      <c r="C63" s="256"/>
      <c r="D63" s="382" t="s">
        <v>794</v>
      </c>
      <c r="E63" s="382"/>
      <c r="F63" s="382"/>
      <c r="G63" s="382"/>
      <c r="H63" s="382"/>
      <c r="I63" s="382"/>
      <c r="J63" s="382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2" t="s">
        <v>795</v>
      </c>
      <c r="E65" s="382"/>
      <c r="F65" s="382"/>
      <c r="G65" s="382"/>
      <c r="H65" s="382"/>
      <c r="I65" s="382"/>
      <c r="J65" s="382"/>
      <c r="K65" s="252"/>
    </row>
    <row r="66" spans="2:11" s="1" customFormat="1" ht="15" customHeight="1">
      <c r="B66" s="251"/>
      <c r="C66" s="256"/>
      <c r="D66" s="385" t="s">
        <v>796</v>
      </c>
      <c r="E66" s="385"/>
      <c r="F66" s="385"/>
      <c r="G66" s="385"/>
      <c r="H66" s="385"/>
      <c r="I66" s="385"/>
      <c r="J66" s="385"/>
      <c r="K66" s="252"/>
    </row>
    <row r="67" spans="2:11" s="1" customFormat="1" ht="15" customHeight="1">
      <c r="B67" s="251"/>
      <c r="C67" s="256"/>
      <c r="D67" s="382" t="s">
        <v>797</v>
      </c>
      <c r="E67" s="382"/>
      <c r="F67" s="382"/>
      <c r="G67" s="382"/>
      <c r="H67" s="382"/>
      <c r="I67" s="382"/>
      <c r="J67" s="382"/>
      <c r="K67" s="252"/>
    </row>
    <row r="68" spans="2:11" s="1" customFormat="1" ht="15" customHeight="1">
      <c r="B68" s="251"/>
      <c r="C68" s="256"/>
      <c r="D68" s="382" t="s">
        <v>798</v>
      </c>
      <c r="E68" s="382"/>
      <c r="F68" s="382"/>
      <c r="G68" s="382"/>
      <c r="H68" s="382"/>
      <c r="I68" s="382"/>
      <c r="J68" s="382"/>
      <c r="K68" s="252"/>
    </row>
    <row r="69" spans="2:11" s="1" customFormat="1" ht="15" customHeight="1">
      <c r="B69" s="251"/>
      <c r="C69" s="256"/>
      <c r="D69" s="382" t="s">
        <v>799</v>
      </c>
      <c r="E69" s="382"/>
      <c r="F69" s="382"/>
      <c r="G69" s="382"/>
      <c r="H69" s="382"/>
      <c r="I69" s="382"/>
      <c r="J69" s="382"/>
      <c r="K69" s="252"/>
    </row>
    <row r="70" spans="2:11" s="1" customFormat="1" ht="15" customHeight="1">
      <c r="B70" s="251"/>
      <c r="C70" s="256"/>
      <c r="D70" s="382" t="s">
        <v>800</v>
      </c>
      <c r="E70" s="382"/>
      <c r="F70" s="382"/>
      <c r="G70" s="382"/>
      <c r="H70" s="382"/>
      <c r="I70" s="382"/>
      <c r="J70" s="382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86" t="s">
        <v>801</v>
      </c>
      <c r="D75" s="386"/>
      <c r="E75" s="386"/>
      <c r="F75" s="386"/>
      <c r="G75" s="386"/>
      <c r="H75" s="386"/>
      <c r="I75" s="386"/>
      <c r="J75" s="386"/>
      <c r="K75" s="269"/>
    </row>
    <row r="76" spans="2:11" s="1" customFormat="1" ht="17.25" customHeight="1">
      <c r="B76" s="268"/>
      <c r="C76" s="270" t="s">
        <v>802</v>
      </c>
      <c r="D76" s="270"/>
      <c r="E76" s="270"/>
      <c r="F76" s="270" t="s">
        <v>803</v>
      </c>
      <c r="G76" s="271"/>
      <c r="H76" s="270" t="s">
        <v>54</v>
      </c>
      <c r="I76" s="270" t="s">
        <v>57</v>
      </c>
      <c r="J76" s="270" t="s">
        <v>804</v>
      </c>
      <c r="K76" s="269"/>
    </row>
    <row r="77" spans="2:11" s="1" customFormat="1" ht="17.25" customHeight="1">
      <c r="B77" s="268"/>
      <c r="C77" s="272" t="s">
        <v>805</v>
      </c>
      <c r="D77" s="272"/>
      <c r="E77" s="272"/>
      <c r="F77" s="273" t="s">
        <v>806</v>
      </c>
      <c r="G77" s="274"/>
      <c r="H77" s="272"/>
      <c r="I77" s="272"/>
      <c r="J77" s="272" t="s">
        <v>807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53</v>
      </c>
      <c r="D79" s="277"/>
      <c r="E79" s="277"/>
      <c r="F79" s="278" t="s">
        <v>808</v>
      </c>
      <c r="G79" s="279"/>
      <c r="H79" s="257" t="s">
        <v>809</v>
      </c>
      <c r="I79" s="257" t="s">
        <v>810</v>
      </c>
      <c r="J79" s="257">
        <v>20</v>
      </c>
      <c r="K79" s="269"/>
    </row>
    <row r="80" spans="2:11" s="1" customFormat="1" ht="15" customHeight="1">
      <c r="B80" s="268"/>
      <c r="C80" s="257" t="s">
        <v>811</v>
      </c>
      <c r="D80" s="257"/>
      <c r="E80" s="257"/>
      <c r="F80" s="278" t="s">
        <v>808</v>
      </c>
      <c r="G80" s="279"/>
      <c r="H80" s="257" t="s">
        <v>812</v>
      </c>
      <c r="I80" s="257" t="s">
        <v>810</v>
      </c>
      <c r="J80" s="257">
        <v>120</v>
      </c>
      <c r="K80" s="269"/>
    </row>
    <row r="81" spans="2:11" s="1" customFormat="1" ht="15" customHeight="1">
      <c r="B81" s="280"/>
      <c r="C81" s="257" t="s">
        <v>813</v>
      </c>
      <c r="D81" s="257"/>
      <c r="E81" s="257"/>
      <c r="F81" s="278" t="s">
        <v>814</v>
      </c>
      <c r="G81" s="279"/>
      <c r="H81" s="257" t="s">
        <v>815</v>
      </c>
      <c r="I81" s="257" t="s">
        <v>810</v>
      </c>
      <c r="J81" s="257">
        <v>50</v>
      </c>
      <c r="K81" s="269"/>
    </row>
    <row r="82" spans="2:11" s="1" customFormat="1" ht="15" customHeight="1">
      <c r="B82" s="280"/>
      <c r="C82" s="257" t="s">
        <v>816</v>
      </c>
      <c r="D82" s="257"/>
      <c r="E82" s="257"/>
      <c r="F82" s="278" t="s">
        <v>808</v>
      </c>
      <c r="G82" s="279"/>
      <c r="H82" s="257" t="s">
        <v>817</v>
      </c>
      <c r="I82" s="257" t="s">
        <v>818</v>
      </c>
      <c r="J82" s="257"/>
      <c r="K82" s="269"/>
    </row>
    <row r="83" spans="2:11" s="1" customFormat="1" ht="15" customHeight="1">
      <c r="B83" s="280"/>
      <c r="C83" s="281" t="s">
        <v>819</v>
      </c>
      <c r="D83" s="281"/>
      <c r="E83" s="281"/>
      <c r="F83" s="282" t="s">
        <v>814</v>
      </c>
      <c r="G83" s="281"/>
      <c r="H83" s="281" t="s">
        <v>820</v>
      </c>
      <c r="I83" s="281" t="s">
        <v>810</v>
      </c>
      <c r="J83" s="281">
        <v>15</v>
      </c>
      <c r="K83" s="269"/>
    </row>
    <row r="84" spans="2:11" s="1" customFormat="1" ht="15" customHeight="1">
      <c r="B84" s="280"/>
      <c r="C84" s="281" t="s">
        <v>821</v>
      </c>
      <c r="D84" s="281"/>
      <c r="E84" s="281"/>
      <c r="F84" s="282" t="s">
        <v>814</v>
      </c>
      <c r="G84" s="281"/>
      <c r="H84" s="281" t="s">
        <v>822</v>
      </c>
      <c r="I84" s="281" t="s">
        <v>810</v>
      </c>
      <c r="J84" s="281">
        <v>15</v>
      </c>
      <c r="K84" s="269"/>
    </row>
    <row r="85" spans="2:11" s="1" customFormat="1" ht="15" customHeight="1">
      <c r="B85" s="280"/>
      <c r="C85" s="281" t="s">
        <v>823</v>
      </c>
      <c r="D85" s="281"/>
      <c r="E85" s="281"/>
      <c r="F85" s="282" t="s">
        <v>814</v>
      </c>
      <c r="G85" s="281"/>
      <c r="H85" s="281" t="s">
        <v>824</v>
      </c>
      <c r="I85" s="281" t="s">
        <v>810</v>
      </c>
      <c r="J85" s="281">
        <v>20</v>
      </c>
      <c r="K85" s="269"/>
    </row>
    <row r="86" spans="2:11" s="1" customFormat="1" ht="15" customHeight="1">
      <c r="B86" s="280"/>
      <c r="C86" s="281" t="s">
        <v>825</v>
      </c>
      <c r="D86" s="281"/>
      <c r="E86" s="281"/>
      <c r="F86" s="282" t="s">
        <v>814</v>
      </c>
      <c r="G86" s="281"/>
      <c r="H86" s="281" t="s">
        <v>826</v>
      </c>
      <c r="I86" s="281" t="s">
        <v>810</v>
      </c>
      <c r="J86" s="281">
        <v>20</v>
      </c>
      <c r="K86" s="269"/>
    </row>
    <row r="87" spans="2:11" s="1" customFormat="1" ht="15" customHeight="1">
      <c r="B87" s="280"/>
      <c r="C87" s="257" t="s">
        <v>827</v>
      </c>
      <c r="D87" s="257"/>
      <c r="E87" s="257"/>
      <c r="F87" s="278" t="s">
        <v>814</v>
      </c>
      <c r="G87" s="279"/>
      <c r="H87" s="257" t="s">
        <v>828</v>
      </c>
      <c r="I87" s="257" t="s">
        <v>810</v>
      </c>
      <c r="J87" s="257">
        <v>50</v>
      </c>
      <c r="K87" s="269"/>
    </row>
    <row r="88" spans="2:11" s="1" customFormat="1" ht="15" customHeight="1">
      <c r="B88" s="280"/>
      <c r="C88" s="257" t="s">
        <v>829</v>
      </c>
      <c r="D88" s="257"/>
      <c r="E88" s="257"/>
      <c r="F88" s="278" t="s">
        <v>814</v>
      </c>
      <c r="G88" s="279"/>
      <c r="H88" s="257" t="s">
        <v>830</v>
      </c>
      <c r="I88" s="257" t="s">
        <v>810</v>
      </c>
      <c r="J88" s="257">
        <v>20</v>
      </c>
      <c r="K88" s="269"/>
    </row>
    <row r="89" spans="2:11" s="1" customFormat="1" ht="15" customHeight="1">
      <c r="B89" s="280"/>
      <c r="C89" s="257" t="s">
        <v>831</v>
      </c>
      <c r="D89" s="257"/>
      <c r="E89" s="257"/>
      <c r="F89" s="278" t="s">
        <v>814</v>
      </c>
      <c r="G89" s="279"/>
      <c r="H89" s="257" t="s">
        <v>832</v>
      </c>
      <c r="I89" s="257" t="s">
        <v>810</v>
      </c>
      <c r="J89" s="257">
        <v>20</v>
      </c>
      <c r="K89" s="269"/>
    </row>
    <row r="90" spans="2:11" s="1" customFormat="1" ht="15" customHeight="1">
      <c r="B90" s="280"/>
      <c r="C90" s="257" t="s">
        <v>833</v>
      </c>
      <c r="D90" s="257"/>
      <c r="E90" s="257"/>
      <c r="F90" s="278" t="s">
        <v>814</v>
      </c>
      <c r="G90" s="279"/>
      <c r="H90" s="257" t="s">
        <v>834</v>
      </c>
      <c r="I90" s="257" t="s">
        <v>810</v>
      </c>
      <c r="J90" s="257">
        <v>50</v>
      </c>
      <c r="K90" s="269"/>
    </row>
    <row r="91" spans="2:11" s="1" customFormat="1" ht="15" customHeight="1">
      <c r="B91" s="280"/>
      <c r="C91" s="257" t="s">
        <v>835</v>
      </c>
      <c r="D91" s="257"/>
      <c r="E91" s="257"/>
      <c r="F91" s="278" t="s">
        <v>814</v>
      </c>
      <c r="G91" s="279"/>
      <c r="H91" s="257" t="s">
        <v>835</v>
      </c>
      <c r="I91" s="257" t="s">
        <v>810</v>
      </c>
      <c r="J91" s="257">
        <v>50</v>
      </c>
      <c r="K91" s="269"/>
    </row>
    <row r="92" spans="2:11" s="1" customFormat="1" ht="15" customHeight="1">
      <c r="B92" s="280"/>
      <c r="C92" s="257" t="s">
        <v>836</v>
      </c>
      <c r="D92" s="257"/>
      <c r="E92" s="257"/>
      <c r="F92" s="278" t="s">
        <v>814</v>
      </c>
      <c r="G92" s="279"/>
      <c r="H92" s="257" t="s">
        <v>837</v>
      </c>
      <c r="I92" s="257" t="s">
        <v>810</v>
      </c>
      <c r="J92" s="257">
        <v>255</v>
      </c>
      <c r="K92" s="269"/>
    </row>
    <row r="93" spans="2:11" s="1" customFormat="1" ht="15" customHeight="1">
      <c r="B93" s="280"/>
      <c r="C93" s="257" t="s">
        <v>838</v>
      </c>
      <c r="D93" s="257"/>
      <c r="E93" s="257"/>
      <c r="F93" s="278" t="s">
        <v>808</v>
      </c>
      <c r="G93" s="279"/>
      <c r="H93" s="257" t="s">
        <v>839</v>
      </c>
      <c r="I93" s="257" t="s">
        <v>840</v>
      </c>
      <c r="J93" s="257"/>
      <c r="K93" s="269"/>
    </row>
    <row r="94" spans="2:11" s="1" customFormat="1" ht="15" customHeight="1">
      <c r="B94" s="280"/>
      <c r="C94" s="257" t="s">
        <v>841</v>
      </c>
      <c r="D94" s="257"/>
      <c r="E94" s="257"/>
      <c r="F94" s="278" t="s">
        <v>808</v>
      </c>
      <c r="G94" s="279"/>
      <c r="H94" s="257" t="s">
        <v>842</v>
      </c>
      <c r="I94" s="257" t="s">
        <v>843</v>
      </c>
      <c r="J94" s="257"/>
      <c r="K94" s="269"/>
    </row>
    <row r="95" spans="2:11" s="1" customFormat="1" ht="15" customHeight="1">
      <c r="B95" s="280"/>
      <c r="C95" s="257" t="s">
        <v>844</v>
      </c>
      <c r="D95" s="257"/>
      <c r="E95" s="257"/>
      <c r="F95" s="278" t="s">
        <v>808</v>
      </c>
      <c r="G95" s="279"/>
      <c r="H95" s="257" t="s">
        <v>844</v>
      </c>
      <c r="I95" s="257" t="s">
        <v>843</v>
      </c>
      <c r="J95" s="257"/>
      <c r="K95" s="269"/>
    </row>
    <row r="96" spans="2:11" s="1" customFormat="1" ht="15" customHeight="1">
      <c r="B96" s="280"/>
      <c r="C96" s="257" t="s">
        <v>38</v>
      </c>
      <c r="D96" s="257"/>
      <c r="E96" s="257"/>
      <c r="F96" s="278" t="s">
        <v>808</v>
      </c>
      <c r="G96" s="279"/>
      <c r="H96" s="257" t="s">
        <v>845</v>
      </c>
      <c r="I96" s="257" t="s">
        <v>843</v>
      </c>
      <c r="J96" s="257"/>
      <c r="K96" s="269"/>
    </row>
    <row r="97" spans="2:11" s="1" customFormat="1" ht="15" customHeight="1">
      <c r="B97" s="280"/>
      <c r="C97" s="257" t="s">
        <v>48</v>
      </c>
      <c r="D97" s="257"/>
      <c r="E97" s="257"/>
      <c r="F97" s="278" t="s">
        <v>808</v>
      </c>
      <c r="G97" s="279"/>
      <c r="H97" s="257" t="s">
        <v>846</v>
      </c>
      <c r="I97" s="257" t="s">
        <v>843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86" t="s">
        <v>847</v>
      </c>
      <c r="D102" s="386"/>
      <c r="E102" s="386"/>
      <c r="F102" s="386"/>
      <c r="G102" s="386"/>
      <c r="H102" s="386"/>
      <c r="I102" s="386"/>
      <c r="J102" s="386"/>
      <c r="K102" s="269"/>
    </row>
    <row r="103" spans="2:11" s="1" customFormat="1" ht="17.25" customHeight="1">
      <c r="B103" s="268"/>
      <c r="C103" s="270" t="s">
        <v>802</v>
      </c>
      <c r="D103" s="270"/>
      <c r="E103" s="270"/>
      <c r="F103" s="270" t="s">
        <v>803</v>
      </c>
      <c r="G103" s="271"/>
      <c r="H103" s="270" t="s">
        <v>54</v>
      </c>
      <c r="I103" s="270" t="s">
        <v>57</v>
      </c>
      <c r="J103" s="270" t="s">
        <v>804</v>
      </c>
      <c r="K103" s="269"/>
    </row>
    <row r="104" spans="2:11" s="1" customFormat="1" ht="17.25" customHeight="1">
      <c r="B104" s="268"/>
      <c r="C104" s="272" t="s">
        <v>805</v>
      </c>
      <c r="D104" s="272"/>
      <c r="E104" s="272"/>
      <c r="F104" s="273" t="s">
        <v>806</v>
      </c>
      <c r="G104" s="274"/>
      <c r="H104" s="272"/>
      <c r="I104" s="272"/>
      <c r="J104" s="272" t="s">
        <v>807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53</v>
      </c>
      <c r="D106" s="277"/>
      <c r="E106" s="277"/>
      <c r="F106" s="278" t="s">
        <v>808</v>
      </c>
      <c r="G106" s="257"/>
      <c r="H106" s="257" t="s">
        <v>848</v>
      </c>
      <c r="I106" s="257" t="s">
        <v>810</v>
      </c>
      <c r="J106" s="257">
        <v>20</v>
      </c>
      <c r="K106" s="269"/>
    </row>
    <row r="107" spans="2:11" s="1" customFormat="1" ht="15" customHeight="1">
      <c r="B107" s="268"/>
      <c r="C107" s="257" t="s">
        <v>811</v>
      </c>
      <c r="D107" s="257"/>
      <c r="E107" s="257"/>
      <c r="F107" s="278" t="s">
        <v>808</v>
      </c>
      <c r="G107" s="257"/>
      <c r="H107" s="257" t="s">
        <v>848</v>
      </c>
      <c r="I107" s="257" t="s">
        <v>810</v>
      </c>
      <c r="J107" s="257">
        <v>120</v>
      </c>
      <c r="K107" s="269"/>
    </row>
    <row r="108" spans="2:11" s="1" customFormat="1" ht="15" customHeight="1">
      <c r="B108" s="280"/>
      <c r="C108" s="257" t="s">
        <v>813</v>
      </c>
      <c r="D108" s="257"/>
      <c r="E108" s="257"/>
      <c r="F108" s="278" t="s">
        <v>814</v>
      </c>
      <c r="G108" s="257"/>
      <c r="H108" s="257" t="s">
        <v>848</v>
      </c>
      <c r="I108" s="257" t="s">
        <v>810</v>
      </c>
      <c r="J108" s="257">
        <v>50</v>
      </c>
      <c r="K108" s="269"/>
    </row>
    <row r="109" spans="2:11" s="1" customFormat="1" ht="15" customHeight="1">
      <c r="B109" s="280"/>
      <c r="C109" s="257" t="s">
        <v>816</v>
      </c>
      <c r="D109" s="257"/>
      <c r="E109" s="257"/>
      <c r="F109" s="278" t="s">
        <v>808</v>
      </c>
      <c r="G109" s="257"/>
      <c r="H109" s="257" t="s">
        <v>848</v>
      </c>
      <c r="I109" s="257" t="s">
        <v>818</v>
      </c>
      <c r="J109" s="257"/>
      <c r="K109" s="269"/>
    </row>
    <row r="110" spans="2:11" s="1" customFormat="1" ht="15" customHeight="1">
      <c r="B110" s="280"/>
      <c r="C110" s="257" t="s">
        <v>827</v>
      </c>
      <c r="D110" s="257"/>
      <c r="E110" s="257"/>
      <c r="F110" s="278" t="s">
        <v>814</v>
      </c>
      <c r="G110" s="257"/>
      <c r="H110" s="257" t="s">
        <v>848</v>
      </c>
      <c r="I110" s="257" t="s">
        <v>810</v>
      </c>
      <c r="J110" s="257">
        <v>50</v>
      </c>
      <c r="K110" s="269"/>
    </row>
    <row r="111" spans="2:11" s="1" customFormat="1" ht="15" customHeight="1">
      <c r="B111" s="280"/>
      <c r="C111" s="257" t="s">
        <v>835</v>
      </c>
      <c r="D111" s="257"/>
      <c r="E111" s="257"/>
      <c r="F111" s="278" t="s">
        <v>814</v>
      </c>
      <c r="G111" s="257"/>
      <c r="H111" s="257" t="s">
        <v>848</v>
      </c>
      <c r="I111" s="257" t="s">
        <v>810</v>
      </c>
      <c r="J111" s="257">
        <v>50</v>
      </c>
      <c r="K111" s="269"/>
    </row>
    <row r="112" spans="2:11" s="1" customFormat="1" ht="15" customHeight="1">
      <c r="B112" s="280"/>
      <c r="C112" s="257" t="s">
        <v>833</v>
      </c>
      <c r="D112" s="257"/>
      <c r="E112" s="257"/>
      <c r="F112" s="278" t="s">
        <v>814</v>
      </c>
      <c r="G112" s="257"/>
      <c r="H112" s="257" t="s">
        <v>848</v>
      </c>
      <c r="I112" s="257" t="s">
        <v>810</v>
      </c>
      <c r="J112" s="257">
        <v>50</v>
      </c>
      <c r="K112" s="269"/>
    </row>
    <row r="113" spans="2:11" s="1" customFormat="1" ht="15" customHeight="1">
      <c r="B113" s="280"/>
      <c r="C113" s="257" t="s">
        <v>53</v>
      </c>
      <c r="D113" s="257"/>
      <c r="E113" s="257"/>
      <c r="F113" s="278" t="s">
        <v>808</v>
      </c>
      <c r="G113" s="257"/>
      <c r="H113" s="257" t="s">
        <v>849</v>
      </c>
      <c r="I113" s="257" t="s">
        <v>810</v>
      </c>
      <c r="J113" s="257">
        <v>20</v>
      </c>
      <c r="K113" s="269"/>
    </row>
    <row r="114" spans="2:11" s="1" customFormat="1" ht="15" customHeight="1">
      <c r="B114" s="280"/>
      <c r="C114" s="257" t="s">
        <v>850</v>
      </c>
      <c r="D114" s="257"/>
      <c r="E114" s="257"/>
      <c r="F114" s="278" t="s">
        <v>808</v>
      </c>
      <c r="G114" s="257"/>
      <c r="H114" s="257" t="s">
        <v>851</v>
      </c>
      <c r="I114" s="257" t="s">
        <v>810</v>
      </c>
      <c r="J114" s="257">
        <v>120</v>
      </c>
      <c r="K114" s="269"/>
    </row>
    <row r="115" spans="2:11" s="1" customFormat="1" ht="15" customHeight="1">
      <c r="B115" s="280"/>
      <c r="C115" s="257" t="s">
        <v>38</v>
      </c>
      <c r="D115" s="257"/>
      <c r="E115" s="257"/>
      <c r="F115" s="278" t="s">
        <v>808</v>
      </c>
      <c r="G115" s="257"/>
      <c r="H115" s="257" t="s">
        <v>852</v>
      </c>
      <c r="I115" s="257" t="s">
        <v>843</v>
      </c>
      <c r="J115" s="257"/>
      <c r="K115" s="269"/>
    </row>
    <row r="116" spans="2:11" s="1" customFormat="1" ht="15" customHeight="1">
      <c r="B116" s="280"/>
      <c r="C116" s="257" t="s">
        <v>48</v>
      </c>
      <c r="D116" s="257"/>
      <c r="E116" s="257"/>
      <c r="F116" s="278" t="s">
        <v>808</v>
      </c>
      <c r="G116" s="257"/>
      <c r="H116" s="257" t="s">
        <v>853</v>
      </c>
      <c r="I116" s="257" t="s">
        <v>843</v>
      </c>
      <c r="J116" s="257"/>
      <c r="K116" s="269"/>
    </row>
    <row r="117" spans="2:11" s="1" customFormat="1" ht="15" customHeight="1">
      <c r="B117" s="280"/>
      <c r="C117" s="257" t="s">
        <v>57</v>
      </c>
      <c r="D117" s="257"/>
      <c r="E117" s="257"/>
      <c r="F117" s="278" t="s">
        <v>808</v>
      </c>
      <c r="G117" s="257"/>
      <c r="H117" s="257" t="s">
        <v>854</v>
      </c>
      <c r="I117" s="257" t="s">
        <v>855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84" t="s">
        <v>856</v>
      </c>
      <c r="D122" s="384"/>
      <c r="E122" s="384"/>
      <c r="F122" s="384"/>
      <c r="G122" s="384"/>
      <c r="H122" s="384"/>
      <c r="I122" s="384"/>
      <c r="J122" s="384"/>
      <c r="K122" s="297"/>
    </row>
    <row r="123" spans="2:11" s="1" customFormat="1" ht="17.25" customHeight="1">
      <c r="B123" s="298"/>
      <c r="C123" s="270" t="s">
        <v>802</v>
      </c>
      <c r="D123" s="270"/>
      <c r="E123" s="270"/>
      <c r="F123" s="270" t="s">
        <v>803</v>
      </c>
      <c r="G123" s="271"/>
      <c r="H123" s="270" t="s">
        <v>54</v>
      </c>
      <c r="I123" s="270" t="s">
        <v>57</v>
      </c>
      <c r="J123" s="270" t="s">
        <v>804</v>
      </c>
      <c r="K123" s="299"/>
    </row>
    <row r="124" spans="2:11" s="1" customFormat="1" ht="17.25" customHeight="1">
      <c r="B124" s="298"/>
      <c r="C124" s="272" t="s">
        <v>805</v>
      </c>
      <c r="D124" s="272"/>
      <c r="E124" s="272"/>
      <c r="F124" s="273" t="s">
        <v>806</v>
      </c>
      <c r="G124" s="274"/>
      <c r="H124" s="272"/>
      <c r="I124" s="272"/>
      <c r="J124" s="272" t="s">
        <v>807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811</v>
      </c>
      <c r="D126" s="277"/>
      <c r="E126" s="277"/>
      <c r="F126" s="278" t="s">
        <v>808</v>
      </c>
      <c r="G126" s="257"/>
      <c r="H126" s="257" t="s">
        <v>848</v>
      </c>
      <c r="I126" s="257" t="s">
        <v>810</v>
      </c>
      <c r="J126" s="257">
        <v>120</v>
      </c>
      <c r="K126" s="303"/>
    </row>
    <row r="127" spans="2:11" s="1" customFormat="1" ht="15" customHeight="1">
      <c r="B127" s="300"/>
      <c r="C127" s="257" t="s">
        <v>857</v>
      </c>
      <c r="D127" s="257"/>
      <c r="E127" s="257"/>
      <c r="F127" s="278" t="s">
        <v>808</v>
      </c>
      <c r="G127" s="257"/>
      <c r="H127" s="257" t="s">
        <v>858</v>
      </c>
      <c r="I127" s="257" t="s">
        <v>810</v>
      </c>
      <c r="J127" s="257" t="s">
        <v>859</v>
      </c>
      <c r="K127" s="303"/>
    </row>
    <row r="128" spans="2:11" s="1" customFormat="1" ht="15" customHeight="1">
      <c r="B128" s="300"/>
      <c r="C128" s="257" t="s">
        <v>756</v>
      </c>
      <c r="D128" s="257"/>
      <c r="E128" s="257"/>
      <c r="F128" s="278" t="s">
        <v>808</v>
      </c>
      <c r="G128" s="257"/>
      <c r="H128" s="257" t="s">
        <v>860</v>
      </c>
      <c r="I128" s="257" t="s">
        <v>810</v>
      </c>
      <c r="J128" s="257" t="s">
        <v>859</v>
      </c>
      <c r="K128" s="303"/>
    </row>
    <row r="129" spans="2:11" s="1" customFormat="1" ht="15" customHeight="1">
      <c r="B129" s="300"/>
      <c r="C129" s="257" t="s">
        <v>819</v>
      </c>
      <c r="D129" s="257"/>
      <c r="E129" s="257"/>
      <c r="F129" s="278" t="s">
        <v>814</v>
      </c>
      <c r="G129" s="257"/>
      <c r="H129" s="257" t="s">
        <v>820</v>
      </c>
      <c r="I129" s="257" t="s">
        <v>810</v>
      </c>
      <c r="J129" s="257">
        <v>15</v>
      </c>
      <c r="K129" s="303"/>
    </row>
    <row r="130" spans="2:11" s="1" customFormat="1" ht="15" customHeight="1">
      <c r="B130" s="300"/>
      <c r="C130" s="281" t="s">
        <v>821</v>
      </c>
      <c r="D130" s="281"/>
      <c r="E130" s="281"/>
      <c r="F130" s="282" t="s">
        <v>814</v>
      </c>
      <c r="G130" s="281"/>
      <c r="H130" s="281" t="s">
        <v>822</v>
      </c>
      <c r="I130" s="281" t="s">
        <v>810</v>
      </c>
      <c r="J130" s="281">
        <v>15</v>
      </c>
      <c r="K130" s="303"/>
    </row>
    <row r="131" spans="2:11" s="1" customFormat="1" ht="15" customHeight="1">
      <c r="B131" s="300"/>
      <c r="C131" s="281" t="s">
        <v>823</v>
      </c>
      <c r="D131" s="281"/>
      <c r="E131" s="281"/>
      <c r="F131" s="282" t="s">
        <v>814</v>
      </c>
      <c r="G131" s="281"/>
      <c r="H131" s="281" t="s">
        <v>824</v>
      </c>
      <c r="I131" s="281" t="s">
        <v>810</v>
      </c>
      <c r="J131" s="281">
        <v>20</v>
      </c>
      <c r="K131" s="303"/>
    </row>
    <row r="132" spans="2:11" s="1" customFormat="1" ht="15" customHeight="1">
      <c r="B132" s="300"/>
      <c r="C132" s="281" t="s">
        <v>825</v>
      </c>
      <c r="D132" s="281"/>
      <c r="E132" s="281"/>
      <c r="F132" s="282" t="s">
        <v>814</v>
      </c>
      <c r="G132" s="281"/>
      <c r="H132" s="281" t="s">
        <v>826</v>
      </c>
      <c r="I132" s="281" t="s">
        <v>810</v>
      </c>
      <c r="J132" s="281">
        <v>20</v>
      </c>
      <c r="K132" s="303"/>
    </row>
    <row r="133" spans="2:11" s="1" customFormat="1" ht="15" customHeight="1">
      <c r="B133" s="300"/>
      <c r="C133" s="257" t="s">
        <v>813</v>
      </c>
      <c r="D133" s="257"/>
      <c r="E133" s="257"/>
      <c r="F133" s="278" t="s">
        <v>814</v>
      </c>
      <c r="G133" s="257"/>
      <c r="H133" s="257" t="s">
        <v>848</v>
      </c>
      <c r="I133" s="257" t="s">
        <v>810</v>
      </c>
      <c r="J133" s="257">
        <v>50</v>
      </c>
      <c r="K133" s="303"/>
    </row>
    <row r="134" spans="2:11" s="1" customFormat="1" ht="15" customHeight="1">
      <c r="B134" s="300"/>
      <c r="C134" s="257" t="s">
        <v>827</v>
      </c>
      <c r="D134" s="257"/>
      <c r="E134" s="257"/>
      <c r="F134" s="278" t="s">
        <v>814</v>
      </c>
      <c r="G134" s="257"/>
      <c r="H134" s="257" t="s">
        <v>848</v>
      </c>
      <c r="I134" s="257" t="s">
        <v>810</v>
      </c>
      <c r="J134" s="257">
        <v>50</v>
      </c>
      <c r="K134" s="303"/>
    </row>
    <row r="135" spans="2:11" s="1" customFormat="1" ht="15" customHeight="1">
      <c r="B135" s="300"/>
      <c r="C135" s="257" t="s">
        <v>833</v>
      </c>
      <c r="D135" s="257"/>
      <c r="E135" s="257"/>
      <c r="F135" s="278" t="s">
        <v>814</v>
      </c>
      <c r="G135" s="257"/>
      <c r="H135" s="257" t="s">
        <v>848</v>
      </c>
      <c r="I135" s="257" t="s">
        <v>810</v>
      </c>
      <c r="J135" s="257">
        <v>50</v>
      </c>
      <c r="K135" s="303"/>
    </row>
    <row r="136" spans="2:11" s="1" customFormat="1" ht="15" customHeight="1">
      <c r="B136" s="300"/>
      <c r="C136" s="257" t="s">
        <v>835</v>
      </c>
      <c r="D136" s="257"/>
      <c r="E136" s="257"/>
      <c r="F136" s="278" t="s">
        <v>814</v>
      </c>
      <c r="G136" s="257"/>
      <c r="H136" s="257" t="s">
        <v>848</v>
      </c>
      <c r="I136" s="257" t="s">
        <v>810</v>
      </c>
      <c r="J136" s="257">
        <v>50</v>
      </c>
      <c r="K136" s="303"/>
    </row>
    <row r="137" spans="2:11" s="1" customFormat="1" ht="15" customHeight="1">
      <c r="B137" s="300"/>
      <c r="C137" s="257" t="s">
        <v>836</v>
      </c>
      <c r="D137" s="257"/>
      <c r="E137" s="257"/>
      <c r="F137" s="278" t="s">
        <v>814</v>
      </c>
      <c r="G137" s="257"/>
      <c r="H137" s="257" t="s">
        <v>861</v>
      </c>
      <c r="I137" s="257" t="s">
        <v>810</v>
      </c>
      <c r="J137" s="257">
        <v>255</v>
      </c>
      <c r="K137" s="303"/>
    </row>
    <row r="138" spans="2:11" s="1" customFormat="1" ht="15" customHeight="1">
      <c r="B138" s="300"/>
      <c r="C138" s="257" t="s">
        <v>838</v>
      </c>
      <c r="D138" s="257"/>
      <c r="E138" s="257"/>
      <c r="F138" s="278" t="s">
        <v>808</v>
      </c>
      <c r="G138" s="257"/>
      <c r="H138" s="257" t="s">
        <v>862</v>
      </c>
      <c r="I138" s="257" t="s">
        <v>840</v>
      </c>
      <c r="J138" s="257"/>
      <c r="K138" s="303"/>
    </row>
    <row r="139" spans="2:11" s="1" customFormat="1" ht="15" customHeight="1">
      <c r="B139" s="300"/>
      <c r="C139" s="257" t="s">
        <v>841</v>
      </c>
      <c r="D139" s="257"/>
      <c r="E139" s="257"/>
      <c r="F139" s="278" t="s">
        <v>808</v>
      </c>
      <c r="G139" s="257"/>
      <c r="H139" s="257" t="s">
        <v>863</v>
      </c>
      <c r="I139" s="257" t="s">
        <v>843</v>
      </c>
      <c r="J139" s="257"/>
      <c r="K139" s="303"/>
    </row>
    <row r="140" spans="2:11" s="1" customFormat="1" ht="15" customHeight="1">
      <c r="B140" s="300"/>
      <c r="C140" s="257" t="s">
        <v>844</v>
      </c>
      <c r="D140" s="257"/>
      <c r="E140" s="257"/>
      <c r="F140" s="278" t="s">
        <v>808</v>
      </c>
      <c r="G140" s="257"/>
      <c r="H140" s="257" t="s">
        <v>844</v>
      </c>
      <c r="I140" s="257" t="s">
        <v>843</v>
      </c>
      <c r="J140" s="257"/>
      <c r="K140" s="303"/>
    </row>
    <row r="141" spans="2:11" s="1" customFormat="1" ht="15" customHeight="1">
      <c r="B141" s="300"/>
      <c r="C141" s="257" t="s">
        <v>38</v>
      </c>
      <c r="D141" s="257"/>
      <c r="E141" s="257"/>
      <c r="F141" s="278" t="s">
        <v>808</v>
      </c>
      <c r="G141" s="257"/>
      <c r="H141" s="257" t="s">
        <v>864</v>
      </c>
      <c r="I141" s="257" t="s">
        <v>843</v>
      </c>
      <c r="J141" s="257"/>
      <c r="K141" s="303"/>
    </row>
    <row r="142" spans="2:11" s="1" customFormat="1" ht="15" customHeight="1">
      <c r="B142" s="300"/>
      <c r="C142" s="257" t="s">
        <v>865</v>
      </c>
      <c r="D142" s="257"/>
      <c r="E142" s="257"/>
      <c r="F142" s="278" t="s">
        <v>808</v>
      </c>
      <c r="G142" s="257"/>
      <c r="H142" s="257" t="s">
        <v>866</v>
      </c>
      <c r="I142" s="257" t="s">
        <v>843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86" t="s">
        <v>867</v>
      </c>
      <c r="D147" s="386"/>
      <c r="E147" s="386"/>
      <c r="F147" s="386"/>
      <c r="G147" s="386"/>
      <c r="H147" s="386"/>
      <c r="I147" s="386"/>
      <c r="J147" s="386"/>
      <c r="K147" s="269"/>
    </row>
    <row r="148" spans="2:11" s="1" customFormat="1" ht="17.25" customHeight="1">
      <c r="B148" s="268"/>
      <c r="C148" s="270" t="s">
        <v>802</v>
      </c>
      <c r="D148" s="270"/>
      <c r="E148" s="270"/>
      <c r="F148" s="270" t="s">
        <v>803</v>
      </c>
      <c r="G148" s="271"/>
      <c r="H148" s="270" t="s">
        <v>54</v>
      </c>
      <c r="I148" s="270" t="s">
        <v>57</v>
      </c>
      <c r="J148" s="270" t="s">
        <v>804</v>
      </c>
      <c r="K148" s="269"/>
    </row>
    <row r="149" spans="2:11" s="1" customFormat="1" ht="17.25" customHeight="1">
      <c r="B149" s="268"/>
      <c r="C149" s="272" t="s">
        <v>805</v>
      </c>
      <c r="D149" s="272"/>
      <c r="E149" s="272"/>
      <c r="F149" s="273" t="s">
        <v>806</v>
      </c>
      <c r="G149" s="274"/>
      <c r="H149" s="272"/>
      <c r="I149" s="272"/>
      <c r="J149" s="272" t="s">
        <v>807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811</v>
      </c>
      <c r="D151" s="257"/>
      <c r="E151" s="257"/>
      <c r="F151" s="308" t="s">
        <v>808</v>
      </c>
      <c r="G151" s="257"/>
      <c r="H151" s="307" t="s">
        <v>848</v>
      </c>
      <c r="I151" s="307" t="s">
        <v>810</v>
      </c>
      <c r="J151" s="307">
        <v>120</v>
      </c>
      <c r="K151" s="303"/>
    </row>
    <row r="152" spans="2:11" s="1" customFormat="1" ht="15" customHeight="1">
      <c r="B152" s="280"/>
      <c r="C152" s="307" t="s">
        <v>857</v>
      </c>
      <c r="D152" s="257"/>
      <c r="E152" s="257"/>
      <c r="F152" s="308" t="s">
        <v>808</v>
      </c>
      <c r="G152" s="257"/>
      <c r="H152" s="307" t="s">
        <v>868</v>
      </c>
      <c r="I152" s="307" t="s">
        <v>810</v>
      </c>
      <c r="J152" s="307" t="s">
        <v>859</v>
      </c>
      <c r="K152" s="303"/>
    </row>
    <row r="153" spans="2:11" s="1" customFormat="1" ht="15" customHeight="1">
      <c r="B153" s="280"/>
      <c r="C153" s="307" t="s">
        <v>756</v>
      </c>
      <c r="D153" s="257"/>
      <c r="E153" s="257"/>
      <c r="F153" s="308" t="s">
        <v>808</v>
      </c>
      <c r="G153" s="257"/>
      <c r="H153" s="307" t="s">
        <v>869</v>
      </c>
      <c r="I153" s="307" t="s">
        <v>810</v>
      </c>
      <c r="J153" s="307" t="s">
        <v>859</v>
      </c>
      <c r="K153" s="303"/>
    </row>
    <row r="154" spans="2:11" s="1" customFormat="1" ht="15" customHeight="1">
      <c r="B154" s="280"/>
      <c r="C154" s="307" t="s">
        <v>813</v>
      </c>
      <c r="D154" s="257"/>
      <c r="E154" s="257"/>
      <c r="F154" s="308" t="s">
        <v>814</v>
      </c>
      <c r="G154" s="257"/>
      <c r="H154" s="307" t="s">
        <v>848</v>
      </c>
      <c r="I154" s="307" t="s">
        <v>810</v>
      </c>
      <c r="J154" s="307">
        <v>50</v>
      </c>
      <c r="K154" s="303"/>
    </row>
    <row r="155" spans="2:11" s="1" customFormat="1" ht="15" customHeight="1">
      <c r="B155" s="280"/>
      <c r="C155" s="307" t="s">
        <v>816</v>
      </c>
      <c r="D155" s="257"/>
      <c r="E155" s="257"/>
      <c r="F155" s="308" t="s">
        <v>808</v>
      </c>
      <c r="G155" s="257"/>
      <c r="H155" s="307" t="s">
        <v>848</v>
      </c>
      <c r="I155" s="307" t="s">
        <v>818</v>
      </c>
      <c r="J155" s="307"/>
      <c r="K155" s="303"/>
    </row>
    <row r="156" spans="2:11" s="1" customFormat="1" ht="15" customHeight="1">
      <c r="B156" s="280"/>
      <c r="C156" s="307" t="s">
        <v>827</v>
      </c>
      <c r="D156" s="257"/>
      <c r="E156" s="257"/>
      <c r="F156" s="308" t="s">
        <v>814</v>
      </c>
      <c r="G156" s="257"/>
      <c r="H156" s="307" t="s">
        <v>848</v>
      </c>
      <c r="I156" s="307" t="s">
        <v>810</v>
      </c>
      <c r="J156" s="307">
        <v>50</v>
      </c>
      <c r="K156" s="303"/>
    </row>
    <row r="157" spans="2:11" s="1" customFormat="1" ht="15" customHeight="1">
      <c r="B157" s="280"/>
      <c r="C157" s="307" t="s">
        <v>835</v>
      </c>
      <c r="D157" s="257"/>
      <c r="E157" s="257"/>
      <c r="F157" s="308" t="s">
        <v>814</v>
      </c>
      <c r="G157" s="257"/>
      <c r="H157" s="307" t="s">
        <v>848</v>
      </c>
      <c r="I157" s="307" t="s">
        <v>810</v>
      </c>
      <c r="J157" s="307">
        <v>50</v>
      </c>
      <c r="K157" s="303"/>
    </row>
    <row r="158" spans="2:11" s="1" customFormat="1" ht="15" customHeight="1">
      <c r="B158" s="280"/>
      <c r="C158" s="307" t="s">
        <v>833</v>
      </c>
      <c r="D158" s="257"/>
      <c r="E158" s="257"/>
      <c r="F158" s="308" t="s">
        <v>814</v>
      </c>
      <c r="G158" s="257"/>
      <c r="H158" s="307" t="s">
        <v>848</v>
      </c>
      <c r="I158" s="307" t="s">
        <v>810</v>
      </c>
      <c r="J158" s="307">
        <v>50</v>
      </c>
      <c r="K158" s="303"/>
    </row>
    <row r="159" spans="2:11" s="1" customFormat="1" ht="15" customHeight="1">
      <c r="B159" s="280"/>
      <c r="C159" s="307" t="s">
        <v>104</v>
      </c>
      <c r="D159" s="257"/>
      <c r="E159" s="257"/>
      <c r="F159" s="308" t="s">
        <v>808</v>
      </c>
      <c r="G159" s="257"/>
      <c r="H159" s="307" t="s">
        <v>870</v>
      </c>
      <c r="I159" s="307" t="s">
        <v>810</v>
      </c>
      <c r="J159" s="307" t="s">
        <v>871</v>
      </c>
      <c r="K159" s="303"/>
    </row>
    <row r="160" spans="2:11" s="1" customFormat="1" ht="15" customHeight="1">
      <c r="B160" s="280"/>
      <c r="C160" s="307" t="s">
        <v>872</v>
      </c>
      <c r="D160" s="257"/>
      <c r="E160" s="257"/>
      <c r="F160" s="308" t="s">
        <v>808</v>
      </c>
      <c r="G160" s="257"/>
      <c r="H160" s="307" t="s">
        <v>873</v>
      </c>
      <c r="I160" s="307" t="s">
        <v>843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84" t="s">
        <v>874</v>
      </c>
      <c r="D165" s="384"/>
      <c r="E165" s="384"/>
      <c r="F165" s="384"/>
      <c r="G165" s="384"/>
      <c r="H165" s="384"/>
      <c r="I165" s="384"/>
      <c r="J165" s="384"/>
      <c r="K165" s="250"/>
    </row>
    <row r="166" spans="2:11" s="1" customFormat="1" ht="17.25" customHeight="1">
      <c r="B166" s="249"/>
      <c r="C166" s="270" t="s">
        <v>802</v>
      </c>
      <c r="D166" s="270"/>
      <c r="E166" s="270"/>
      <c r="F166" s="270" t="s">
        <v>803</v>
      </c>
      <c r="G166" s="312"/>
      <c r="H166" s="313" t="s">
        <v>54</v>
      </c>
      <c r="I166" s="313" t="s">
        <v>57</v>
      </c>
      <c r="J166" s="270" t="s">
        <v>804</v>
      </c>
      <c r="K166" s="250"/>
    </row>
    <row r="167" spans="2:11" s="1" customFormat="1" ht="17.25" customHeight="1">
      <c r="B167" s="251"/>
      <c r="C167" s="272" t="s">
        <v>805</v>
      </c>
      <c r="D167" s="272"/>
      <c r="E167" s="272"/>
      <c r="F167" s="273" t="s">
        <v>806</v>
      </c>
      <c r="G167" s="314"/>
      <c r="H167" s="315"/>
      <c r="I167" s="315"/>
      <c r="J167" s="272" t="s">
        <v>807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811</v>
      </c>
      <c r="D169" s="257"/>
      <c r="E169" s="257"/>
      <c r="F169" s="278" t="s">
        <v>808</v>
      </c>
      <c r="G169" s="257"/>
      <c r="H169" s="257" t="s">
        <v>848</v>
      </c>
      <c r="I169" s="257" t="s">
        <v>810</v>
      </c>
      <c r="J169" s="257">
        <v>120</v>
      </c>
      <c r="K169" s="303"/>
    </row>
    <row r="170" spans="2:11" s="1" customFormat="1" ht="15" customHeight="1">
      <c r="B170" s="280"/>
      <c r="C170" s="257" t="s">
        <v>857</v>
      </c>
      <c r="D170" s="257"/>
      <c r="E170" s="257"/>
      <c r="F170" s="278" t="s">
        <v>808</v>
      </c>
      <c r="G170" s="257"/>
      <c r="H170" s="257" t="s">
        <v>858</v>
      </c>
      <c r="I170" s="257" t="s">
        <v>810</v>
      </c>
      <c r="J170" s="257" t="s">
        <v>859</v>
      </c>
      <c r="K170" s="303"/>
    </row>
    <row r="171" spans="2:11" s="1" customFormat="1" ht="15" customHeight="1">
      <c r="B171" s="280"/>
      <c r="C171" s="257" t="s">
        <v>756</v>
      </c>
      <c r="D171" s="257"/>
      <c r="E171" s="257"/>
      <c r="F171" s="278" t="s">
        <v>808</v>
      </c>
      <c r="G171" s="257"/>
      <c r="H171" s="257" t="s">
        <v>875</v>
      </c>
      <c r="I171" s="257" t="s">
        <v>810</v>
      </c>
      <c r="J171" s="257" t="s">
        <v>859</v>
      </c>
      <c r="K171" s="303"/>
    </row>
    <row r="172" spans="2:11" s="1" customFormat="1" ht="15" customHeight="1">
      <c r="B172" s="280"/>
      <c r="C172" s="257" t="s">
        <v>813</v>
      </c>
      <c r="D172" s="257"/>
      <c r="E172" s="257"/>
      <c r="F172" s="278" t="s">
        <v>814</v>
      </c>
      <c r="G172" s="257"/>
      <c r="H172" s="257" t="s">
        <v>875</v>
      </c>
      <c r="I172" s="257" t="s">
        <v>810</v>
      </c>
      <c r="J172" s="257">
        <v>50</v>
      </c>
      <c r="K172" s="303"/>
    </row>
    <row r="173" spans="2:11" s="1" customFormat="1" ht="15" customHeight="1">
      <c r="B173" s="280"/>
      <c r="C173" s="257" t="s">
        <v>816</v>
      </c>
      <c r="D173" s="257"/>
      <c r="E173" s="257"/>
      <c r="F173" s="278" t="s">
        <v>808</v>
      </c>
      <c r="G173" s="257"/>
      <c r="H173" s="257" t="s">
        <v>875</v>
      </c>
      <c r="I173" s="257" t="s">
        <v>818</v>
      </c>
      <c r="J173" s="257"/>
      <c r="K173" s="303"/>
    </row>
    <row r="174" spans="2:11" s="1" customFormat="1" ht="15" customHeight="1">
      <c r="B174" s="280"/>
      <c r="C174" s="257" t="s">
        <v>827</v>
      </c>
      <c r="D174" s="257"/>
      <c r="E174" s="257"/>
      <c r="F174" s="278" t="s">
        <v>814</v>
      </c>
      <c r="G174" s="257"/>
      <c r="H174" s="257" t="s">
        <v>875</v>
      </c>
      <c r="I174" s="257" t="s">
        <v>810</v>
      </c>
      <c r="J174" s="257">
        <v>50</v>
      </c>
      <c r="K174" s="303"/>
    </row>
    <row r="175" spans="2:11" s="1" customFormat="1" ht="15" customHeight="1">
      <c r="B175" s="280"/>
      <c r="C175" s="257" t="s">
        <v>835</v>
      </c>
      <c r="D175" s="257"/>
      <c r="E175" s="257"/>
      <c r="F175" s="278" t="s">
        <v>814</v>
      </c>
      <c r="G175" s="257"/>
      <c r="H175" s="257" t="s">
        <v>875</v>
      </c>
      <c r="I175" s="257" t="s">
        <v>810</v>
      </c>
      <c r="J175" s="257">
        <v>50</v>
      </c>
      <c r="K175" s="303"/>
    </row>
    <row r="176" spans="2:11" s="1" customFormat="1" ht="15" customHeight="1">
      <c r="B176" s="280"/>
      <c r="C176" s="257" t="s">
        <v>833</v>
      </c>
      <c r="D176" s="257"/>
      <c r="E176" s="257"/>
      <c r="F176" s="278" t="s">
        <v>814</v>
      </c>
      <c r="G176" s="257"/>
      <c r="H176" s="257" t="s">
        <v>875</v>
      </c>
      <c r="I176" s="257" t="s">
        <v>810</v>
      </c>
      <c r="J176" s="257">
        <v>50</v>
      </c>
      <c r="K176" s="303"/>
    </row>
    <row r="177" spans="2:11" s="1" customFormat="1" ht="15" customHeight="1">
      <c r="B177" s="280"/>
      <c r="C177" s="257" t="s">
        <v>111</v>
      </c>
      <c r="D177" s="257"/>
      <c r="E177" s="257"/>
      <c r="F177" s="278" t="s">
        <v>808</v>
      </c>
      <c r="G177" s="257"/>
      <c r="H177" s="257" t="s">
        <v>876</v>
      </c>
      <c r="I177" s="257" t="s">
        <v>877</v>
      </c>
      <c r="J177" s="257"/>
      <c r="K177" s="303"/>
    </row>
    <row r="178" spans="2:11" s="1" customFormat="1" ht="15" customHeight="1">
      <c r="B178" s="280"/>
      <c r="C178" s="257" t="s">
        <v>57</v>
      </c>
      <c r="D178" s="257"/>
      <c r="E178" s="257"/>
      <c r="F178" s="278" t="s">
        <v>808</v>
      </c>
      <c r="G178" s="257"/>
      <c r="H178" s="257" t="s">
        <v>878</v>
      </c>
      <c r="I178" s="257" t="s">
        <v>879</v>
      </c>
      <c r="J178" s="257">
        <v>1</v>
      </c>
      <c r="K178" s="303"/>
    </row>
    <row r="179" spans="2:11" s="1" customFormat="1" ht="15" customHeight="1">
      <c r="B179" s="280"/>
      <c r="C179" s="257" t="s">
        <v>53</v>
      </c>
      <c r="D179" s="257"/>
      <c r="E179" s="257"/>
      <c r="F179" s="278" t="s">
        <v>808</v>
      </c>
      <c r="G179" s="257"/>
      <c r="H179" s="257" t="s">
        <v>880</v>
      </c>
      <c r="I179" s="257" t="s">
        <v>810</v>
      </c>
      <c r="J179" s="257">
        <v>20</v>
      </c>
      <c r="K179" s="303"/>
    </row>
    <row r="180" spans="2:11" s="1" customFormat="1" ht="15" customHeight="1">
      <c r="B180" s="280"/>
      <c r="C180" s="257" t="s">
        <v>54</v>
      </c>
      <c r="D180" s="257"/>
      <c r="E180" s="257"/>
      <c r="F180" s="278" t="s">
        <v>808</v>
      </c>
      <c r="G180" s="257"/>
      <c r="H180" s="257" t="s">
        <v>881</v>
      </c>
      <c r="I180" s="257" t="s">
        <v>810</v>
      </c>
      <c r="J180" s="257">
        <v>255</v>
      </c>
      <c r="K180" s="303"/>
    </row>
    <row r="181" spans="2:11" s="1" customFormat="1" ht="15" customHeight="1">
      <c r="B181" s="280"/>
      <c r="C181" s="257" t="s">
        <v>112</v>
      </c>
      <c r="D181" s="257"/>
      <c r="E181" s="257"/>
      <c r="F181" s="278" t="s">
        <v>808</v>
      </c>
      <c r="G181" s="257"/>
      <c r="H181" s="257" t="s">
        <v>772</v>
      </c>
      <c r="I181" s="257" t="s">
        <v>810</v>
      </c>
      <c r="J181" s="257">
        <v>10</v>
      </c>
      <c r="K181" s="303"/>
    </row>
    <row r="182" spans="2:11" s="1" customFormat="1" ht="15" customHeight="1">
      <c r="B182" s="280"/>
      <c r="C182" s="257" t="s">
        <v>113</v>
      </c>
      <c r="D182" s="257"/>
      <c r="E182" s="257"/>
      <c r="F182" s="278" t="s">
        <v>808</v>
      </c>
      <c r="G182" s="257"/>
      <c r="H182" s="257" t="s">
        <v>882</v>
      </c>
      <c r="I182" s="257" t="s">
        <v>843</v>
      </c>
      <c r="J182" s="257"/>
      <c r="K182" s="303"/>
    </row>
    <row r="183" spans="2:11" s="1" customFormat="1" ht="15" customHeight="1">
      <c r="B183" s="280"/>
      <c r="C183" s="257" t="s">
        <v>883</v>
      </c>
      <c r="D183" s="257"/>
      <c r="E183" s="257"/>
      <c r="F183" s="278" t="s">
        <v>808</v>
      </c>
      <c r="G183" s="257"/>
      <c r="H183" s="257" t="s">
        <v>884</v>
      </c>
      <c r="I183" s="257" t="s">
        <v>843</v>
      </c>
      <c r="J183" s="257"/>
      <c r="K183" s="303"/>
    </row>
    <row r="184" spans="2:11" s="1" customFormat="1" ht="15" customHeight="1">
      <c r="B184" s="280"/>
      <c r="C184" s="257" t="s">
        <v>872</v>
      </c>
      <c r="D184" s="257"/>
      <c r="E184" s="257"/>
      <c r="F184" s="278" t="s">
        <v>808</v>
      </c>
      <c r="G184" s="257"/>
      <c r="H184" s="257" t="s">
        <v>885</v>
      </c>
      <c r="I184" s="257" t="s">
        <v>843</v>
      </c>
      <c r="J184" s="257"/>
      <c r="K184" s="303"/>
    </row>
    <row r="185" spans="2:11" s="1" customFormat="1" ht="15" customHeight="1">
      <c r="B185" s="280"/>
      <c r="C185" s="257" t="s">
        <v>115</v>
      </c>
      <c r="D185" s="257"/>
      <c r="E185" s="257"/>
      <c r="F185" s="278" t="s">
        <v>814</v>
      </c>
      <c r="G185" s="257"/>
      <c r="H185" s="257" t="s">
        <v>886</v>
      </c>
      <c r="I185" s="257" t="s">
        <v>810</v>
      </c>
      <c r="J185" s="257">
        <v>50</v>
      </c>
      <c r="K185" s="303"/>
    </row>
    <row r="186" spans="2:11" s="1" customFormat="1" ht="15" customHeight="1">
      <c r="B186" s="280"/>
      <c r="C186" s="257" t="s">
        <v>887</v>
      </c>
      <c r="D186" s="257"/>
      <c r="E186" s="257"/>
      <c r="F186" s="278" t="s">
        <v>814</v>
      </c>
      <c r="G186" s="257"/>
      <c r="H186" s="257" t="s">
        <v>888</v>
      </c>
      <c r="I186" s="257" t="s">
        <v>889</v>
      </c>
      <c r="J186" s="257"/>
      <c r="K186" s="303"/>
    </row>
    <row r="187" spans="2:11" s="1" customFormat="1" ht="15" customHeight="1">
      <c r="B187" s="280"/>
      <c r="C187" s="257" t="s">
        <v>890</v>
      </c>
      <c r="D187" s="257"/>
      <c r="E187" s="257"/>
      <c r="F187" s="278" t="s">
        <v>814</v>
      </c>
      <c r="G187" s="257"/>
      <c r="H187" s="257" t="s">
        <v>891</v>
      </c>
      <c r="I187" s="257" t="s">
        <v>889</v>
      </c>
      <c r="J187" s="257"/>
      <c r="K187" s="303"/>
    </row>
    <row r="188" spans="2:11" s="1" customFormat="1" ht="15" customHeight="1">
      <c r="B188" s="280"/>
      <c r="C188" s="257" t="s">
        <v>892</v>
      </c>
      <c r="D188" s="257"/>
      <c r="E188" s="257"/>
      <c r="F188" s="278" t="s">
        <v>814</v>
      </c>
      <c r="G188" s="257"/>
      <c r="H188" s="257" t="s">
        <v>893</v>
      </c>
      <c r="I188" s="257" t="s">
        <v>889</v>
      </c>
      <c r="J188" s="257"/>
      <c r="K188" s="303"/>
    </row>
    <row r="189" spans="2:11" s="1" customFormat="1" ht="15" customHeight="1">
      <c r="B189" s="280"/>
      <c r="C189" s="316" t="s">
        <v>894</v>
      </c>
      <c r="D189" s="257"/>
      <c r="E189" s="257"/>
      <c r="F189" s="278" t="s">
        <v>814</v>
      </c>
      <c r="G189" s="257"/>
      <c r="H189" s="257" t="s">
        <v>895</v>
      </c>
      <c r="I189" s="257" t="s">
        <v>896</v>
      </c>
      <c r="J189" s="317" t="s">
        <v>897</v>
      </c>
      <c r="K189" s="303"/>
    </row>
    <row r="190" spans="2:11" s="17" customFormat="1" ht="15" customHeight="1">
      <c r="B190" s="318"/>
      <c r="C190" s="319" t="s">
        <v>898</v>
      </c>
      <c r="D190" s="320"/>
      <c r="E190" s="320"/>
      <c r="F190" s="321" t="s">
        <v>814</v>
      </c>
      <c r="G190" s="320"/>
      <c r="H190" s="320" t="s">
        <v>899</v>
      </c>
      <c r="I190" s="320" t="s">
        <v>896</v>
      </c>
      <c r="J190" s="322" t="s">
        <v>897</v>
      </c>
      <c r="K190" s="323"/>
    </row>
    <row r="191" spans="2:11" s="1" customFormat="1" ht="15" customHeight="1">
      <c r="B191" s="280"/>
      <c r="C191" s="316" t="s">
        <v>42</v>
      </c>
      <c r="D191" s="257"/>
      <c r="E191" s="257"/>
      <c r="F191" s="278" t="s">
        <v>808</v>
      </c>
      <c r="G191" s="257"/>
      <c r="H191" s="254" t="s">
        <v>900</v>
      </c>
      <c r="I191" s="257" t="s">
        <v>901</v>
      </c>
      <c r="J191" s="257"/>
      <c r="K191" s="303"/>
    </row>
    <row r="192" spans="2:11" s="1" customFormat="1" ht="15" customHeight="1">
      <c r="B192" s="280"/>
      <c r="C192" s="316" t="s">
        <v>902</v>
      </c>
      <c r="D192" s="257"/>
      <c r="E192" s="257"/>
      <c r="F192" s="278" t="s">
        <v>808</v>
      </c>
      <c r="G192" s="257"/>
      <c r="H192" s="257" t="s">
        <v>903</v>
      </c>
      <c r="I192" s="257" t="s">
        <v>843</v>
      </c>
      <c r="J192" s="257"/>
      <c r="K192" s="303"/>
    </row>
    <row r="193" spans="2:11" s="1" customFormat="1" ht="15" customHeight="1">
      <c r="B193" s="280"/>
      <c r="C193" s="316" t="s">
        <v>904</v>
      </c>
      <c r="D193" s="257"/>
      <c r="E193" s="257"/>
      <c r="F193" s="278" t="s">
        <v>808</v>
      </c>
      <c r="G193" s="257"/>
      <c r="H193" s="257" t="s">
        <v>905</v>
      </c>
      <c r="I193" s="257" t="s">
        <v>843</v>
      </c>
      <c r="J193" s="257"/>
      <c r="K193" s="303"/>
    </row>
    <row r="194" spans="2:11" s="1" customFormat="1" ht="15" customHeight="1">
      <c r="B194" s="280"/>
      <c r="C194" s="316" t="s">
        <v>906</v>
      </c>
      <c r="D194" s="257"/>
      <c r="E194" s="257"/>
      <c r="F194" s="278" t="s">
        <v>814</v>
      </c>
      <c r="G194" s="257"/>
      <c r="H194" s="257" t="s">
        <v>907</v>
      </c>
      <c r="I194" s="257" t="s">
        <v>843</v>
      </c>
      <c r="J194" s="257"/>
      <c r="K194" s="303"/>
    </row>
    <row r="195" spans="2:11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pans="2:11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pans="2:11" s="1" customFormat="1" ht="12">
      <c r="B199" s="246"/>
      <c r="C199" s="247"/>
      <c r="D199" s="247"/>
      <c r="E199" s="247"/>
      <c r="F199" s="247"/>
      <c r="G199" s="247"/>
      <c r="H199" s="247"/>
      <c r="I199" s="247"/>
      <c r="J199" s="247"/>
      <c r="K199" s="248"/>
    </row>
    <row r="200" spans="2:11" s="1" customFormat="1" ht="20.5">
      <c r="B200" s="249"/>
      <c r="C200" s="384" t="s">
        <v>908</v>
      </c>
      <c r="D200" s="384"/>
      <c r="E200" s="384"/>
      <c r="F200" s="384"/>
      <c r="G200" s="384"/>
      <c r="H200" s="384"/>
      <c r="I200" s="384"/>
      <c r="J200" s="384"/>
      <c r="K200" s="250"/>
    </row>
    <row r="201" spans="2:11" s="1" customFormat="1" ht="25.5" customHeight="1">
      <c r="B201" s="249"/>
      <c r="C201" s="325" t="s">
        <v>909</v>
      </c>
      <c r="D201" s="325"/>
      <c r="E201" s="325"/>
      <c r="F201" s="325" t="s">
        <v>910</v>
      </c>
      <c r="G201" s="326"/>
      <c r="H201" s="387" t="s">
        <v>911</v>
      </c>
      <c r="I201" s="387"/>
      <c r="J201" s="387"/>
      <c r="K201" s="250"/>
    </row>
    <row r="202" spans="2:11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pans="2:11" s="1" customFormat="1" ht="15" customHeight="1">
      <c r="B203" s="280"/>
      <c r="C203" s="257" t="s">
        <v>901</v>
      </c>
      <c r="D203" s="257"/>
      <c r="E203" s="257"/>
      <c r="F203" s="278" t="s">
        <v>43</v>
      </c>
      <c r="G203" s="257"/>
      <c r="H203" s="388" t="s">
        <v>912</v>
      </c>
      <c r="I203" s="388"/>
      <c r="J203" s="388"/>
      <c r="K203" s="303"/>
    </row>
    <row r="204" spans="2:11" s="1" customFormat="1" ht="15" customHeight="1">
      <c r="B204" s="280"/>
      <c r="C204" s="257"/>
      <c r="D204" s="257"/>
      <c r="E204" s="257"/>
      <c r="F204" s="278" t="s">
        <v>44</v>
      </c>
      <c r="G204" s="257"/>
      <c r="H204" s="388" t="s">
        <v>913</v>
      </c>
      <c r="I204" s="388"/>
      <c r="J204" s="388"/>
      <c r="K204" s="303"/>
    </row>
    <row r="205" spans="2:11" s="1" customFormat="1" ht="15" customHeight="1">
      <c r="B205" s="280"/>
      <c r="C205" s="257"/>
      <c r="D205" s="257"/>
      <c r="E205" s="257"/>
      <c r="F205" s="278" t="s">
        <v>47</v>
      </c>
      <c r="G205" s="257"/>
      <c r="H205" s="388" t="s">
        <v>914</v>
      </c>
      <c r="I205" s="388"/>
      <c r="J205" s="388"/>
      <c r="K205" s="303"/>
    </row>
    <row r="206" spans="2:11" s="1" customFormat="1" ht="15" customHeight="1">
      <c r="B206" s="280"/>
      <c r="C206" s="257"/>
      <c r="D206" s="257"/>
      <c r="E206" s="257"/>
      <c r="F206" s="278" t="s">
        <v>45</v>
      </c>
      <c r="G206" s="257"/>
      <c r="H206" s="388" t="s">
        <v>915</v>
      </c>
      <c r="I206" s="388"/>
      <c r="J206" s="388"/>
      <c r="K206" s="303"/>
    </row>
    <row r="207" spans="2:11" s="1" customFormat="1" ht="15" customHeight="1">
      <c r="B207" s="280"/>
      <c r="C207" s="257"/>
      <c r="D207" s="257"/>
      <c r="E207" s="257"/>
      <c r="F207" s="278" t="s">
        <v>46</v>
      </c>
      <c r="G207" s="257"/>
      <c r="H207" s="388" t="s">
        <v>916</v>
      </c>
      <c r="I207" s="388"/>
      <c r="J207" s="388"/>
      <c r="K207" s="303"/>
    </row>
    <row r="208" spans="2:11" s="1" customFormat="1" ht="15" customHeight="1">
      <c r="B208" s="280"/>
      <c r="C208" s="257"/>
      <c r="D208" s="257"/>
      <c r="E208" s="257"/>
      <c r="F208" s="278"/>
      <c r="G208" s="257"/>
      <c r="H208" s="257"/>
      <c r="I208" s="257"/>
      <c r="J208" s="257"/>
      <c r="K208" s="303"/>
    </row>
    <row r="209" spans="2:11" s="1" customFormat="1" ht="15" customHeight="1">
      <c r="B209" s="280"/>
      <c r="C209" s="257" t="s">
        <v>855</v>
      </c>
      <c r="D209" s="257"/>
      <c r="E209" s="257"/>
      <c r="F209" s="278" t="s">
        <v>79</v>
      </c>
      <c r="G209" s="257"/>
      <c r="H209" s="388" t="s">
        <v>917</v>
      </c>
      <c r="I209" s="388"/>
      <c r="J209" s="388"/>
      <c r="K209" s="303"/>
    </row>
    <row r="210" spans="2:11" s="1" customFormat="1" ht="15" customHeight="1">
      <c r="B210" s="280"/>
      <c r="C210" s="257"/>
      <c r="D210" s="257"/>
      <c r="E210" s="257"/>
      <c r="F210" s="278" t="s">
        <v>750</v>
      </c>
      <c r="G210" s="257"/>
      <c r="H210" s="388" t="s">
        <v>751</v>
      </c>
      <c r="I210" s="388"/>
      <c r="J210" s="388"/>
      <c r="K210" s="303"/>
    </row>
    <row r="211" spans="2:11" s="1" customFormat="1" ht="15" customHeight="1">
      <c r="B211" s="280"/>
      <c r="C211" s="257"/>
      <c r="D211" s="257"/>
      <c r="E211" s="257"/>
      <c r="F211" s="278" t="s">
        <v>748</v>
      </c>
      <c r="G211" s="257"/>
      <c r="H211" s="388" t="s">
        <v>918</v>
      </c>
      <c r="I211" s="388"/>
      <c r="J211" s="388"/>
      <c r="K211" s="303"/>
    </row>
    <row r="212" spans="2:11" s="1" customFormat="1" ht="15" customHeight="1">
      <c r="B212" s="327"/>
      <c r="C212" s="257"/>
      <c r="D212" s="257"/>
      <c r="E212" s="257"/>
      <c r="F212" s="278" t="s">
        <v>752</v>
      </c>
      <c r="G212" s="316"/>
      <c r="H212" s="389" t="s">
        <v>753</v>
      </c>
      <c r="I212" s="389"/>
      <c r="J212" s="389"/>
      <c r="K212" s="328"/>
    </row>
    <row r="213" spans="2:11" s="1" customFormat="1" ht="15" customHeight="1">
      <c r="B213" s="327"/>
      <c r="C213" s="257"/>
      <c r="D213" s="257"/>
      <c r="E213" s="257"/>
      <c r="F213" s="278" t="s">
        <v>754</v>
      </c>
      <c r="G213" s="316"/>
      <c r="H213" s="389" t="s">
        <v>919</v>
      </c>
      <c r="I213" s="389"/>
      <c r="J213" s="389"/>
      <c r="K213" s="328"/>
    </row>
    <row r="214" spans="2:11" s="1" customFormat="1" ht="15" customHeight="1">
      <c r="B214" s="327"/>
      <c r="C214" s="257"/>
      <c r="D214" s="257"/>
      <c r="E214" s="257"/>
      <c r="F214" s="278"/>
      <c r="G214" s="316"/>
      <c r="H214" s="307"/>
      <c r="I214" s="307"/>
      <c r="J214" s="307"/>
      <c r="K214" s="328"/>
    </row>
    <row r="215" spans="2:11" s="1" customFormat="1" ht="15" customHeight="1">
      <c r="B215" s="327"/>
      <c r="C215" s="257" t="s">
        <v>879</v>
      </c>
      <c r="D215" s="257"/>
      <c r="E215" s="257"/>
      <c r="F215" s="278">
        <v>1</v>
      </c>
      <c r="G215" s="316"/>
      <c r="H215" s="389" t="s">
        <v>920</v>
      </c>
      <c r="I215" s="389"/>
      <c r="J215" s="389"/>
      <c r="K215" s="328"/>
    </row>
    <row r="216" spans="2:11" s="1" customFormat="1" ht="15" customHeight="1">
      <c r="B216" s="327"/>
      <c r="C216" s="257"/>
      <c r="D216" s="257"/>
      <c r="E216" s="257"/>
      <c r="F216" s="278">
        <v>2</v>
      </c>
      <c r="G216" s="316"/>
      <c r="H216" s="389" t="s">
        <v>921</v>
      </c>
      <c r="I216" s="389"/>
      <c r="J216" s="389"/>
      <c r="K216" s="328"/>
    </row>
    <row r="217" spans="2:11" s="1" customFormat="1" ht="15" customHeight="1">
      <c r="B217" s="327"/>
      <c r="C217" s="257"/>
      <c r="D217" s="257"/>
      <c r="E217" s="257"/>
      <c r="F217" s="278">
        <v>3</v>
      </c>
      <c r="G217" s="316"/>
      <c r="H217" s="389" t="s">
        <v>922</v>
      </c>
      <c r="I217" s="389"/>
      <c r="J217" s="389"/>
      <c r="K217" s="328"/>
    </row>
    <row r="218" spans="2:11" s="1" customFormat="1" ht="15" customHeight="1">
      <c r="B218" s="327"/>
      <c r="C218" s="257"/>
      <c r="D218" s="257"/>
      <c r="E218" s="257"/>
      <c r="F218" s="278">
        <v>4</v>
      </c>
      <c r="G218" s="316"/>
      <c r="H218" s="389" t="s">
        <v>923</v>
      </c>
      <c r="I218" s="389"/>
      <c r="J218" s="389"/>
      <c r="K218" s="328"/>
    </row>
    <row r="219" spans="2:11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VRN - Vedlejší rozpočtové...</vt:lpstr>
      <vt:lpstr>SO-01 - Oplocení poplast....</vt:lpstr>
      <vt:lpstr>SO-02 - Stáv. zděné oploc...</vt:lpstr>
      <vt:lpstr>SO-03 - Poplast. pletivo ...</vt:lpstr>
      <vt:lpstr>SO-04 - Oplocení plot. dí...</vt:lpstr>
      <vt:lpstr>SO-05 - Zděný plot babybo...</vt:lpstr>
      <vt:lpstr>SO-06 - Oplocení plot. dí...</vt:lpstr>
      <vt:lpstr>Pokyny pro vyplnění</vt:lpstr>
      <vt:lpstr>'Rekapitulace stavby'!Názvy_tisku</vt:lpstr>
      <vt:lpstr>'SO-01 - Oplocení poplast....'!Názvy_tisku</vt:lpstr>
      <vt:lpstr>'SO-02 - Stáv. zděné oploc...'!Názvy_tisku</vt:lpstr>
      <vt:lpstr>'SO-03 - Poplast. pletivo ...'!Názvy_tisku</vt:lpstr>
      <vt:lpstr>'SO-04 - Oplocení plot. dí...'!Názvy_tisku</vt:lpstr>
      <vt:lpstr>'SO-05 - Zděný plot babybo...'!Názvy_tisku</vt:lpstr>
      <vt:lpstr>'SO-06 - Oplocení plot. dí...'!Názvy_tisku</vt:lpstr>
      <vt:lpstr>'VRN - Vedlejší rozpočtové...'!Názvy_tisku</vt:lpstr>
      <vt:lpstr>'Pokyny pro vyplnění'!Oblast_tisku</vt:lpstr>
      <vt:lpstr>'Rekapitulace stavby'!Oblast_tisku</vt:lpstr>
      <vt:lpstr>'SO-01 - Oplocení poplast....'!Oblast_tisku</vt:lpstr>
      <vt:lpstr>'SO-02 - Stáv. zděné oploc...'!Oblast_tisku</vt:lpstr>
      <vt:lpstr>'SO-03 - Poplast. pletivo ...'!Oblast_tisku</vt:lpstr>
      <vt:lpstr>'SO-04 - Oplocení plot. dí...'!Oblast_tisku</vt:lpstr>
      <vt:lpstr>'SO-05 - Zděný plot babybo...'!Oblast_tisku</vt:lpstr>
      <vt:lpstr>'SO-06 - Oplocení plot. dí...'!Oblast_tisku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Vilingr</dc:creator>
  <cp:lastModifiedBy>Vojtěch Skopový</cp:lastModifiedBy>
  <dcterms:created xsi:type="dcterms:W3CDTF">2024-05-27T11:26:35Z</dcterms:created>
  <dcterms:modified xsi:type="dcterms:W3CDTF">2024-07-29T14:21:39Z</dcterms:modified>
</cp:coreProperties>
</file>